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
    </mc:Choice>
  </mc:AlternateContent>
  <xr:revisionPtr revIDLastSave="2085" documentId="8_{73FD214C-75D0-489D-893B-B67C79759AA7}" xr6:coauthVersionLast="47" xr6:coauthVersionMax="47" xr10:uidLastSave="{BF3CE389-EAB1-425A-A3B8-1AE353E90CFD}"/>
  <bookViews>
    <workbookView xWindow="28665" yWindow="-135" windowWidth="29070" windowHeight="15750" activeTab="5"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 r:id="rId9"/>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#REF!</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#REF!</definedName>
    <definedName name="Project_phases_list">Table12[Project phases]</definedName>
    <definedName name="Projectname">#REF!</definedName>
    <definedName name="Reporting_options_list">Table3_Reporting_options[List]</definedName>
    <definedName name="Revenue_stream_list">#REF!</definedName>
    <definedName name="Sector_list">Table7_sectors[Sector(s)]</definedName>
    <definedName name="Simple_options_list">Table2_Simple_options[List]</definedName>
    <definedName name="Total_reconciled">Table10[Revenue value]</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87" i="11" l="1"/>
  <c r="J689" i="11"/>
  <c r="B656" i="11"/>
  <c r="B657" i="11"/>
  <c r="B658" i="11"/>
  <c r="B659" i="11"/>
  <c r="B660" i="11"/>
  <c r="B661" i="11"/>
  <c r="B662" i="11"/>
  <c r="B663" i="11"/>
  <c r="B664" i="11"/>
  <c r="B665" i="11"/>
  <c r="B666" i="11"/>
  <c r="B667" i="11"/>
  <c r="B668" i="11"/>
  <c r="B669" i="11"/>
  <c r="B670" i="11"/>
  <c r="B638" i="11"/>
  <c r="B639" i="11"/>
  <c r="B640" i="11"/>
  <c r="B641" i="11"/>
  <c r="B642" i="11"/>
  <c r="B644" i="11"/>
  <c r="B645" i="11"/>
  <c r="B646" i="11"/>
  <c r="B647" i="11"/>
  <c r="B648" i="11"/>
  <c r="B649" i="11"/>
  <c r="B650" i="11"/>
  <c r="B651" i="11"/>
  <c r="B652" i="11"/>
  <c r="B653" i="11"/>
  <c r="B654" i="11"/>
  <c r="B614" i="11"/>
  <c r="B615" i="11"/>
  <c r="B616" i="11"/>
  <c r="B617" i="11"/>
  <c r="B618" i="11"/>
  <c r="B619" i="11"/>
  <c r="B620" i="11"/>
  <c r="B621" i="11"/>
  <c r="B622" i="11"/>
  <c r="B623" i="11"/>
  <c r="B625" i="11"/>
  <c r="B626" i="11"/>
  <c r="B627" i="11"/>
  <c r="B628" i="11"/>
  <c r="B629" i="11"/>
  <c r="B630" i="11"/>
  <c r="B631" i="11"/>
  <c r="B632" i="11"/>
  <c r="B633" i="11"/>
  <c r="B634" i="11"/>
  <c r="B606" i="11"/>
  <c r="B607" i="11"/>
  <c r="B608" i="11"/>
  <c r="B609" i="11"/>
  <c r="B610" i="11"/>
  <c r="B611" i="11"/>
  <c r="B612" i="11"/>
  <c r="B591" i="11"/>
  <c r="B592" i="11"/>
  <c r="B593" i="11"/>
  <c r="B594" i="11"/>
  <c r="B595" i="11"/>
  <c r="B596" i="11"/>
  <c r="B597" i="11"/>
  <c r="B598" i="11"/>
  <c r="B599" i="11"/>
  <c r="B600" i="11"/>
  <c r="B601" i="11"/>
  <c r="B602" i="11"/>
  <c r="B603" i="11"/>
  <c r="B604" i="11"/>
  <c r="B574" i="11"/>
  <c r="B575" i="11"/>
  <c r="B576" i="11"/>
  <c r="B577" i="11"/>
  <c r="B578" i="11"/>
  <c r="B579" i="11"/>
  <c r="B580" i="11"/>
  <c r="B581" i="11"/>
  <c r="B582" i="11"/>
  <c r="B583" i="11"/>
  <c r="B584" i="11"/>
  <c r="B585" i="11"/>
  <c r="B586" i="11"/>
  <c r="B587" i="11"/>
  <c r="B547" i="11"/>
  <c r="B548" i="11"/>
  <c r="B549" i="11"/>
  <c r="B550" i="11"/>
  <c r="B551" i="11"/>
  <c r="B552" i="11"/>
  <c r="B553" i="11"/>
  <c r="B554" i="11"/>
  <c r="B555" i="11"/>
  <c r="B556" i="11"/>
  <c r="B557" i="11"/>
  <c r="B558" i="11"/>
  <c r="B560" i="11"/>
  <c r="B561" i="11"/>
  <c r="B562" i="11"/>
  <c r="B563" i="11"/>
  <c r="B564" i="11"/>
  <c r="B565" i="11"/>
  <c r="B566" i="11"/>
  <c r="B528" i="11"/>
  <c r="B529" i="11"/>
  <c r="B530" i="11"/>
  <c r="B531" i="11"/>
  <c r="B532" i="11"/>
  <c r="B533" i="11"/>
  <c r="B534" i="11"/>
  <c r="B535" i="11"/>
  <c r="B537" i="11"/>
  <c r="B538" i="11"/>
  <c r="B539" i="11"/>
  <c r="B540" i="11"/>
  <c r="B541" i="11"/>
  <c r="B542" i="11"/>
  <c r="B543" i="11"/>
  <c r="B544" i="11"/>
  <c r="B545" i="11"/>
  <c r="B526" i="11"/>
  <c r="B507" i="11"/>
  <c r="B508" i="11"/>
  <c r="B509" i="11"/>
  <c r="B510" i="11"/>
  <c r="B511" i="11"/>
  <c r="B512" i="11"/>
  <c r="B513" i="11"/>
  <c r="B514" i="11"/>
  <c r="B515" i="11"/>
  <c r="B516" i="11"/>
  <c r="B518" i="11"/>
  <c r="B519" i="11"/>
  <c r="B520" i="11"/>
  <c r="B521" i="11"/>
  <c r="B522" i="11"/>
  <c r="B523" i="11"/>
  <c r="B524" i="11"/>
  <c r="B525" i="11"/>
  <c r="B500" i="11"/>
  <c r="B501" i="11"/>
  <c r="B502" i="11"/>
  <c r="B503" i="11"/>
  <c r="B504" i="11"/>
  <c r="B505" i="11"/>
  <c r="B506" i="11"/>
  <c r="B517" i="11"/>
  <c r="B527" i="11"/>
  <c r="B536" i="11"/>
  <c r="B546" i="11"/>
  <c r="B559" i="11"/>
  <c r="B567" i="11"/>
  <c r="B568" i="11"/>
  <c r="B569" i="11"/>
  <c r="B570" i="11"/>
  <c r="B571" i="11"/>
  <c r="B572" i="11"/>
  <c r="B573" i="11"/>
  <c r="B588" i="11"/>
  <c r="B589" i="11"/>
  <c r="B590" i="11"/>
  <c r="B605" i="11"/>
  <c r="B613" i="11"/>
  <c r="B624" i="11"/>
  <c r="B635" i="11"/>
  <c r="B636" i="11"/>
  <c r="B637" i="11"/>
  <c r="B643" i="11"/>
  <c r="B655" i="11"/>
  <c r="B466" i="11"/>
  <c r="B467" i="11"/>
  <c r="B468" i="11"/>
  <c r="B469" i="11"/>
  <c r="B470" i="11"/>
  <c r="B471" i="11"/>
  <c r="B472" i="11"/>
  <c r="B473" i="11"/>
  <c r="B474" i="11"/>
  <c r="B475" i="11"/>
  <c r="B476" i="11"/>
  <c r="B477" i="11"/>
  <c r="B478" i="11"/>
  <c r="B479" i="11"/>
  <c r="B480" i="11"/>
  <c r="B481" i="11"/>
  <c r="B482" i="11"/>
  <c r="B483" i="11"/>
  <c r="B484" i="11"/>
  <c r="B485" i="11"/>
  <c r="B486" i="11"/>
  <c r="B487" i="11"/>
  <c r="B488" i="11"/>
  <c r="B489" i="11"/>
  <c r="B490" i="11"/>
  <c r="B491" i="11"/>
  <c r="B492" i="11"/>
  <c r="B493" i="11"/>
  <c r="B494" i="11"/>
  <c r="B495" i="11"/>
  <c r="B496" i="11"/>
  <c r="B497" i="11"/>
  <c r="B498" i="11"/>
  <c r="B499" i="11"/>
  <c r="B671" i="11"/>
  <c r="B672" i="11"/>
  <c r="B673" i="11"/>
  <c r="B393" i="11"/>
  <c r="B394" i="11"/>
  <c r="B395" i="11"/>
  <c r="B396" i="11"/>
  <c r="B397" i="11"/>
  <c r="B398" i="11"/>
  <c r="B399" i="11"/>
  <c r="B400" i="11"/>
  <c r="B401" i="11"/>
  <c r="B402" i="11"/>
  <c r="B403" i="11"/>
  <c r="B404" i="11"/>
  <c r="B405" i="11"/>
  <c r="B406" i="11"/>
  <c r="B407" i="11"/>
  <c r="B408" i="11"/>
  <c r="B409" i="11"/>
  <c r="B410" i="11"/>
  <c r="B411" i="11"/>
  <c r="B412" i="11"/>
  <c r="B413" i="11"/>
  <c r="B414" i="11"/>
  <c r="B415" i="11"/>
  <c r="B416" i="11"/>
  <c r="B417" i="11"/>
  <c r="B418" i="11"/>
  <c r="B419" i="11"/>
  <c r="B420" i="11"/>
  <c r="B421" i="11"/>
  <c r="B422" i="11"/>
  <c r="B423" i="11"/>
  <c r="B424" i="11"/>
  <c r="B425" i="11"/>
  <c r="B426" i="11"/>
  <c r="B427" i="11"/>
  <c r="B428" i="11"/>
  <c r="B429" i="11"/>
  <c r="B430" i="11"/>
  <c r="B431" i="11"/>
  <c r="B432" i="11"/>
  <c r="B433" i="11"/>
  <c r="B434" i="11"/>
  <c r="B435" i="11"/>
  <c r="B436" i="11"/>
  <c r="B437" i="11"/>
  <c r="B438" i="11"/>
  <c r="B439" i="11"/>
  <c r="B440" i="11"/>
  <c r="B441" i="11"/>
  <c r="B442" i="11"/>
  <c r="B443" i="11"/>
  <c r="B444" i="11"/>
  <c r="B445" i="11"/>
  <c r="B446" i="11"/>
  <c r="B447" i="11"/>
  <c r="B448" i="11"/>
  <c r="B449" i="11"/>
  <c r="B450" i="11"/>
  <c r="B451" i="11"/>
  <c r="B452" i="11"/>
  <c r="B453" i="11"/>
  <c r="B454" i="11"/>
  <c r="B455" i="11"/>
  <c r="B456" i="11"/>
  <c r="B457" i="11"/>
  <c r="B458" i="11"/>
  <c r="B459" i="11"/>
  <c r="B460" i="11"/>
  <c r="B461" i="11"/>
  <c r="B462" i="11"/>
  <c r="B463" i="11"/>
  <c r="B464" i="11"/>
  <c r="B465" i="11"/>
  <c r="B674"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2" i="11"/>
  <c r="B353" i="11"/>
  <c r="B354" i="11"/>
  <c r="B355" i="11"/>
  <c r="B356" i="11"/>
  <c r="B357" i="11"/>
  <c r="B358" i="11"/>
  <c r="B359" i="11"/>
  <c r="B360" i="11"/>
  <c r="B361" i="11"/>
  <c r="B362" i="11"/>
  <c r="B363" i="11"/>
  <c r="B364" i="11"/>
  <c r="B365" i="11"/>
  <c r="B366" i="11"/>
  <c r="B367" i="11"/>
  <c r="B368" i="11"/>
  <c r="B369" i="11"/>
  <c r="B370" i="11"/>
  <c r="B371" i="11"/>
  <c r="B372" i="11"/>
  <c r="B373" i="11"/>
  <c r="B374" i="11"/>
  <c r="B375" i="11"/>
  <c r="B376" i="11"/>
  <c r="B377" i="11"/>
  <c r="B378" i="11"/>
  <c r="B379" i="11"/>
  <c r="B380" i="11"/>
  <c r="B381" i="11"/>
  <c r="B382" i="11"/>
  <c r="B383" i="11"/>
  <c r="B384" i="11"/>
  <c r="B385" i="11"/>
  <c r="B386" i="11"/>
  <c r="B387" i="11"/>
  <c r="B388" i="11"/>
  <c r="B389" i="11"/>
  <c r="B390" i="11"/>
  <c r="B391" i="11"/>
  <c r="B392" i="11"/>
  <c r="B675" i="11"/>
  <c r="B676" i="11"/>
  <c r="B677"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678" i="11"/>
  <c r="B679" i="11"/>
  <c r="B680" i="11"/>
  <c r="B681" i="11"/>
  <c r="B682" i="11"/>
  <c r="B683" i="11"/>
  <c r="B684"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61" i="11"/>
  <c r="B262" i="11"/>
  <c r="B263" i="11"/>
  <c r="B264" i="11"/>
  <c r="B265" i="11"/>
  <c r="B266" i="11"/>
  <c r="B267" i="11"/>
  <c r="B268" i="11"/>
  <c r="B269" i="11"/>
  <c r="B270"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5" i="11"/>
  <c r="B128" i="11"/>
  <c r="B184" i="11"/>
  <c r="B183" i="11"/>
  <c r="B186" i="11" l="1"/>
  <c r="B272" i="11"/>
  <c r="B187" i="11"/>
  <c r="B188" i="11"/>
  <c r="B271"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74" i="11"/>
  <c r="B61" i="11"/>
  <c r="B59" i="11"/>
  <c r="B62" i="11"/>
  <c r="B63" i="11"/>
  <c r="B64" i="11"/>
  <c r="B60" i="11"/>
  <c r="B65" i="11"/>
  <c r="B66" i="11"/>
  <c r="B67" i="11"/>
  <c r="B68" i="11"/>
  <c r="B69" i="11"/>
  <c r="B70" i="11"/>
  <c r="B55" i="11"/>
  <c r="B124" i="11"/>
  <c r="B127" i="11"/>
  <c r="B32" i="11"/>
  <c r="B33" i="11"/>
  <c r="B34" i="11"/>
  <c r="B29" i="11"/>
  <c r="B30" i="11"/>
  <c r="B31" i="11"/>
  <c r="B26" i="11"/>
  <c r="B28" i="11"/>
  <c r="B25" i="11"/>
  <c r="B27" i="11"/>
  <c r="B19" i="11"/>
  <c r="B20" i="11"/>
  <c r="B21" i="11"/>
  <c r="B18" i="11"/>
  <c r="B22" i="11"/>
  <c r="B16" i="11"/>
  <c r="B17" i="11"/>
  <c r="D128" i="8" l="1"/>
  <c r="E21" i="12"/>
  <c r="E20" i="12"/>
  <c r="B25" i="4"/>
  <c r="C25" i="4"/>
  <c r="D25" i="4"/>
  <c r="E25" i="4"/>
  <c r="E15" i="12" l="1"/>
  <c r="E16" i="12"/>
  <c r="E17" i="12"/>
  <c r="E18" i="12"/>
  <c r="E19" i="12"/>
  <c r="E22" i="12"/>
  <c r="E23" i="12"/>
  <c r="K51" i="4"/>
  <c r="B28" i="4"/>
  <c r="C28" i="4"/>
  <c r="D28" i="4"/>
  <c r="E28" i="4"/>
  <c r="B38" i="4"/>
  <c r="C38" i="4"/>
  <c r="D38" i="4"/>
  <c r="E38" i="4"/>
  <c r="B47" i="4"/>
  <c r="C47" i="4"/>
  <c r="D47" i="4"/>
  <c r="E47" i="4"/>
  <c r="B43" i="4"/>
  <c r="C43" i="4"/>
  <c r="D43" i="4"/>
  <c r="E43" i="4"/>
  <c r="B42" i="4"/>
  <c r="C42" i="4"/>
  <c r="D42" i="4"/>
  <c r="E42" i="4"/>
  <c r="B34" i="4"/>
  <c r="C34" i="4"/>
  <c r="D34" i="4"/>
  <c r="E34" i="4"/>
  <c r="B27" i="4"/>
  <c r="C27" i="4"/>
  <c r="D27" i="4"/>
  <c r="E27" i="4"/>
  <c r="B46" i="4"/>
  <c r="C46" i="4"/>
  <c r="D46" i="4"/>
  <c r="E46" i="4"/>
  <c r="B44" i="4"/>
  <c r="C44" i="4"/>
  <c r="D44" i="4"/>
  <c r="E44" i="4"/>
  <c r="B89" i="8" l="1"/>
  <c r="B87" i="8"/>
  <c r="B83" i="8"/>
  <c r="J50" i="4" l="1"/>
  <c r="E33" i="4"/>
  <c r="D33" i="4"/>
  <c r="C33" i="4"/>
  <c r="B33" i="4"/>
  <c r="E39" i="4"/>
  <c r="D39" i="4"/>
  <c r="C39" i="4"/>
  <c r="B39" i="4"/>
  <c r="E30" i="4"/>
  <c r="D30" i="4"/>
  <c r="C30" i="4"/>
  <c r="B30" i="4"/>
  <c r="E45" i="4"/>
  <c r="D45" i="4"/>
  <c r="C45" i="4"/>
  <c r="B45" i="4"/>
  <c r="E36" i="4"/>
  <c r="D36" i="4"/>
  <c r="C36" i="4"/>
  <c r="B36" i="4"/>
  <c r="E22" i="4"/>
  <c r="D22" i="4"/>
  <c r="C22" i="4"/>
  <c r="B22" i="4"/>
  <c r="E40" i="4"/>
  <c r="D40" i="4"/>
  <c r="C40" i="4"/>
  <c r="B40" i="4"/>
  <c r="E32" i="4"/>
  <c r="D32" i="4"/>
  <c r="C32" i="4"/>
  <c r="B32" i="4"/>
  <c r="E24" i="4"/>
  <c r="D24" i="4"/>
  <c r="C24" i="4"/>
  <c r="B24" i="4"/>
  <c r="E31" i="4"/>
  <c r="D31" i="4"/>
  <c r="C31" i="4"/>
  <c r="B31" i="4"/>
  <c r="E37" i="4"/>
  <c r="D37" i="4"/>
  <c r="C37" i="4"/>
  <c r="B37" i="4"/>
  <c r="E41" i="4"/>
  <c r="D41" i="4"/>
  <c r="C41" i="4"/>
  <c r="B41" i="4"/>
  <c r="E35" i="4"/>
  <c r="D35" i="4"/>
  <c r="C35" i="4"/>
  <c r="B35" i="4"/>
  <c r="E26" i="4"/>
  <c r="D26" i="4"/>
  <c r="C26" i="4"/>
  <c r="B26" i="4"/>
  <c r="E29" i="4"/>
  <c r="D29" i="4"/>
  <c r="C29" i="4"/>
  <c r="B29" i="4"/>
  <c r="E23" i="4"/>
  <c r="D23" i="4"/>
  <c r="C23" i="4"/>
  <c r="B23" i="4"/>
  <c r="O4" i="4"/>
  <c r="G99" i="12" l="1"/>
  <c r="B40" i="11" l="1"/>
  <c r="B41" i="11"/>
  <c r="B42" i="11"/>
  <c r="B43" i="11"/>
  <c r="B44" i="11"/>
  <c r="B45" i="11"/>
  <c r="B46" i="11"/>
  <c r="B47" i="11"/>
  <c r="B48" i="11"/>
  <c r="B49" i="11"/>
  <c r="B50" i="11"/>
  <c r="B51" i="11"/>
  <c r="B52" i="11"/>
  <c r="B53" i="11"/>
  <c r="B54" i="11"/>
  <c r="B56" i="11"/>
  <c r="B57" i="11"/>
  <c r="B71" i="11"/>
  <c r="B72" i="11"/>
  <c r="B73" i="11"/>
  <c r="B125" i="11"/>
  <c r="B126" i="11"/>
  <c r="B85" i="8" l="1"/>
  <c r="B81" i="8"/>
  <c r="B79" i="8"/>
  <c r="H689" i="11"/>
  <c r="B108" i="8" l="1"/>
  <c r="B104" i="8"/>
  <c r="B106" i="8"/>
  <c r="F48" i="8" l="1"/>
  <c r="F187" i="8" l="1"/>
  <c r="F186" i="8"/>
  <c r="B63" i="8" l="1"/>
  <c r="F36" i="8" l="1"/>
  <c r="B35" i="11"/>
  <c r="G33" i="9"/>
  <c r="B15" i="11"/>
  <c r="B23" i="11"/>
  <c r="B24" i="11"/>
  <c r="B36" i="11"/>
  <c r="B37" i="11"/>
  <c r="B38" i="11"/>
  <c r="B39" i="11"/>
  <c r="B73" i="8"/>
  <c r="B71" i="8"/>
  <c r="B69" i="8"/>
  <c r="B67" i="8"/>
  <c r="B65" i="8"/>
  <c r="E16" i="9"/>
  <c r="E15" i="9"/>
  <c r="E17" i="9"/>
  <c r="B124" i="8"/>
  <c r="F140" i="8"/>
  <c r="K50" i="4" l="1"/>
  <c r="D94" i="8" l="1"/>
  <c r="K48" i="4"/>
  <c r="E54" i="9" l="1"/>
  <c r="E55" i="9"/>
  <c r="E53" i="9"/>
  <c r="E56" i="9"/>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Skye Zheng</author>
  </authors>
  <commentList>
    <comment ref="F159" authorId="0" shapeId="0" xr:uid="{78858D0C-D7D2-43D4-BC8F-A37DFE243598}">
      <text>
        <r>
          <rPr>
            <b/>
            <sz val="9"/>
            <color indexed="81"/>
            <rFont val="Tahoma"/>
            <charset val="1"/>
          </rPr>
          <t>Skye Zheng:</t>
        </r>
        <r>
          <rPr>
            <sz val="9"/>
            <color indexed="81"/>
            <rFont val="Tahoma"/>
            <charset val="1"/>
          </rPr>
          <t xml:space="preserve">
There is no 6.7.2 in Mongolia 2021 EITI Report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<sst xmlns="http://schemas.openxmlformats.org/spreadsheetml/2006/main" count="6213" uniqueCount="2149">
  <si>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</si>
  <si>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</si>
  <si>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</si>
  <si>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</si>
  <si>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</si>
  <si>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</si>
  <si>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</si>
  <si>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</si>
  <si>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</si>
  <si>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</si>
  <si>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</si>
  <si>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</si>
  <si>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</si>
  <si>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</si>
  <si>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</si>
  <si>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</si>
  <si>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</si>
  <si>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</si>
  <si>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</si>
  <si>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</si>
  <si>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</si>
  <si>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</si>
  <si>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</si>
  <si>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</si>
  <si>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</si>
  <si>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</si>
  <si>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</si>
  <si>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</si>
  <si>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</si>
  <si>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</si>
  <si>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</si>
  <si>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</si>
  <si>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</si>
  <si>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</si>
  <si>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</si>
  <si>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</si>
  <si>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</si>
  <si>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</si>
  <si>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</si>
  <si>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</si>
  <si>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</si>
  <si>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</si>
  <si>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</si>
  <si>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</si>
  <si>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</si>
  <si>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</si>
  <si>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</si>
  <si>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</si>
  <si>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</si>
  <si>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</si>
  <si>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</si>
  <si>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</si>
  <si>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</si>
  <si>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</si>
  <si>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</si>
  <si>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</si>
  <si>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</si>
  <si>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</si>
  <si>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</si>
  <si>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</si>
  <si>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</si>
  <si>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</si>
  <si>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</si>
  <si>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</si>
  <si>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</si>
  <si>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</si>
  <si>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</si>
  <si>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</si>
  <si>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</si>
  <si>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</si>
  <si>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</si>
  <si>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</si>
  <si>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</si>
  <si>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</si>
  <si>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</si>
  <si>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</si>
  <si>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</si>
  <si>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</si>
  <si>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</si>
  <si>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</si>
  <si>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</si>
  <si>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</si>
  <si>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</si>
  <si>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</si>
  <si>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</si>
  <si>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</si>
  <si>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</si>
  <si>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</si>
  <si>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</si>
  <si>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</si>
  <si>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</si>
  <si>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</si>
  <si>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</si>
  <si>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</si>
  <si>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</si>
  <si>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</si>
  <si>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</si>
  <si>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</si>
  <si>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</si>
  <si>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</si>
  <si>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</si>
  <si>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</si>
  <si>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</si>
  <si>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</si>
  <si>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</si>
  <si>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</si>
  <si>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</si>
  <si>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</si>
  <si>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</si>
  <si>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</si>
  <si>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</si>
  <si>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</si>
  <si>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</si>
  <si>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</si>
  <si>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</si>
  <si>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</si>
  <si>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</si>
  <si>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</si>
  <si>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</si>
  <si>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</si>
  <si>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</si>
  <si>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</si>
  <si>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</si>
  <si>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</si>
  <si>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</si>
  <si>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</si>
  <si>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</si>
  <si>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</si>
  <si>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</si>
  <si>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</si>
  <si>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</si>
  <si>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</si>
  <si>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</si>
  <si>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</si>
  <si>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</si>
  <si>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</si>
  <si>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</si>
  <si>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</si>
  <si>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</si>
  <si>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</si>
  <si>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</si>
  <si>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</si>
  <si>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</si>
  <si>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</si>
  <si>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</si>
  <si>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</si>
  <si>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</si>
  <si>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</si>
  <si>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</si>
  <si>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</si>
  <si>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</si>
  <si>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</si>
  <si>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</si>
  <si>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</si>
  <si>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</si>
  <si>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</si>
  <si>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</si>
  <si>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</si>
  <si>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</si>
  <si>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</si>
  <si>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</si>
  <si>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</si>
  <si>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</si>
  <si>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</si>
  <si>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</si>
  <si>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</si>
  <si>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</si>
  <si>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</si>
  <si>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</si>
  <si>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</si>
  <si>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</si>
  <si>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</si>
  <si>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</si>
  <si>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</si>
  <si>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</si>
  <si>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</si>
  <si>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</si>
  <si>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</si>
  <si>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</si>
  <si>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</si>
  <si>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</si>
  <si>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</si>
  <si>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</si>
  <si>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</si>
  <si>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</si>
  <si>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</si>
  <si>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</si>
  <si>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</si>
  <si>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</si>
  <si>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</si>
  <si>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</si>
  <si>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</si>
  <si>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</si>
  <si>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</si>
  <si>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</si>
  <si>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</si>
  <si>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</si>
  <si>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</si>
  <si>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</si>
  <si>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</si>
  <si>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</si>
  <si>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</si>
  <si>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</si>
  <si>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</si>
  <si>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</si>
  <si>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</si>
  <si>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</si>
  <si>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</si>
  <si>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</si>
  <si>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</si>
  <si>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</si>
  <si>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</si>
  <si>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</si>
  <si>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</si>
  <si>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</si>
  <si>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</si>
  <si>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</si>
  <si>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</si>
  <si>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</si>
  <si>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</si>
  <si>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</si>
  <si>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</si>
  <si>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</si>
  <si>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</si>
  <si>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</si>
  <si>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</si>
  <si>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</si>
  <si>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</si>
  <si>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</si>
  <si>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</si>
  <si>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</si>
  <si>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</si>
  <si>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</si>
  <si>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</si>
  <si>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</si>
  <si>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</si>
  <si>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</si>
  <si>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</si>
  <si>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</si>
  <si>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</si>
  <si>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</si>
  <si>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</si>
  <si>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</si>
  <si>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</si>
  <si>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</si>
  <si>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</si>
  <si>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</si>
  <si>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</si>
  <si>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</si>
  <si>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</si>
  <si>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</si>
  <si>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</si>
  <si>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</si>
  <si>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</si>
  <si>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</si>
  <si>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</si>
  <si>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</si>
  <si>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</si>
  <si>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</si>
  <si>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</si>
  <si>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</si>
  <si>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</si>
  <si>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</si>
  <si>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</si>
  <si>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</si>
  <si>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</si>
  <si>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</si>
  <si>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</si>
  <si>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</si>
  <si>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</si>
  <si>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</si>
  <si>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</si>
  <si>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</si>
  <si>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</si>
  <si>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</si>
  <si>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</si>
  <si>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</si>
  <si>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</si>
  <si>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</si>
  <si>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</si>
  <si>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</si>
  <si>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</si>
  <si>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</si>
  <si>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</si>
  <si>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</si>
  <si>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</si>
  <si>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</si>
  <si>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</si>
  <si>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</si>
  <si>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</si>
  <si>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</si>
  <si>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</si>
  <si>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</si>
  <si>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</si>
  <si>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</si>
  <si>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</si>
  <si>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</si>
  <si>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</si>
  <si>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</si>
  <si>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</si>
  <si>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</si>
  <si>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</si>
  <si>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</si>
  <si>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</si>
  <si>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</si>
  <si>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</si>
  <si>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</si>
  <si>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</si>
  <si>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</si>
  <si>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</si>
  <si>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</si>
  <si>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</si>
  <si>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</si>
  <si>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</si>
  <si>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</si>
  <si>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</si>
  <si>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</si>
  <si>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</si>
  <si>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</si>
  <si>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</si>
  <si>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</si>
  <si>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</si>
  <si>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</si>
  <si>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</si>
  <si>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</si>
  <si>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</si>
  <si>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</si>
  <si>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</si>
  <si>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</si>
  <si>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</si>
  <si>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</si>
  <si>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</si>
  <si>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</si>
  <si>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</si>
  <si>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</si>
  <si>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</si>
  <si>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</si>
  <si>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</si>
  <si>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</si>
  <si>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</si>
  <si>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</si>
  <si>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</si>
  <si>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</si>
  <si>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</si>
  <si>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</si>
  <si>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</si>
  <si>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</si>
  <si>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</si>
  <si>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</si>
  <si>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</si>
  <si>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</si>
  <si>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</si>
  <si>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</si>
  <si>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</si>
  <si>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</si>
  <si>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</si>
  <si>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</si>
  <si>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</si>
  <si>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</si>
  <si>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</si>
  <si>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</si>
  <si>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</si>
  <si>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</si>
  <si>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</si>
  <si>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</si>
  <si>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</si>
  <si>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</si>
  <si>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</si>
  <si>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</si>
  <si>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</si>
  <si>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</si>
  <si>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</si>
  <si>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</si>
  <si>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</si>
  <si>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</si>
  <si>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</si>
  <si>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</si>
  <si>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</si>
  <si>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</si>
  <si>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</si>
  <si>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</si>
  <si>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</si>
  <si>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</si>
  <si>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</si>
  <si>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</si>
  <si>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</si>
  <si>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</si>
  <si>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</si>
  <si>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</si>
  <si>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</si>
  <si>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</si>
  <si>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</si>
  <si>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</si>
  <si>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</si>
  <si>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</si>
  <si>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</si>
  <si>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</si>
  <si>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</si>
  <si>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</si>
  <si>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</si>
  <si>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</si>
  <si>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</si>
  <si>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</si>
  <si>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</si>
  <si>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</si>
  <si>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</si>
  <si>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</si>
  <si>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</si>
  <si>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</si>
  <si>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</si>
  <si>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</si>
  <si>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</si>
  <si>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</si>
  <si>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</si>
  <si>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</si>
  <si>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</si>
  <si>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</si>
  <si>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</si>
  <si>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</si>
  <si>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</si>
  <si>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</si>
  <si>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</si>
  <si>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</si>
  <si>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</si>
  <si>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</si>
  <si>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</si>
  <si>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</si>
  <si>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</si>
  <si>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</si>
  <si>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</si>
  <si>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</si>
  <si>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</si>
  <si>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</si>
  <si>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</si>
  <si>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</si>
  <si>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</si>
  <si>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</si>
  <si>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</si>
  <si>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</si>
  <si>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</si>
  <si>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</si>
  <si>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</si>
  <si>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</si>
  <si>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</si>
  <si>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</si>
  <si>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</si>
  <si>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</si>
  <si>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</si>
  <si>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</si>
  <si>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</si>
  <si>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</si>
  <si>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</si>
  <si>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</si>
  <si>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</si>
  <si>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</si>
  <si>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</si>
  <si>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</si>
  <si>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</si>
  <si>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</si>
  <si>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</si>
  <si>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</si>
  <si>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</si>
  <si>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</si>
  <si>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</si>
  <si>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</si>
  <si>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</si>
  <si>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</si>
  <si>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</si>
  <si>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</si>
  <si>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</si>
  <si>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</si>
  <si>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</si>
  <si>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</si>
  <si>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</si>
  <si>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</si>
  <si>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</si>
  <si>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</si>
  <si>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</si>
  <si>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</si>
  <si>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</si>
  <si>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</si>
  <si>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</si>
  <si>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</si>
  <si>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</si>
  <si>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</si>
  <si>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</si>
  <si>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</si>
  <si>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</si>
  <si>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</si>
  <si>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</si>
  <si>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</si>
  <si>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</si>
  <si>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</si>
  <si>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</si>
  <si>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</si>
  <si>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</si>
  <si>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</si>
  <si>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</si>
  <si>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</si>
  <si>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</si>
  <si>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</si>
  <si>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</si>
  <si>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</si>
  <si>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</si>
  <si>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</si>
  <si>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</si>
  <si>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</si>
  <si>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</si>
  <si>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</si>
  <si>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</si>
  <si>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</si>
  <si>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</si>
  <si>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</si>
  <si>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</si>
  <si>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</si>
  <si>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</si>
  <si>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</si>
  <si>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</si>
  <si>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</si>
  <si>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</si>
  <si>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</si>
  <si>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</si>
  <si>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</si>
  <si>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</si>
  <si>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</si>
  <si>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</si>
  <si>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</si>
  <si>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</si>
  <si>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</si>
  <si>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</si>
  <si>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</si>
  <si>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</si>
  <si>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</si>
  <si>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</si>
  <si>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</si>
  <si>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</si>
  <si>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</si>
  <si>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</si>
  <si>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</si>
  <si>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</si>
  <si>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</si>
  <si>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</si>
  <si>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</si>
  <si>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</si>
  <si>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</si>
  <si>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</si>
  <si>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</si>
  <si>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</si>
  <si>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</si>
  <si>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</si>
  <si>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</si>
  <si>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</si>
  <si>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</si>
  <si>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</si>
  <si>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</si>
  <si>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</si>
  <si>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</si>
  <si>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</si>
  <si>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</si>
  <si>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</si>
  <si>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</si>
  <si>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</si>
  <si>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</si>
  <si>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</si>
  <si>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</si>
  <si>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</si>
  <si>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</si>
  <si>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</si>
  <si>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</si>
  <si>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</si>
  <si>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</si>
  <si>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</si>
  <si>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</si>
  <si>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</si>
  <si>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</si>
  <si>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</si>
  <si>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</si>
  <si>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</si>
  <si>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</si>
  <si>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</si>
  <si>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</si>
  <si>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</si>
  <si>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</si>
  <si>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</si>
  <si>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</si>
  <si>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</si>
  <si>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</si>
  <si>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</si>
  <si>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</si>
  <si>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</si>
  <si>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</si>
  <si>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</si>
  <si>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</si>
  <si>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</si>
  <si>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</si>
  <si>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</si>
  <si>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</si>
  <si>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</si>
  <si>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</si>
  <si>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</si>
  <si>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</si>
  <si>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</si>
  <si>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</si>
  <si>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</si>
  <si>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</si>
  <si>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</si>
  <si>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</si>
  <si>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</si>
  <si>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</si>
  <si>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</si>
  <si>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</si>
  <si>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</si>
  <si>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</si>
  <si>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</si>
  <si>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</si>
  <si>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</si>
  <si>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</si>
  <si>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</si>
  <si>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</si>
  <si>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</si>
  <si>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</si>
  <si>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</si>
  <si>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</si>
  <si>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</si>
  <si>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</si>
  <si>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</si>
  <si>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</si>
  <si>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</si>
  <si>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</si>
  <si>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</si>
  <si>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</si>
  <si>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</si>
  <si>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</si>
  <si>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</si>
  <si>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</si>
  <si>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</si>
  <si>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</si>
  <si>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</si>
  <si>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</si>
  <si>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</si>
  <si>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</si>
  <si>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</si>
  <si>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</si>
  <si>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</si>
  <si>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</si>
  <si>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</si>
  <si>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</si>
  <si>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</si>
  <si>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</si>
  <si>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</si>
  <si>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</si>
  <si>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</si>
  <si>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</si>
  <si>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</si>
  <si>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</si>
  <si>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</si>
  <si>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</si>
  <si>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</si>
  <si>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</si>
  <si>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</si>
  <si>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</si>
  <si>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</si>
  <si>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</si>
  <si>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</si>
  <si>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</si>
  <si>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</si>
  <si>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</si>
  <si>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</si>
  <si>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</si>
  <si>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</si>
  <si>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</si>
  <si>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</si>
  <si>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</si>
  <si>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</si>
  <si>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</si>
  <si>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</si>
  <si>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</si>
  <si>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</si>
  <si>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</si>
  <si>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</si>
  <si>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</si>
  <si>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</si>
  <si>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</si>
  <si>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</si>
  <si>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</si>
  <si>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</si>
  <si>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</si>
  <si>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</si>
  <si>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</si>
  <si>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</si>
  <si>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</si>
  <si>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</si>
  <si>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</si>
  <si>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</si>
  <si>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</si>
  <si>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</si>
  <si>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</si>
  <si>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</si>
  <si>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</si>
  <si>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</si>
  <si>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</si>
  <si>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</si>
  <si>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</si>
  <si>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</si>
  <si>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</si>
  <si>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</si>
  <si>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</si>
  <si>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</si>
  <si>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</si>
  <si>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</si>
  <si>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</si>
  <si>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</si>
  <si>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</si>
  <si>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</si>
  <si>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</si>
  <si>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</si>
  <si>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</si>
  <si>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</si>
  <si>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</si>
  <si>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</si>
  <si>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</si>
  <si>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</si>
  <si>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</si>
  <si>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</si>
  <si>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</si>
  <si>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</si>
  <si>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</si>
  <si>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</si>
  <si>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</si>
  <si>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</si>
  <si>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</si>
  <si>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</si>
  <si>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</si>
  <si>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</si>
  <si>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</si>
  <si>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</si>
  <si>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</si>
  <si>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</si>
  <si>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</si>
  <si>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</si>
  <si>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</si>
  <si>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</si>
  <si>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</si>
  <si>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</si>
  <si>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</si>
  <si>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</si>
  <si>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</si>
  <si>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</si>
  <si>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</si>
  <si>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</si>
  <si>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</si>
  <si>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</si>
  <si>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</si>
  <si>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</si>
  <si>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</si>
  <si>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</si>
  <si>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</si>
  <si>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</si>
  <si>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</si>
  <si>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</si>
  <si>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</si>
  <si>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</si>
  <si>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</si>
  <si>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</si>
  <si>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</si>
  <si>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</si>
  <si>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</si>
  <si>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</si>
  <si>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</si>
  <si>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</si>
  <si>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</si>
  <si>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</si>
  <si>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</si>
  <si>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</si>
  <si>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</si>
  <si>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</si>
  <si>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</si>
  <si>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</si>
  <si>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</si>
  <si>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</si>
  <si>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</si>
  <si>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</si>
  <si>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</si>
  <si>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</si>
  <si>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</si>
  <si>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</si>
  <si>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</si>
  <si>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</si>
  <si>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</si>
  <si>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</si>
  <si>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</si>
  <si>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</si>
  <si>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</si>
  <si>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</si>
  <si>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</si>
  <si>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</si>
  <si>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</si>
  <si>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</si>
  <si>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</si>
  <si>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</si>
  <si>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</si>
  <si>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</si>
  <si>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</si>
  <si>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</si>
  <si>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</si>
  <si>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</si>
  <si>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</si>
  <si>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</si>
  <si>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</si>
  <si>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</si>
  <si>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</si>
  <si>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</si>
  <si>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</si>
  <si>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</si>
  <si>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</si>
  <si>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</si>
  <si>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</si>
  <si>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</si>
  <si>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</si>
  <si>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</si>
  <si>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</si>
  <si>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</si>
  <si>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</si>
  <si>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</si>
  <si>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</si>
  <si>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</si>
  <si>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</si>
  <si>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</si>
  <si>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</si>
  <si>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</si>
  <si>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</si>
  <si>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</si>
  <si>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</si>
  <si>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</si>
  <si>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</si>
  <si>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</si>
  <si>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</si>
  <si>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</si>
  <si>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</si>
  <si>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</si>
  <si>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</si>
  <si>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</si>
  <si>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</si>
  <si>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</si>
  <si>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</si>
  <si>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</si>
  <si>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</si>
  <si>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</si>
  <si>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</si>
  <si>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</si>
  <si>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</si>
  <si>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</si>
  <si>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</si>
  <si>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</si>
  <si>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</si>
  <si>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</si>
  <si>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</si>
  <si>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</si>
  <si>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</si>
  <si>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</si>
  <si>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</si>
  <si>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</si>
  <si>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</si>
  <si>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</si>
  <si>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</si>
  <si>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</si>
  <si>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</si>
  <si>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</si>
  <si>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</si>
  <si>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</si>
  <si>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</si>
  <si>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</si>
  <si>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</si>
  <si>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</si>
  <si>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</si>
  <si>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</si>
  <si>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</si>
  <si>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</si>
  <si>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</si>
  <si>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</si>
  <si>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</si>
  <si>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</si>
  <si>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</si>
  <si>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</si>
  <si>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</si>
  <si>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</si>
  <si>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</si>
  <si>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</si>
  <si>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</si>
  <si>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</si>
  <si>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</si>
  <si>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</si>
  <si>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</si>
  <si>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</si>
  <si>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</si>
  <si>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</si>
  <si>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</si>
  <si>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</si>
  <si>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</si>
  <si>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</si>
  <si>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</si>
  <si>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</si>
  <si>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</si>
  <si>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</si>
  <si>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</si>
  <si>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</si>
  <si>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</si>
  <si>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</si>
  <si>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</si>
  <si>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</si>
  <si>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</si>
  <si>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</si>
  <si>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</si>
  <si>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</si>
  <si>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</si>
  <si>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</si>
  <si>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</si>
  <si>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</si>
  <si>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</si>
  <si>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</si>
  <si>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</si>
  <si>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</si>
  <si>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</si>
  <si>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</si>
  <si>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</si>
  <si>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</si>
  <si>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</si>
  <si>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</si>
  <si>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</si>
  <si>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</si>
  <si>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</si>
  <si>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</si>
  <si>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</si>
  <si>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</si>
  <si>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</si>
  <si>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</si>
  <si>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</si>
  <si>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</si>
  <si>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</si>
  <si>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</si>
  <si>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</si>
  <si>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</si>
  <si>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</si>
  <si>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</si>
  <si>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</si>
  <si>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</si>
  <si>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</si>
  <si>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</si>
  <si>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</si>
  <si>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</si>
  <si>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</si>
  <si>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</si>
  <si>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</si>
  <si>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</si>
  <si>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</si>
  <si>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</si>
  <si>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</si>
  <si>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</si>
  <si>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</si>
  <si>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</si>
  <si>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</si>
  <si>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</si>
  <si>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</si>
  <si>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</si>
  <si>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</si>
  <si>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</si>
  <si>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</si>
  <si>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</si>
  <si>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</si>
  <si>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</si>
  <si>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</si>
  <si>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</si>
  <si>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</si>
  <si>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</si>
  <si>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</si>
  <si>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</si>
  <si>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</si>
  <si>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</si>
  <si>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</si>
  <si>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</si>
  <si>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</si>
  <si>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</si>
  <si>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</si>
  <si>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</si>
  <si>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</si>
  <si>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</si>
  <si>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</si>
  <si>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</si>
  <si>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</si>
  <si>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</si>
  <si>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</si>
  <si>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</si>
  <si>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</si>
  <si>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</si>
  <si>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</si>
  <si>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</si>
  <si>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</si>
  <si>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</si>
  <si>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</si>
  <si>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</si>
  <si>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</si>
  <si>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</si>
  <si>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</si>
  <si>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</si>
  <si>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</si>
  <si>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</si>
  <si>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</si>
  <si>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</si>
  <si>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</si>
  <si>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</si>
  <si>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</si>
  <si>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</si>
  <si>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</si>
  <si>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</si>
  <si>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</si>
  <si>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</si>
  <si>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</si>
  <si>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</si>
  <si>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</si>
  <si>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</si>
  <si>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</si>
  <si>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</si>
  <si>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</si>
  <si>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</si>
  <si>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</si>
  <si>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</si>
  <si>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</si>
  <si>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</si>
  <si>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</si>
  <si>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</si>
  <si>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</si>
  <si>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</si>
  <si>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</si>
  <si>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</si>
  <si>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</si>
  <si>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</si>
  <si>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</si>
  <si>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</si>
  <si>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</si>
  <si>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</si>
  <si>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</si>
  <si>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</si>
  <si>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</si>
  <si>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</si>
  <si>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</si>
  <si>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</si>
  <si>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</si>
  <si>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</si>
  <si>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</si>
  <si>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</si>
  <si>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</si>
  <si>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</si>
  <si>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</si>
  <si>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</si>
  <si>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</si>
  <si>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</si>
  <si>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</si>
  <si>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</si>
  <si>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</si>
  <si>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</si>
  <si>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</si>
  <si>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</si>
  <si>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</si>
  <si>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</si>
  <si>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</si>
  <si>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</si>
  <si>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</si>
  <si>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</si>
  <si>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</si>
  <si>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</si>
  <si>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</si>
  <si>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</si>
  <si>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</si>
  <si>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</si>
  <si>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</si>
  <si>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</si>
  <si>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</si>
  <si>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</si>
  <si>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</si>
  <si>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</si>
  <si>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</si>
  <si>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</si>
  <si>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</si>
  <si>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</si>
  <si>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</si>
  <si>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</si>
  <si>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</si>
  <si>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</si>
  <si>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</si>
  <si>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</si>
  <si>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</si>
  <si>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</si>
  <si>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</si>
  <si>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</si>
  <si>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</si>
  <si>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</si>
  <si>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</si>
  <si>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</si>
  <si>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</si>
  <si>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</si>
  <si>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</si>
  <si>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</si>
  <si>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</si>
  <si>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</si>
  <si>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</si>
  <si>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</si>
  <si>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</si>
  <si>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</si>
  <si>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</si>
  <si>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</si>
  <si>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</si>
  <si>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</si>
  <si>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</si>
  <si>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</si>
  <si>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</si>
  <si>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</si>
  <si>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</si>
  <si>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</si>
  <si>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</si>
  <si>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</si>
  <si>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</si>
  <si>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</si>
  <si>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</si>
  <si>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</si>
  <si>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</si>
  <si>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</si>
  <si>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</si>
  <si>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</si>
  <si>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</si>
  <si>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</si>
  <si>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</si>
  <si>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</si>
  <si>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</si>
  <si>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</si>
  <si>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</si>
  <si>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</si>
  <si>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</si>
  <si>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</si>
  <si>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</si>
  <si>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</si>
  <si>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</si>
  <si>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</si>
  <si>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</si>
  <si>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</si>
  <si>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</si>
  <si>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</si>
  <si>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</si>
  <si>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</si>
  <si>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</si>
  <si>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</si>
  <si>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</si>
  <si>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</si>
  <si>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</si>
  <si>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</si>
  <si>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</si>
  <si>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</si>
  <si>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</si>
  <si>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</si>
  <si>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</si>
  <si>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</si>
  <si>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</si>
  <si>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</si>
  <si>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</si>
  <si>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</si>
  <si>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</si>
  <si>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</si>
  <si>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</si>
  <si>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</si>
  <si>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</si>
  <si>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</si>
  <si>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</si>
  <si>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</si>
  <si>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</si>
  <si>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</si>
  <si>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</si>
  <si>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</si>
  <si>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</si>
  <si>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</si>
  <si>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</si>
  <si>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</si>
  <si>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</si>
  <si>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</si>
  <si>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</si>
  <si>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</si>
  <si>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</si>
  <si>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</si>
  <si>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</si>
  <si>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</si>
  <si>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</si>
  <si>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</si>
  <si>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</si>
  <si>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</si>
  <si>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</si>
  <si>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</si>
  <si>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</si>
  <si>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</si>
  <si>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</si>
  <si>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</si>
  <si>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</si>
  <si>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</si>
  <si>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</si>
  <si>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</si>
  <si>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</si>
  <si>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</si>
  <si>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</si>
  <si>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</si>
  <si>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</si>
  <si>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</si>
  <si>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</si>
  <si>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</si>
  <si>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</si>
  <si>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</si>
  <si>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</si>
  <si>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</si>
  <si>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</si>
  <si>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</si>
  <si>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</si>
  <si>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</si>
  <si>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</si>
  <si>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</si>
  <si>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</si>
  <si>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</si>
  <si>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</si>
  <si>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</si>
  <si>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</si>
  <si>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</si>
  <si>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</si>
  <si>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</si>
  <si>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</si>
  <si>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</si>
  <si>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</si>
  <si>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</si>
  <si>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</si>
  <si>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</si>
  <si>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</si>
  <si>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</si>
  <si>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</si>
  <si>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</si>
  <si>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</si>
  <si>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</si>
  <si>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</si>
  <si>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</si>
  <si>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</si>
  <si>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</si>
  <si>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</si>
  <si>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</si>
  <si>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</si>
  <si>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</si>
  <si>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</si>
  <si>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</si>
  <si>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</si>
  <si>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</si>
  <si>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</si>
  <si>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</si>
  <si>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</si>
  <si>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</si>
  <si>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</si>
  <si>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</si>
  <si>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</si>
  <si>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</si>
  <si>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</si>
  <si>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</si>
  <si>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</si>
  <si>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</si>
  <si>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</si>
  <si>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</si>
  <si>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</si>
  <si>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</si>
  <si>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</si>
  <si>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</si>
  <si>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</si>
  <si>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</si>
  <si>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</si>
  <si>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</si>
  <si>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</si>
  <si>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</si>
  <si>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</si>
  <si>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</si>
  <si>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</si>
  <si>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</si>
  <si>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</si>
  <si>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</si>
  <si>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</si>
  <si>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</si>
  <si>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</si>
  <si>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</si>
  <si>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</si>
  <si>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</si>
  <si>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</si>
  <si>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</si>
  <si>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</si>
  <si>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</si>
  <si>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</si>
  <si>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</si>
  <si>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</si>
  <si>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</si>
  <si>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</si>
  <si>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</si>
  <si>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</si>
  <si>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</si>
  <si>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</si>
  <si>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</si>
  <si>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</si>
  <si>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</si>
  <si>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</si>
  <si>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</si>
  <si>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</si>
  <si>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</si>
  <si>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</si>
  <si>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</si>
  <si>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</si>
  <si>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</si>
  <si>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</si>
  <si>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</si>
  <si>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</si>
  <si>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</si>
  <si>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</si>
  <si>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</si>
  <si>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</si>
  <si>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</si>
  <si>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</si>
  <si>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</si>
  <si>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</si>
  <si>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</si>
  <si>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</si>
  <si>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</si>
  <si>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</si>
  <si>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</si>
  <si>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</si>
  <si>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</si>
  <si>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</si>
  <si>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</si>
  <si>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</si>
  <si>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</si>
  <si>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</si>
  <si>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</si>
  <si>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</si>
  <si>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</si>
  <si>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</si>
  <si>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</si>
  <si>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</si>
  <si>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</si>
  <si>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</si>
  <si>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</si>
  <si>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</si>
  <si>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</si>
  <si>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</si>
  <si>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</si>
  <si>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</si>
  <si>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</si>
  <si>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</si>
  <si>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</si>
  <si>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</si>
  <si>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</si>
  <si>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</si>
  <si>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</si>
  <si>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</si>
  <si>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</si>
  <si>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</si>
  <si>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</si>
  <si>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</si>
  <si>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</si>
  <si>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</si>
  <si>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</si>
  <si>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</si>
  <si>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</si>
  <si>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</si>
  <si>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</si>
  <si>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</si>
  <si>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</si>
  <si>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</si>
  <si>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</si>
  <si>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</si>
  <si>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</si>
  <si>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</si>
  <si>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</si>
  <si>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</si>
  <si>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</si>
  <si>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</si>
  <si>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</si>
  <si>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</si>
  <si>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</si>
  <si>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</si>
  <si>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</si>
  <si>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</si>
  <si>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</si>
  <si>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</si>
  <si>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</si>
  <si>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</si>
  <si>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</si>
  <si>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</si>
  <si>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</si>
  <si>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</si>
  <si>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</si>
  <si>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</si>
  <si>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</si>
  <si>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</si>
  <si>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</si>
  <si>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</si>
  <si>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</si>
  <si>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</si>
  <si>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</si>
  <si>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</si>
  <si>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</si>
  <si>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</si>
  <si>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</si>
  <si>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</si>
  <si>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</si>
  <si>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</si>
  <si>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</si>
  <si>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</si>
  <si>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</si>
  <si>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</si>
  <si>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</si>
  <si>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</si>
  <si>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</si>
  <si>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</si>
  <si>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</si>
  <si>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</si>
  <si>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</si>
  <si>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</si>
  <si>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</si>
  <si>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</si>
  <si>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</si>
  <si>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</si>
  <si>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</si>
  <si>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</si>
  <si>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</si>
  <si>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Sm3</t>
  </si>
  <si>
    <t>Sm3 o.e.</t>
  </si>
  <si>
    <t>Tonnes</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</si>
  <si>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</si>
  <si>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</si>
  <si>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</si>
  <si>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</si>
  <si>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</si>
  <si>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</si>
  <si>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</si>
  <si>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</si>
  <si>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</si>
  <si>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</si>
  <si>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</si>
  <si>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</si>
  <si>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</si>
  <si>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</si>
  <si>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</si>
  <si>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</si>
  <si>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</si>
  <si>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</si>
  <si>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</si>
  <si>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</si>
  <si>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</si>
  <si>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</si>
  <si>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</si>
  <si>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</si>
  <si>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</si>
  <si>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</si>
  <si>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</si>
  <si>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</si>
  <si>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</si>
  <si>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</si>
  <si>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</si>
  <si>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</si>
  <si>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</si>
  <si>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</si>
  <si>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</si>
  <si>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</si>
  <si>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</si>
  <si>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</si>
  <si>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</si>
  <si>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</si>
  <si>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</si>
  <si>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</si>
  <si>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</si>
  <si>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</si>
  <si>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</si>
  <si>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</si>
  <si>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</si>
  <si>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</si>
  <si>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</si>
  <si>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</si>
  <si>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</si>
  <si>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</si>
  <si>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</si>
  <si>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</si>
  <si>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</si>
  <si>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</si>
  <si>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</si>
  <si>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</si>
  <si>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</si>
  <si>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</si>
  <si>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</si>
  <si>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</si>
  <si>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</si>
  <si>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</si>
  <si>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</si>
  <si>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</si>
  <si>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</si>
  <si>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</si>
  <si>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</si>
  <si>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</si>
  <si>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</si>
  <si>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</si>
  <si>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</si>
  <si>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</si>
  <si>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</si>
  <si>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</si>
  <si>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</si>
  <si>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</si>
  <si>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</si>
  <si>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</si>
  <si>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</si>
  <si>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</si>
  <si>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</si>
  <si>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</si>
  <si>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</si>
  <si>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</si>
  <si>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</si>
  <si>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</si>
  <si>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</si>
  <si>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</si>
  <si>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</si>
  <si>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</si>
  <si>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</si>
  <si>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</si>
  <si>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</si>
  <si>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</si>
  <si>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</si>
  <si>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</si>
  <si>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</si>
  <si>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</si>
  <si>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</si>
  <si>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</si>
  <si>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</si>
  <si>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</si>
  <si>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</si>
  <si>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</si>
  <si>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</si>
  <si>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</si>
  <si>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</si>
  <si>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</si>
  <si>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</si>
  <si>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</si>
  <si>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</si>
  <si>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</si>
  <si>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</si>
  <si>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</si>
  <si>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</si>
  <si>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</si>
  <si>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</si>
  <si>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</si>
  <si>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</si>
  <si>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</si>
  <si>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</si>
  <si>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1</t>
  </si>
  <si>
    <t>Comment 2</t>
  </si>
  <si>
    <t>Comment 3</t>
  </si>
  <si>
    <t>Comment 4</t>
  </si>
  <si>
    <t>Comment 5</t>
  </si>
  <si>
    <t>Please include comments here.</t>
  </si>
  <si>
    <t>GFS Framework for EITI Reporting</t>
  </si>
  <si>
    <t>&lt; number &gt;</t>
  </si>
  <si>
    <t>What is GFS?</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</si>
  <si>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</si>
  <si>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</si>
  <si>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</si>
  <si>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</si>
  <si>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</si>
  <si>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</si>
  <si>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</si>
  <si>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</si>
  <si>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Add new rows as necessary, right click the row number to the left and select "Insert"</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</si>
  <si>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</si>
  <si>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</si>
  <si>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</si>
  <si>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</si>
  <si>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</si>
  <si>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</si>
  <si>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</si>
  <si>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</si>
  <si>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</si>
  <si>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</si>
  <si>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</si>
  <si>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Oil, Gas, Condensates</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</si>
  <si>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</si>
  <si>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</si>
  <si>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</si>
  <si>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</si>
  <si>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</si>
  <si>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</si>
  <si>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</si>
  <si>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</si>
  <si>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</si>
  <si>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</si>
  <si>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</si>
  <si>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</si>
  <si>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</si>
  <si>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</si>
  <si>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</si>
  <si>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</si>
  <si>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</si>
  <si>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</si>
  <si>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</si>
  <si>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</si>
  <si>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</si>
  <si>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</si>
  <si>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</si>
  <si>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</si>
  <si>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</si>
  <si>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</si>
  <si>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</si>
  <si>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</si>
  <si>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</si>
  <si>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</si>
  <si>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</si>
  <si>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</si>
  <si>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</si>
  <si>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</si>
  <si>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</si>
  <si>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</si>
  <si>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</si>
  <si>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</si>
  <si>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</si>
  <si>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</si>
  <si>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</si>
  <si>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</si>
  <si>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</si>
  <si>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</si>
  <si>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</si>
  <si>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</si>
  <si>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</si>
  <si>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</si>
  <si>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</si>
  <si>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</si>
  <si>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</si>
  <si>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</si>
  <si>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</si>
  <si>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</si>
  <si>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</si>
  <si>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</si>
  <si>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</si>
  <si>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</si>
  <si>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</si>
  <si>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</si>
  <si>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YYYY-MM-DD</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</si>
  <si>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</si>
  <si>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</si>
  <si>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</si>
  <si>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</si>
  <si>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</si>
  <si>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</si>
  <si>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</si>
  <si>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</si>
  <si>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</si>
  <si>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</si>
  <si>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</si>
  <si>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&lt;URL&gt;</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</si>
  <si>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</si>
  <si>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</si>
  <si>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</si>
  <si>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</si>
  <si>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</si>
  <si>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</si>
  <si>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</si>
  <si>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</si>
  <si>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</si>
  <si>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</si>
  <si>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</si>
  <si>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</si>
  <si>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</si>
  <si>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</si>
  <si>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</si>
  <si>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</si>
  <si>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</si>
  <si>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</si>
  <si>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 xml:space="preserve">Stock exchange listing or company website </t>
  </si>
  <si>
    <t>Payments to Governments Report</t>
  </si>
  <si>
    <t>Website link (URL) to EITI data</t>
  </si>
  <si>
    <t>&lt;Select unit&gt;</t>
  </si>
  <si>
    <t>Unit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</si>
  <si>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</si>
  <si>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</si>
  <si>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</si>
  <si>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</si>
  <si>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</si>
  <si>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</si>
  <si>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</si>
  <si>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</si>
  <si>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</si>
  <si>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</si>
  <si>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</si>
  <si>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</si>
  <si>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</si>
  <si>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</si>
  <si>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</si>
  <si>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</si>
  <si>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</si>
  <si>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</si>
  <si>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</si>
  <si>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</si>
  <si>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</si>
  <si>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</si>
  <si>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</si>
  <si>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</si>
  <si>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</si>
  <si>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</si>
  <si>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</si>
  <si>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</si>
  <si>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</si>
  <si>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</si>
  <si>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</si>
  <si>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</si>
  <si>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</si>
  <si>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</si>
  <si>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</si>
  <si>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</si>
  <si>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</si>
  <si>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</si>
  <si>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</si>
  <si>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</si>
  <si>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</si>
  <si>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</si>
  <si>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</si>
  <si>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</si>
  <si>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</si>
  <si>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</si>
  <si>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</si>
  <si>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</si>
  <si>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</si>
  <si>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</si>
  <si>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</si>
  <si>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</si>
  <si>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</si>
  <si>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</si>
  <si>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</si>
  <si>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</si>
  <si>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</si>
  <si>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</si>
  <si>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</si>
  <si>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</si>
  <si>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</si>
  <si>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</si>
  <si>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</si>
  <si>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</si>
  <si>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</si>
  <si>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</si>
  <si>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</si>
  <si>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</si>
  <si>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</si>
  <si>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</si>
  <si>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</si>
  <si>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</si>
  <si>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</si>
  <si>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</si>
  <si>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</si>
  <si>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</si>
  <si>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</si>
  <si>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</si>
  <si>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</si>
  <si>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</si>
  <si>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</si>
  <si>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</si>
  <si>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</si>
  <si>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</si>
  <si>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</si>
  <si>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</si>
  <si>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</si>
  <si>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</si>
  <si>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</si>
  <si>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</si>
  <si>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</si>
  <si>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</si>
  <si>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</si>
  <si>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</si>
  <si>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</si>
  <si>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</si>
  <si>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</si>
  <si>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</si>
  <si>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</si>
  <si>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</si>
  <si>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</si>
  <si>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</si>
  <si>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</si>
  <si>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</si>
  <si>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</si>
  <si>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</si>
  <si>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</si>
  <si>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</si>
  <si>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</si>
  <si>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</si>
  <si>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</si>
  <si>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</si>
  <si>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</si>
  <si>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</si>
  <si>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</si>
  <si>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</si>
  <si>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</si>
  <si>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</si>
  <si>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</si>
  <si>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</si>
  <si>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</si>
  <si>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</si>
  <si>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</si>
  <si>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</si>
  <si>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</si>
  <si>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</si>
  <si>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</si>
  <si>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</si>
  <si>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</si>
  <si>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</si>
  <si>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</si>
  <si>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</si>
  <si>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</si>
  <si>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</si>
  <si>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</si>
  <si>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</si>
  <si>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</si>
  <si>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</si>
  <si>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</si>
  <si>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</si>
  <si>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</si>
  <si>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</si>
  <si>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</si>
  <si>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</si>
  <si>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</si>
  <si>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</si>
  <si>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</si>
  <si>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</si>
  <si>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</si>
  <si>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</si>
  <si>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</si>
  <si>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</si>
  <si>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</si>
  <si>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</si>
  <si>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</si>
  <si>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</si>
  <si>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</si>
  <si>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</si>
  <si>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</si>
  <si>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</si>
  <si>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</si>
  <si>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</si>
  <si>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</si>
  <si>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</si>
  <si>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</si>
  <si>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</si>
  <si>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</si>
  <si>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</si>
  <si>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</si>
  <si>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</si>
  <si>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</si>
  <si>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</si>
  <si>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</si>
  <si>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</si>
  <si>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</si>
  <si>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</si>
  <si>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</si>
  <si>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</si>
  <si>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</si>
  <si>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</si>
  <si>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</si>
  <si>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</si>
  <si>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</si>
  <si>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</si>
  <si>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</si>
  <si>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</si>
  <si>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</si>
  <si>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</si>
  <si>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</si>
  <si>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</si>
  <si>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</si>
  <si>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</si>
  <si>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</si>
  <si>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</si>
  <si>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</si>
  <si>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</si>
  <si>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</si>
  <si>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</si>
  <si>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</si>
  <si>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</si>
  <si>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</si>
  <si>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</si>
  <si>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</si>
  <si>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</si>
  <si>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</si>
  <si>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</si>
  <si>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</si>
  <si>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</si>
  <si>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</si>
  <si>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</si>
  <si>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</si>
  <si>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</si>
  <si>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</si>
  <si>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</si>
  <si>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</si>
  <si>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</si>
  <si>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</si>
  <si>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</si>
  <si>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</si>
  <si>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</si>
  <si>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</si>
  <si>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</si>
  <si>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</si>
  <si>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</si>
  <si>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</si>
  <si>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</si>
  <si>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</si>
  <si>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</si>
  <si>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</si>
  <si>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</si>
  <si>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</si>
  <si>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</si>
  <si>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</si>
  <si>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</si>
  <si>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</si>
  <si>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</si>
  <si>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</si>
  <si>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</si>
  <si>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</si>
  <si>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rPr>
        <i/>
        <u/>
        <sz val="11"/>
        <rFont val="Franklin Gothic Book"/>
        <family val="2"/>
      </rPr>
      <t xml:space="preserve">or, </t>
    </r>
    <r>
      <rPr>
        <b/>
        <u/>
        <sz val="11"/>
        <color theme="10"/>
        <rFont val="Franklin Gothic Book"/>
        <family val="2"/>
      </rPr>
      <t>https://www.imf.org/external/np/sta/gfsm/</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</si>
  <si>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</si>
  <si>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</si>
  <si>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</si>
  <si>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</si>
  <si>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</si>
  <si>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</si>
  <si>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</si>
  <si>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</si>
  <si>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</si>
  <si>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</si>
  <si>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</si>
  <si>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</si>
  <si>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</si>
  <si>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</si>
  <si>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</si>
  <si>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</si>
  <si>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</si>
  <si>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</si>
  <si>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</si>
  <si>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</si>
  <si>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</si>
  <si>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</si>
  <si>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</si>
  <si>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</si>
  <si>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&lt; EITI Reporting or systematically disclosed? &gt;</t>
  </si>
  <si>
    <t>Total in USD</t>
  </si>
  <si>
    <t>Company type</t>
  </si>
  <si>
    <t>Niobium, Vanadium, Zirconium (2615)</t>
  </si>
  <si>
    <t>Precious stones (other than diamonds) (7103)</t>
  </si>
  <si>
    <t>Precious stones (other than diamonds) (7103), volume</t>
  </si>
  <si>
    <t>Ferro, alloys, manganese (7202)</t>
  </si>
  <si>
    <t>Ferro, alloys, manganese (7202), volume</t>
  </si>
  <si>
    <t>yes</t>
  </si>
  <si>
    <t>Sica LLC , Growth finance Audit LLC</t>
  </si>
  <si>
    <t>http://parliament.mn/d/stateinfo
http://www.mmhi.gov.mn/public/files/id/3</t>
  </si>
  <si>
    <t>http://www.mmhi.gov.mn/
https://mrpam.gov.mn/home/
http://inspection.gov.mn/new/</t>
  </si>
  <si>
    <t>https://www.mmhi.gov.mn/public/listForum</t>
  </si>
  <si>
    <t>www.mof.gov.mn 
www.iltod.gov.mn
www.shilendans.gov.mn
www.tusuv-oronnutag.mof.gov.mn</t>
  </si>
  <si>
    <t>http://parliament.mn/d/stateinfo -State information bulletin on the official website of the Parliament;
State Information Bulletin (printed);
http://www.mmhi.gov.mn/public/files/id/3 -legal documents, laws, rules and regulations of the extractive sector</t>
  </si>
  <si>
    <t>Ministry of Mines website http://www.mmhi.gov.mn/
MRPAM website https://mrpam.gov.mn/home/
GASI website http://inspection.gov.mn/new/</t>
  </si>
  <si>
    <t>Posted in the "Discussion" menu on the Ministry of Mines website.</t>
  </si>
  <si>
    <t>www.mof.gov.mn - budget policy, direction, budget information;
www.iltod.gov.mn - current budget information, annual budget information, budget related laws, decrees and instructions;
www.shilendans.gov.mn - Information on budgets and expenditures of all budgetary organizations and state-owned enterprises;</t>
  </si>
  <si>
    <t>https://cmcs.mrpam.gov.mn/cmcs#
http://www.iltodgeree.mn/</t>
  </si>
  <si>
    <t>Please refer to Section 6</t>
  </si>
  <si>
    <t>www.iltodgeree.mn</t>
  </si>
  <si>
    <t>State Registration Authority, Mongolia</t>
  </si>
  <si>
    <t>Please refer to Section 5</t>
  </si>
  <si>
    <t>http://www.erdenesmongol.mn/index.php?view=company&amp;type=org</t>
  </si>
  <si>
    <t>https://audit.mn/
https://shilendans.gov.mn/</t>
  </si>
  <si>
    <t>https://mrpam.gov.mn/</t>
  </si>
  <si>
    <t>Нүүр (mrpam.gov.mn)</t>
  </si>
  <si>
    <t>Barrels</t>
  </si>
  <si>
    <t>Please refer to Section 4</t>
  </si>
  <si>
    <t>Please refer to Section 3</t>
  </si>
  <si>
    <t>www.eitimongolia.mn</t>
  </si>
  <si>
    <t>Please refer section 4</t>
  </si>
  <si>
    <t>www.tusuv-oronnutag.mof.gov.mn</t>
  </si>
  <si>
    <t>www.iltod.gov.mn current budget information, annual budget information, budget related laws, decrees and instructions;
www.shilendans.gov.mn - Information on budgets and expenditures of all budgetary organizations and state-owned enterprises;</t>
  </si>
  <si>
    <t>www.audit.mn
Audit plans, reports and recommendations</t>
  </si>
  <si>
    <t>http://www.mmhi.gov.mn/public/files/id/3</t>
  </si>
  <si>
    <t>Please refer to Section 6.7.2</t>
  </si>
  <si>
    <t>https://www.mne.mn/</t>
  </si>
  <si>
    <t>Private</t>
  </si>
  <si>
    <t>Aduunchuluun</t>
  </si>
  <si>
    <t>Azargiin gol chonot</t>
  </si>
  <si>
    <t>IBBI</t>
  </si>
  <si>
    <t>Altain Huder</t>
  </si>
  <si>
    <t>Baganuur</t>
  </si>
  <si>
    <t>Badmaarag hash</t>
  </si>
  <si>
    <t>Badrah Energy</t>
  </si>
  <si>
    <t>Bayan Airag Exploration</t>
  </si>
  <si>
    <t>Bayangol eco zaamar</t>
  </si>
  <si>
    <t>Bilegt baylag</t>
  </si>
  <si>
    <t>Bold tumur eruu gol</t>
  </si>
  <si>
    <t>Boroo gold</t>
  </si>
  <si>
    <t>Burdel mining</t>
  </si>
  <si>
    <t>Berkh Uul</t>
  </si>
  <si>
    <t>Westernresource</t>
  </si>
  <si>
    <t>Voyager mineral resources</t>
  </si>
  <si>
    <t>Gobi Shandast khuleg</t>
  </si>
  <si>
    <t>Gobicaravan</t>
  </si>
  <si>
    <t>Golden hammer</t>
  </si>
  <si>
    <t>Draper capital mongolia</t>
  </si>
  <si>
    <t>Ilt gold</t>
  </si>
  <si>
    <t>Ikh Temuulel</t>
  </si>
  <si>
    <t>Nkh undarga mining</t>
  </si>
  <si>
    <t>MAC cement</t>
  </si>
  <si>
    <t>Mongol mining and exploration</t>
  </si>
  <si>
    <t>mongoljuyanli</t>
  </si>
  <si>
    <t>Mongolrostsvetmet</t>
  </si>
  <si>
    <t>Mongoliin Alt Mak</t>
  </si>
  <si>
    <t>Monpolimet</t>
  </si>
  <si>
    <t>Moncement building materials</t>
  </si>
  <si>
    <t>Moenko</t>
  </si>
  <si>
    <t>Ontre</t>
  </si>
  <si>
    <t>Orgilmount</t>
  </si>
  <si>
    <t>Oyu Tolgoi</t>
  </si>
  <si>
    <t>Oyut ulaan</t>
  </si>
  <si>
    <t>Usukh zoos</t>
  </si>
  <si>
    <t>Petrochina dachin tamsag</t>
  </si>
  <si>
    <t>Southgobi sands</t>
  </si>
  <si>
    <t>COLA</t>
  </si>
  <si>
    <t>Naran mandal</t>
  </si>
  <si>
    <t>Step gold</t>
  </si>
  <si>
    <t>Tavantolgoi</t>
  </si>
  <si>
    <t>Tod undarga</t>
  </si>
  <si>
    <t>Ten hun</t>
  </si>
  <si>
    <t>Ulaanbaatar tumur zam</t>
  </si>
  <si>
    <t>Ulz gol</t>
  </si>
  <si>
    <t>Uulszaamar</t>
  </si>
  <si>
    <t>Friendship resources</t>
  </si>
  <si>
    <t>Khan altai resources</t>
  </si>
  <si>
    <t>Khangad exploration</t>
  </si>
  <si>
    <t>Khos khas</t>
  </si>
  <si>
    <t>Khur erdene baylag</t>
  </si>
  <si>
    <t>Khuren tolgoi coal mining</t>
  </si>
  <si>
    <t>Tsagaan uvuljuu</t>
  </si>
  <si>
    <t>Tsairtmineral</t>
  </si>
  <si>
    <t>Shariin gol</t>
  </si>
  <si>
    <t>Shivee ovoo</t>
  </si>
  <si>
    <t>Shini Shini</t>
  </si>
  <si>
    <t>Energy resources</t>
  </si>
  <si>
    <t>Erdenes Mongol</t>
  </si>
  <si>
    <t>Erdenes silver resources</t>
  </si>
  <si>
    <t>Erdenes tavan tolgoi</t>
  </si>
  <si>
    <t>Erdenet</t>
  </si>
  <si>
    <t>Feasibility study for Baganuur coal mine expansion</t>
  </si>
  <si>
    <t>Ailt</t>
  </si>
  <si>
    <r>
      <t>1.Please begin  with the first box (</t>
    </r>
    <r>
      <rPr>
        <b/>
        <sz val="11"/>
        <color theme="1"/>
        <rFont val="Franklin Gothic Book"/>
        <family val="2"/>
      </rPr>
      <t>Reporting government entities list</t>
    </r>
    <r>
      <rPr>
        <sz val="11"/>
        <color theme="1"/>
        <rFont val="Franklin Gothic Book"/>
        <family val="2"/>
      </rPr>
      <t>), with the name of each government reporting agency</t>
    </r>
  </si>
  <si>
    <r>
      <t xml:space="preserve">2.Fill the </t>
    </r>
    <r>
      <rPr>
        <b/>
        <sz val="11"/>
        <color theme="1"/>
        <rFont val="Franklin Gothic Book"/>
        <family val="2"/>
      </rPr>
      <t>Company ID</t>
    </r>
    <r>
      <rPr>
        <sz val="11"/>
        <color theme="1"/>
        <rFont val="Franklin Gothic Book"/>
        <family val="2"/>
      </rPr>
      <t xml:space="preserve"> row. Guidance will be provided in yellow boxes once the cell is highlighted.</t>
    </r>
  </si>
  <si>
    <r>
      <t xml:space="preserve">3.Fill the </t>
    </r>
    <r>
      <rPr>
        <b/>
        <sz val="11"/>
        <color theme="1"/>
        <rFont val="Franklin Gothic Book"/>
        <family val="2"/>
      </rPr>
      <t xml:space="preserve">Reporting Companies' list, </t>
    </r>
    <r>
      <rPr>
        <sz val="11"/>
        <color theme="1"/>
        <rFont val="Franklin Gothic Book"/>
        <family val="2"/>
      </rPr>
      <t>beginning with first column "Full Company name". Please fill out as directed, completing every column for each row before beginning the next.</t>
    </r>
  </si>
  <si>
    <r>
      <t xml:space="preserve">4.Fill the </t>
    </r>
    <r>
      <rPr>
        <b/>
        <sz val="11"/>
        <color theme="1"/>
        <rFont val="Franklin Gothic Book"/>
        <family val="2"/>
      </rPr>
      <t xml:space="preserve">Reporting projects' list, </t>
    </r>
    <r>
      <rPr>
        <sz val="11"/>
        <color theme="1"/>
        <rFont val="Franklin Gothic Book"/>
        <family val="2"/>
      </rPr>
      <t>beginning with first column "Full project name"</t>
    </r>
  </si>
  <si>
    <r>
      <rPr>
        <sz val="11"/>
        <rFont val="Franklin Gothic Book"/>
        <family val="2"/>
      </rPr>
      <t xml:space="preserve">If you have any questions, please contact </t>
    </r>
    <r>
      <rPr>
        <b/>
        <u/>
        <sz val="11"/>
        <color theme="10"/>
        <rFont val="Franklin Gothic Book"/>
        <family val="2"/>
      </rPr>
      <t>data@eiti.org</t>
    </r>
  </si>
  <si>
    <t>General Department of Taxation</t>
  </si>
  <si>
    <t>N/A</t>
  </si>
  <si>
    <t>Mineral Resources and Petroleum Authority of Mongolia</t>
  </si>
  <si>
    <t>Social Insurance General Office</t>
  </si>
  <si>
    <t>Customs General Administration</t>
  </si>
  <si>
    <t>Ministry of Finance</t>
  </si>
  <si>
    <t>Subnational level</t>
  </si>
  <si>
    <t>Ministry of Environment and Tourism</t>
  </si>
  <si>
    <t>Ministry of Labor and Social Protection</t>
  </si>
  <si>
    <t>Registration No</t>
  </si>
  <si>
    <t>General Authority for State Registration</t>
  </si>
  <si>
    <t>https://burtgel.gov.mn/</t>
  </si>
  <si>
    <t xml:space="preserve"> Baganuur JSC </t>
  </si>
  <si>
    <t>State-owned enterprises &amp; public corporations</t>
  </si>
  <si>
    <t xml:space="preserve"> Gobi coal and energy LLC </t>
  </si>
  <si>
    <t xml:space="preserve"> Ulz Gol LLC </t>
  </si>
  <si>
    <t xml:space="preserve"> Hos-Has LLC </t>
  </si>
  <si>
    <t xml:space="preserve"> Khuren Tolgoi Coal Mining LLC </t>
  </si>
  <si>
    <t>Khotgor</t>
  </si>
  <si>
    <t>т/18-13-13</t>
  </si>
  <si>
    <t>Uguumur</t>
  </si>
  <si>
    <t>1314-06</t>
  </si>
  <si>
    <t>Khuren tolgoi</t>
  </si>
  <si>
    <t>СТР/18-01-02</t>
  </si>
  <si>
    <t>ТС/01-01</t>
  </si>
  <si>
    <t>Ar naimgan</t>
  </si>
  <si>
    <t>т/102</t>
  </si>
  <si>
    <t xml:space="preserve">                                 -  </t>
  </si>
  <si>
    <t>14-13-05</t>
  </si>
  <si>
    <t>IKh Undarga Mining LLC</t>
  </si>
  <si>
    <t>Customs duty</t>
  </si>
  <si>
    <t>Customs service fee</t>
  </si>
  <si>
    <t>Corporate income tax</t>
  </si>
  <si>
    <t>Penalty</t>
  </si>
  <si>
    <t>Real estate tax</t>
  </si>
  <si>
    <t>Агаарын бохирдлын төлбөр</t>
  </si>
  <si>
    <t>Бусад</t>
  </si>
  <si>
    <t>Гаалийн албан татвар</t>
  </si>
  <si>
    <t xml:space="preserve">Нэмэгдсэн өртгийн албан татвар (ТЕГ-т төлсөн) </t>
  </si>
  <si>
    <t>Нэмэгдсэн өртгийн албан татвар (Гааль)</t>
  </si>
  <si>
    <t>Автобензин, дизелийн түлшний онцгой албан татвар</t>
  </si>
  <si>
    <t xml:space="preserve">Автобензин, дизелийн түлшний албан татвар </t>
  </si>
  <si>
    <t>Ашигт малтмалын нөөц ашигласны төлбөр болон нэмэлт төлбөр</t>
  </si>
  <si>
    <t xml:space="preserve">Ашигт малтмал ашиглалтын болон хайгуулын тусгай зөвшөөрлийн төлбөр </t>
  </si>
  <si>
    <t>Улсын төсвийн хөрөнгөөр хайгуул хийсэн ордын нөхөн төлбөр</t>
  </si>
  <si>
    <t>Бүтээгдэхүүн хуваах гэрээгээр тухайн жилд төлсөн сургалтын урамшуулал</t>
  </si>
  <si>
    <t>Бүтээгдэхүүн хуваах гэрээнд заасан нөхцөлийн дагуу төлөөлөгчийн газрын үйл ажиллагааг дэмжсэн төлбөр</t>
  </si>
  <si>
    <t>Бүтээгдэхүүн хуваах гэрээний дагуу Засгийн газарт ногдох газрын тосны орлого</t>
  </si>
  <si>
    <t>рояльти</t>
  </si>
  <si>
    <t>Нөхөн төлбөр</t>
  </si>
  <si>
    <t>Үл хөдлөх эд хөрөнгийн албан татвар</t>
  </si>
  <si>
    <t>https://www.mongolbank.mn/dblistofficialdailyrate.aspx?vYear=2023&amp;vMonth=1&amp;vDay=16</t>
  </si>
  <si>
    <t>https://www.eitimongolia.mn/</t>
  </si>
  <si>
    <t>Erdene Ganpurev</t>
  </si>
  <si>
    <t>SICA LLC</t>
  </si>
  <si>
    <t>Erdene @sica.mn</t>
  </si>
  <si>
    <t>https://www.1212.mn</t>
  </si>
  <si>
    <t>Exploration with state budget funds</t>
  </si>
  <si>
    <t>Mineral exploitation and exploration fees</t>
  </si>
  <si>
    <t>Royalties and Additional Fees</t>
  </si>
  <si>
    <t>Air pollution charges</t>
  </si>
  <si>
    <t>Social and health insurance premiums for employees paid by the enterprise</t>
  </si>
  <si>
    <t>Work of foreign specialists and workers</t>
  </si>
  <si>
    <t>Compensation</t>
  </si>
  <si>
    <t>Tax on motor vehicles and self-propelled vehicles</t>
  </si>
  <si>
    <t>Land payment</t>
  </si>
  <si>
    <t>Water usage fee</t>
  </si>
  <si>
    <t>Charges for water pollution</t>
  </si>
  <si>
    <t>Commonly distributed mineral royalties</t>
  </si>
  <si>
    <t>Fees for jobs of foreign specialists and workers</t>
  </si>
  <si>
    <t>Dividends on local government property</t>
  </si>
  <si>
    <t>50% of nature conservation costs are transferred to a special account</t>
  </si>
  <si>
    <t>Donation</t>
  </si>
  <si>
    <t>https://eiti.org/sites/default/files/2023-01/ENG_EITI_Report_16_2022_Final.pdf</t>
  </si>
  <si>
    <t>section 5, 2021 Mongolia 2021 EITI Report</t>
  </si>
  <si>
    <t>page 65,section 5, 2021 Mongolia 2021 EITI Report</t>
  </si>
  <si>
    <t>section 6, 2021 Mongolia 2021 EITI Report</t>
  </si>
  <si>
    <t>4667355 Barrels = 742051.417 Sm3</t>
  </si>
  <si>
    <t>4348231 Barrels = 7050817.355 Sm3</t>
  </si>
  <si>
    <t>Table 46, page 70 of Mongolia 2021 EITI Report</t>
  </si>
  <si>
    <t>Table 47, page 72 of Mongolia 2021 EITI Report</t>
  </si>
  <si>
    <t>17249.6 kg = 17.2496 tonnes
page 93, Mogolia EITI 2021 Report</t>
  </si>
  <si>
    <t>page 93, Mogolia EITI 2021 Report</t>
  </si>
  <si>
    <t>page 94, Mogolia EITI 2021 Report</t>
  </si>
  <si>
    <t>not available</t>
  </si>
  <si>
    <t>table 63 of Mongolia 2021 EITI Report</t>
  </si>
  <si>
    <t xml:space="preserve">Section 5, Mongolia 2021 EITI Report </t>
  </si>
  <si>
    <t>EITI Validation of Mongolia (2022) - Final Validation report (July 2022) (EN).pdf</t>
  </si>
  <si>
    <t>Please refer to Section 5.7</t>
  </si>
  <si>
    <t xml:space="preserve">Value added tax </t>
  </si>
  <si>
    <t xml:space="preserve">Unilateral disclosure </t>
  </si>
  <si>
    <t>Total Reported</t>
  </si>
  <si>
    <t>counting LGUs</t>
  </si>
  <si>
    <t>Value added tax</t>
  </si>
  <si>
    <t>Corporate Income Tax</t>
  </si>
  <si>
    <t>Donations and supports received by government entities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</si>
</sst>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1" formatCode="_-* #,##0_-;\-* #,##0_-;_-* &quot;-&quot;_-;_-@_-"/>
    <numFmt numFmtId="43" formatCode="_-* #,##0.00_-;\-* #,##0.00_-;_-* &quot;-&quot;??_-;_-@_-"/>
    <numFmt numFmtId="164" formatCode="_(* #,##0_);_(* \(#,##0\);_(* &quot;-&quot;_);_(@_)"/>
    <numFmt numFmtId="165" formatCode="_(* #,##0.00_);_(* \(#,##0.00\);_(* &quot;-&quot;??_);_(@_)"/>
    <numFmt numFmtId="166" formatCode="_ * #,##0.00_ ;_ * \-#,##0.00_ ;_ * &quot;-&quot;??_ ;_ @_ "/>
    <numFmt numFmtId="167" formatCode="yyyy\-mm\-dd"/>
    <numFmt numFmtId="168" formatCode="0.0\ %"/>
    <numFmt numFmtId="169" formatCode="_ * #,##0_ ;_ * \-#,##0_ ;_ * &quot;-&quot;??_ ;_ @_ "/>
    <numFmt numFmtId="170" formatCode="_-* #,##0.0_-;\-* #,##0.0_-;_-* &quot;-&quot;_-;_-@_-"/>
    <numFmt numFmtId="171" formatCode="_-* #,##0.00_-;\-* #,##0.00_-;_-* &quot;-&quot;_-;_-@_-"/>
  </numFmts>
  <fonts count="83" x14ac:knownFonts="1">
    <font>
      <sz val="10.5"/>
      <color theme="1"/>
      <name val="Calibri"/>
      <family val="2"/>
    </font>
    <font>
      <sz val="11"/>
      <color theme="1"/>
      <name val="Calibri"/>
      <family val="2"/>
      <scheme val="minor"/>
    </font>
    <font>
      <sz val="11"/>
      <color theme="1"/>
      <name val="Calibri"/>
      <family val="2"/>
      <scheme val="minor"/>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sz val="9"/>
      <color theme="1"/>
      <name val="Arial"/>
      <family val="2"/>
    </font>
    <font>
      <sz val="10"/>
      <color theme="1"/>
      <name val="Arial"/>
      <family val="2"/>
    </font>
    <font>
      <sz val="9"/>
      <color rgb="FFFF0000"/>
      <name val="Arial"/>
      <family val="2"/>
    </font>
    <font>
      <sz val="11"/>
      <color theme="0"/>
      <name val="Franklin Gothic Book"/>
      <family val="2"/>
    </font>
    <font>
      <sz val="11"/>
      <color rgb="FF000000"/>
      <name val="Calibri"/>
      <family val="2"/>
    </font>
    <font>
      <i/>
      <sz val="11"/>
      <color theme="1"/>
      <name val="Calibri"/>
      <family val="2"/>
    </font>
    <font>
      <sz val="9"/>
      <color indexed="81"/>
      <name val="Tahoma"/>
      <charset val="1"/>
    </font>
    <font>
      <b/>
      <sz val="9"/>
      <color indexed="81"/>
      <name val="Tahoma"/>
      <charset val="1"/>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11">
    <xf numFmtId="0" fontId="0" fillId="0" borderId="0"/>
    <xf numFmtId="166" fontId="6"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xf numFmtId="0" fontId="13" fillId="0" borderId="0" applyNumberForma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5" fontId="2" fillId="0" borderId="0" applyFont="0" applyFill="0" applyBorder="0" applyAlignment="0" applyProtection="0"/>
    <xf numFmtId="41" fontId="1" fillId="0" borderId="0" applyFont="0" applyFill="0" applyBorder="0" applyAlignment="0" applyProtection="0"/>
    <xf numFmtId="0" fontId="79" fillId="0" borderId="0"/>
  </cellStyleXfs>
  <cellXfs count="358">
    <xf numFmtId="0" fontId="0" fillId="0" borderId="0" xfId="0"/>
    <xf numFmtId="0" fontId="8" fillId="0" borderId="0" xfId="0" applyFont="1"/>
    <xf numFmtId="0" fontId="0" fillId="0" borderId="7" xfId="0" applyBorder="1"/>
    <xf numFmtId="0" fontId="0" fillId="0" borderId="8" xfId="0" applyBorder="1"/>
    <xf numFmtId="49" fontId="12" fillId="0" borderId="0" xfId="0" applyNumberFormat="1" applyFont="1" applyAlignment="1">
      <alignment horizontal="left"/>
    </xf>
    <xf numFmtId="49" fontId="0" fillId="0" borderId="0" xfId="0" applyNumberFormat="1"/>
    <xf numFmtId="0" fontId="14" fillId="0" borderId="0" xfId="0" quotePrefix="1" applyFont="1"/>
    <xf numFmtId="0" fontId="15" fillId="0" borderId="0" xfId="3" applyFont="1" applyAlignment="1">
      <alignment horizontal="left" vertical="center"/>
    </xf>
    <xf numFmtId="0" fontId="17" fillId="0" borderId="0" xfId="3" applyFont="1" applyAlignment="1">
      <alignment vertical="center"/>
    </xf>
    <xf numFmtId="0" fontId="20" fillId="0" borderId="0" xfId="3" applyFont="1" applyAlignment="1">
      <alignment horizontal="left" vertical="center"/>
    </xf>
    <xf numFmtId="0" fontId="16" fillId="0" borderId="0" xfId="3" applyFont="1" applyAlignment="1">
      <alignment vertical="center"/>
    </xf>
    <xf numFmtId="0" fontId="19" fillId="0" borderId="0" xfId="3" applyFont="1" applyAlignment="1">
      <alignment vertical="center"/>
    </xf>
    <xf numFmtId="0" fontId="24" fillId="0" borderId="0" xfId="0" applyFont="1"/>
    <xf numFmtId="0" fontId="21" fillId="0" borderId="0" xfId="3" applyFont="1" applyAlignment="1">
      <alignment horizontal="left" vertical="center"/>
    </xf>
    <xf numFmtId="0" fontId="19" fillId="0" borderId="4" xfId="3" applyFont="1" applyBorder="1" applyAlignment="1">
      <alignment vertical="center"/>
    </xf>
    <xf numFmtId="0" fontId="26" fillId="0" borderId="0" xfId="0" applyFont="1"/>
    <xf numFmtId="0" fontId="18" fillId="0" borderId="0" xfId="3" applyFont="1" applyAlignment="1">
      <alignment vertical="center"/>
    </xf>
    <xf numFmtId="0" fontId="35" fillId="0" borderId="0" xfId="3" applyFont="1" applyAlignment="1">
      <alignment horizontal="left" vertical="center"/>
    </xf>
    <xf numFmtId="0" fontId="5" fillId="0" borderId="0" xfId="0" applyFont="1"/>
    <xf numFmtId="0" fontId="35" fillId="0" borderId="0" xfId="3" applyFont="1" applyAlignment="1">
      <alignment horizontal="right" vertical="center"/>
    </xf>
    <xf numFmtId="0" fontId="35" fillId="5" borderId="0" xfId="3" applyFont="1" applyFill="1" applyAlignment="1">
      <alignment horizontal="left" vertical="center"/>
    </xf>
    <xf numFmtId="0" fontId="26" fillId="5" borderId="0" xfId="3" applyFont="1" applyFill="1" applyAlignment="1">
      <alignment vertical="center"/>
    </xf>
    <xf numFmtId="0" fontId="41" fillId="5" borderId="0" xfId="2" applyFont="1" applyFill="1" applyBorder="1" applyAlignment="1"/>
    <xf numFmtId="0" fontId="32" fillId="4" borderId="34" xfId="3" applyFont="1" applyFill="1" applyBorder="1" applyAlignment="1">
      <alignment horizontal="left" vertical="center"/>
    </xf>
    <xf numFmtId="0" fontId="32" fillId="0" borderId="34" xfId="3" applyFont="1" applyBorder="1" applyAlignment="1">
      <alignment horizontal="left" vertical="center"/>
    </xf>
    <xf numFmtId="0" fontId="42" fillId="5" borderId="0" xfId="3" applyFont="1" applyFill="1" applyAlignment="1">
      <alignment horizontal="left" vertical="center"/>
    </xf>
    <xf numFmtId="0" fontId="26" fillId="0" borderId="0" xfId="3" applyFont="1" applyAlignment="1">
      <alignment vertical="center"/>
    </xf>
    <xf numFmtId="0" fontId="41" fillId="0" borderId="0" xfId="4" applyFont="1" applyFill="1" applyBorder="1" applyAlignment="1"/>
    <xf numFmtId="0" fontId="45" fillId="0" borderId="0" xfId="3" applyFont="1" applyAlignment="1">
      <alignment vertical="center" wrapText="1"/>
    </xf>
    <xf numFmtId="0" fontId="37" fillId="0" borderId="39" xfId="3" applyFont="1" applyBorder="1" applyAlignment="1">
      <alignment horizontal="left" vertical="center"/>
    </xf>
    <xf numFmtId="0" fontId="45" fillId="0" borderId="39" xfId="3" applyFont="1" applyBorder="1" applyAlignment="1">
      <alignment horizontal="left" vertical="center"/>
    </xf>
    <xf numFmtId="0" fontId="36" fillId="0" borderId="39" xfId="3" applyFont="1" applyBorder="1" applyAlignment="1">
      <alignment vertical="center"/>
    </xf>
    <xf numFmtId="0" fontId="45" fillId="0" borderId="0" xfId="3" applyFont="1" applyAlignment="1">
      <alignment horizontal="left" vertical="center"/>
    </xf>
    <xf numFmtId="0" fontId="37" fillId="0" borderId="0" xfId="3" applyFont="1" applyAlignment="1">
      <alignment horizontal="left" vertical="center"/>
    </xf>
    <xf numFmtId="0" fontId="36" fillId="0" borderId="0" xfId="3" applyFont="1" applyAlignment="1">
      <alignment vertical="center"/>
    </xf>
    <xf numFmtId="0" fontId="49" fillId="0" borderId="0" xfId="3" applyFont="1" applyAlignment="1">
      <alignment vertical="center"/>
    </xf>
    <xf numFmtId="0" fontId="37" fillId="0" borderId="0" xfId="3" applyFont="1" applyAlignment="1">
      <alignment vertical="center"/>
    </xf>
    <xf numFmtId="0" fontId="36" fillId="0" borderId="0" xfId="3" applyFont="1" applyAlignment="1">
      <alignment horizontal="left" vertical="center"/>
    </xf>
    <xf numFmtId="0" fontId="35" fillId="0" borderId="0" xfId="0" applyFont="1"/>
    <xf numFmtId="0" fontId="36" fillId="6" borderId="0" xfId="3" applyFont="1" applyFill="1" applyAlignment="1">
      <alignment horizontal="left" vertical="center"/>
    </xf>
    <xf numFmtId="0" fontId="26" fillId="6" borderId="0" xfId="3" applyFont="1" applyFill="1" applyAlignment="1">
      <alignment horizontal="left" vertical="center"/>
    </xf>
    <xf numFmtId="0" fontId="35" fillId="6" borderId="0" xfId="3" applyFont="1" applyFill="1" applyAlignment="1">
      <alignment horizontal="left" vertical="center"/>
    </xf>
    <xf numFmtId="0" fontId="35" fillId="6" borderId="0" xfId="3" applyFont="1" applyFill="1" applyAlignment="1">
      <alignment vertical="center"/>
    </xf>
    <xf numFmtId="0" fontId="38" fillId="6" borderId="0" xfId="3" applyFont="1" applyFill="1" applyAlignment="1">
      <alignment vertical="center"/>
    </xf>
    <xf numFmtId="0" fontId="36" fillId="6" borderId="0" xfId="3" applyFont="1" applyFill="1" applyAlignment="1">
      <alignment vertical="center"/>
    </xf>
    <xf numFmtId="0" fontId="39" fillId="6" borderId="0" xfId="3" applyFont="1" applyFill="1" applyAlignment="1">
      <alignment horizontal="left" vertical="center"/>
    </xf>
    <xf numFmtId="0" fontId="36" fillId="6" borderId="0" xfId="3" applyFont="1" applyFill="1" applyAlignment="1">
      <alignment horizontal="left" vertical="center" wrapText="1" indent="2"/>
    </xf>
    <xf numFmtId="0" fontId="31" fillId="6" borderId="0" xfId="3" applyFont="1" applyFill="1" applyAlignment="1">
      <alignment vertical="center"/>
    </xf>
    <xf numFmtId="0" fontId="36" fillId="6" borderId="0" xfId="3" applyFont="1" applyFill="1" applyAlignment="1">
      <alignment vertical="center" wrapText="1"/>
    </xf>
    <xf numFmtId="0" fontId="39" fillId="6" borderId="0" xfId="3" applyFont="1" applyFill="1" applyAlignment="1">
      <alignment vertical="center"/>
    </xf>
    <xf numFmtId="0" fontId="26" fillId="6" borderId="0" xfId="3" applyFont="1" applyFill="1" applyAlignment="1">
      <alignment vertical="center"/>
    </xf>
    <xf numFmtId="0" fontId="32" fillId="6" borderId="0" xfId="3" applyFont="1" applyFill="1" applyAlignment="1">
      <alignment vertical="center"/>
    </xf>
    <xf numFmtId="0" fontId="37" fillId="6" borderId="0" xfId="3" applyFont="1" applyFill="1" applyAlignment="1">
      <alignment vertical="center"/>
    </xf>
    <xf numFmtId="0" fontId="39" fillId="6" borderId="0" xfId="3" applyFont="1" applyFill="1" applyAlignment="1">
      <alignment horizontal="left" vertical="center" indent="2"/>
    </xf>
    <xf numFmtId="0" fontId="42" fillId="7" borderId="34" xfId="3" applyFont="1" applyFill="1" applyBorder="1" applyAlignment="1">
      <alignment horizontal="left" vertical="center"/>
    </xf>
    <xf numFmtId="0" fontId="41" fillId="6" borderId="0" xfId="4" applyFont="1" applyFill="1" applyBorder="1" applyAlignment="1"/>
    <xf numFmtId="0" fontId="43" fillId="6" borderId="23" xfId="3" applyFont="1" applyFill="1" applyBorder="1" applyAlignment="1">
      <alignment vertical="center" wrapText="1"/>
    </xf>
    <xf numFmtId="0" fontId="45" fillId="6" borderId="24" xfId="3" applyFont="1" applyFill="1" applyBorder="1" applyAlignment="1">
      <alignment vertical="center" wrapText="1"/>
    </xf>
    <xf numFmtId="0" fontId="46" fillId="6" borderId="25" xfId="3" applyFont="1" applyFill="1" applyBorder="1" applyAlignment="1">
      <alignment vertical="center" wrapText="1"/>
    </xf>
    <xf numFmtId="0" fontId="43" fillId="6" borderId="26" xfId="3" applyFont="1" applyFill="1" applyBorder="1" applyAlignment="1">
      <alignment vertical="center" wrapText="1"/>
    </xf>
    <xf numFmtId="0" fontId="45" fillId="6" borderId="1" xfId="3" applyFont="1" applyFill="1" applyBorder="1" applyAlignment="1">
      <alignment vertical="center" wrapText="1"/>
    </xf>
    <xf numFmtId="0" fontId="45" fillId="6" borderId="27" xfId="3" applyFont="1" applyFill="1" applyBorder="1" applyAlignment="1">
      <alignment vertical="center" wrapText="1"/>
    </xf>
    <xf numFmtId="0" fontId="45" fillId="6" borderId="30" xfId="3" applyFont="1" applyFill="1" applyBorder="1" applyAlignment="1">
      <alignment vertical="center" wrapText="1"/>
    </xf>
    <xf numFmtId="0" fontId="45" fillId="6" borderId="0" xfId="3" applyFont="1" applyFill="1" applyAlignment="1">
      <alignment vertical="center" wrapText="1"/>
    </xf>
    <xf numFmtId="0" fontId="45" fillId="6" borderId="31" xfId="3" applyFont="1" applyFill="1" applyBorder="1" applyAlignment="1">
      <alignment vertical="center" wrapText="1"/>
    </xf>
    <xf numFmtId="0" fontId="46" fillId="6" borderId="30" xfId="3" applyFont="1" applyFill="1" applyBorder="1" applyAlignment="1">
      <alignment vertical="center" wrapText="1"/>
    </xf>
    <xf numFmtId="0" fontId="46" fillId="6" borderId="28" xfId="3" applyFont="1" applyFill="1" applyBorder="1" applyAlignment="1">
      <alignment vertical="center" wrapText="1"/>
    </xf>
    <xf numFmtId="0" fontId="45" fillId="6" borderId="20" xfId="3" applyFont="1" applyFill="1" applyBorder="1" applyAlignment="1">
      <alignment vertical="center" wrapText="1"/>
    </xf>
    <xf numFmtId="0" fontId="45" fillId="6" borderId="29" xfId="3" applyFont="1" applyFill="1" applyBorder="1" applyAlignment="1">
      <alignment vertical="center" wrapText="1"/>
    </xf>
    <xf numFmtId="0" fontId="42" fillId="0" borderId="0" xfId="3" applyFont="1" applyAlignment="1">
      <alignment horizontal="left" vertical="center"/>
    </xf>
    <xf numFmtId="0" fontId="37" fillId="0" borderId="9" xfId="3" applyFont="1" applyBorder="1" applyAlignment="1" applyProtection="1">
      <alignment vertical="center"/>
      <protection locked="0"/>
    </xf>
    <xf numFmtId="0" fontId="35" fillId="0" borderId="2" xfId="3" applyFont="1" applyBorder="1" applyAlignment="1">
      <alignment horizontal="left" vertical="center"/>
    </xf>
    <xf numFmtId="0" fontId="36" fillId="0" borderId="2" xfId="3" applyFont="1" applyBorder="1" applyAlignment="1">
      <alignment horizontal="left" vertical="center"/>
    </xf>
    <xf numFmtId="0" fontId="36" fillId="0" borderId="4" xfId="3" applyFont="1" applyBorder="1" applyAlignment="1" applyProtection="1">
      <alignment horizontal="left" vertical="center" indent="2"/>
      <protection locked="0"/>
    </xf>
    <xf numFmtId="0" fontId="45" fillId="4" borderId="6" xfId="3" applyFont="1" applyFill="1" applyBorder="1" applyAlignment="1">
      <alignment horizontal="left" vertical="center"/>
    </xf>
    <xf numFmtId="0" fontId="26" fillId="0" borderId="4" xfId="3" applyFont="1" applyBorder="1" applyAlignment="1" applyProtection="1">
      <alignment horizontal="left" vertical="center" indent="2"/>
      <protection locked="0"/>
    </xf>
    <xf numFmtId="0" fontId="36" fillId="0" borderId="5" xfId="3" applyFont="1" applyBorder="1" applyAlignment="1">
      <alignment vertical="center"/>
    </xf>
    <xf numFmtId="0" fontId="45" fillId="0" borderId="2" xfId="3" applyFont="1" applyBorder="1" applyAlignment="1">
      <alignment horizontal="left" vertical="center"/>
    </xf>
    <xf numFmtId="0" fontId="36" fillId="0" borderId="10" xfId="3" applyFont="1" applyBorder="1" applyAlignment="1">
      <alignment vertical="center"/>
    </xf>
    <xf numFmtId="0" fontId="45" fillId="4" borderId="11" xfId="3" applyFont="1" applyFill="1" applyBorder="1" applyAlignment="1">
      <alignment horizontal="left" vertical="center"/>
    </xf>
    <xf numFmtId="0" fontId="36" fillId="0" borderId="9" xfId="3" applyFont="1" applyBorder="1" applyAlignment="1" applyProtection="1">
      <alignment horizontal="left" vertical="center" indent="2"/>
      <protection locked="0"/>
    </xf>
    <xf numFmtId="0" fontId="35" fillId="2" borderId="16" xfId="3" applyFont="1" applyFill="1" applyBorder="1" applyAlignment="1">
      <alignment horizontal="left" vertical="center"/>
    </xf>
    <xf numFmtId="0" fontId="36" fillId="0" borderId="4" xfId="3" applyFont="1" applyBorder="1" applyAlignment="1" applyProtection="1">
      <alignment horizontal="left" vertical="center" wrapText="1" indent="2"/>
      <protection locked="0"/>
    </xf>
    <xf numFmtId="0" fontId="36" fillId="0" borderId="12" xfId="3" applyFont="1" applyBorder="1" applyAlignment="1" applyProtection="1">
      <alignment horizontal="left" vertical="center" wrapText="1" indent="2"/>
      <protection locked="0"/>
    </xf>
    <xf numFmtId="0" fontId="45" fillId="0" borderId="1" xfId="3" applyFont="1" applyBorder="1" applyAlignment="1">
      <alignment horizontal="left" vertical="center"/>
    </xf>
    <xf numFmtId="0" fontId="45" fillId="4" borderId="1" xfId="3" applyFont="1" applyFill="1" applyBorder="1" applyAlignment="1">
      <alignment horizontal="left" vertical="center"/>
    </xf>
    <xf numFmtId="0" fontId="45" fillId="4" borderId="0" xfId="3" applyFont="1" applyFill="1" applyAlignment="1">
      <alignment horizontal="left" vertical="center"/>
    </xf>
    <xf numFmtId="0" fontId="45" fillId="0" borderId="12" xfId="3" applyFont="1" applyBorder="1" applyAlignment="1">
      <alignment horizontal="left" vertical="center"/>
    </xf>
    <xf numFmtId="0" fontId="45" fillId="4" borderId="13" xfId="3" applyFont="1" applyFill="1" applyBorder="1" applyAlignment="1">
      <alignment horizontal="left" vertical="center"/>
    </xf>
    <xf numFmtId="0" fontId="45" fillId="0" borderId="11" xfId="3" applyFont="1" applyBorder="1" applyAlignment="1">
      <alignment horizontal="left" vertical="center"/>
    </xf>
    <xf numFmtId="0" fontId="49" fillId="4" borderId="2" xfId="3" applyFont="1" applyFill="1" applyBorder="1" applyAlignment="1">
      <alignment vertical="center"/>
    </xf>
    <xf numFmtId="0" fontId="35" fillId="0" borderId="22" xfId="3" applyFont="1" applyBorder="1" applyAlignment="1">
      <alignment horizontal="left" vertical="center"/>
    </xf>
    <xf numFmtId="0" fontId="35" fillId="0" borderId="16" xfId="3" applyFont="1" applyBorder="1" applyAlignment="1">
      <alignment horizontal="left" vertical="center"/>
    </xf>
    <xf numFmtId="0" fontId="36" fillId="0" borderId="0" xfId="3" applyFont="1" applyAlignment="1">
      <alignment horizontal="left" vertical="center" indent="1"/>
    </xf>
    <xf numFmtId="0" fontId="49" fillId="4" borderId="35" xfId="3" applyFont="1" applyFill="1" applyBorder="1" applyAlignment="1">
      <alignment vertical="center"/>
    </xf>
    <xf numFmtId="0" fontId="36" fillId="0" borderId="2" xfId="3" applyFont="1" applyBorder="1" applyAlignment="1">
      <alignment horizontal="left" vertical="center" indent="1"/>
    </xf>
    <xf numFmtId="0" fontId="49" fillId="4" borderId="0" xfId="3" applyFont="1" applyFill="1" applyAlignment="1">
      <alignment vertical="center"/>
    </xf>
    <xf numFmtId="0" fontId="36" fillId="0" borderId="4" xfId="3" applyFont="1" applyBorder="1" applyAlignment="1" applyProtection="1">
      <alignment horizontal="left" vertical="center" indent="4"/>
      <protection locked="0"/>
    </xf>
    <xf numFmtId="0" fontId="36" fillId="0" borderId="4" xfId="3" applyFont="1" applyBorder="1" applyAlignment="1" applyProtection="1">
      <alignment horizontal="left" vertical="center" indent="6"/>
      <protection locked="0"/>
    </xf>
    <xf numFmtId="0" fontId="45" fillId="0" borderId="38" xfId="3" applyFont="1" applyBorder="1" applyAlignment="1">
      <alignment horizontal="left" vertical="center"/>
    </xf>
    <xf numFmtId="0" fontId="45" fillId="4" borderId="20" xfId="3" applyFont="1" applyFill="1" applyBorder="1" applyAlignment="1">
      <alignment horizontal="left" vertical="center"/>
    </xf>
    <xf numFmtId="0" fontId="50" fillId="0" borderId="1" xfId="2" applyFont="1" applyFill="1" applyBorder="1" applyAlignment="1" applyProtection="1">
      <alignment horizontal="left" vertical="center" indent="2"/>
      <protection locked="0"/>
    </xf>
    <xf numFmtId="0" fontId="36" fillId="0" borderId="0" xfId="3" applyFont="1" applyAlignment="1" applyProtection="1">
      <alignment horizontal="left" vertical="center" indent="4"/>
      <protection locked="0"/>
    </xf>
    <xf numFmtId="10" fontId="36" fillId="0" borderId="5" xfId="3" applyNumberFormat="1" applyFont="1" applyBorder="1" applyAlignment="1">
      <alignment horizontal="left" vertical="center"/>
    </xf>
    <xf numFmtId="0" fontId="45" fillId="0" borderId="6" xfId="3" applyFont="1" applyBorder="1" applyAlignment="1">
      <alignment horizontal="left" vertical="center"/>
    </xf>
    <xf numFmtId="0" fontId="37" fillId="0" borderId="22" xfId="3" applyFont="1" applyBorder="1" applyAlignment="1" applyProtection="1">
      <alignment vertical="center"/>
      <protection locked="0"/>
    </xf>
    <xf numFmtId="0" fontId="43" fillId="0" borderId="16" xfId="3" applyFont="1" applyBorder="1" applyAlignment="1">
      <alignment horizontal="left" vertical="center"/>
    </xf>
    <xf numFmtId="0" fontId="51" fillId="0" borderId="16" xfId="3" applyFont="1" applyBorder="1" applyAlignment="1">
      <alignment vertical="center"/>
    </xf>
    <xf numFmtId="0" fontId="36" fillId="0" borderId="9" xfId="3" applyFont="1" applyBorder="1" applyAlignment="1" applyProtection="1">
      <alignment vertical="center"/>
      <protection locked="0"/>
    </xf>
    <xf numFmtId="0" fontId="36" fillId="7" borderId="5" xfId="3" applyFont="1" applyFill="1" applyBorder="1" applyAlignment="1">
      <alignment vertical="center"/>
    </xf>
    <xf numFmtId="0" fontId="36" fillId="7" borderId="0" xfId="3" applyFont="1" applyFill="1" applyAlignment="1">
      <alignment vertical="center"/>
    </xf>
    <xf numFmtId="167" fontId="36" fillId="7" borderId="0" xfId="3" applyNumberFormat="1" applyFont="1" applyFill="1" applyAlignment="1">
      <alignment vertical="center"/>
    </xf>
    <xf numFmtId="0" fontId="36" fillId="7" borderId="35" xfId="3" applyFont="1" applyFill="1" applyBorder="1" applyAlignment="1">
      <alignment vertical="center" wrapText="1"/>
    </xf>
    <xf numFmtId="0" fontId="36" fillId="7" borderId="1" xfId="3" applyFont="1" applyFill="1" applyBorder="1" applyAlignment="1">
      <alignment vertical="center"/>
    </xf>
    <xf numFmtId="0" fontId="18" fillId="6" borderId="0" xfId="3" applyFont="1" applyFill="1" applyAlignment="1">
      <alignment vertical="center"/>
    </xf>
    <xf numFmtId="0" fontId="37" fillId="0" borderId="2" xfId="3" applyFont="1" applyBorder="1" applyAlignment="1" applyProtection="1">
      <alignment vertical="center"/>
      <protection locked="0"/>
    </xf>
    <xf numFmtId="0" fontId="43" fillId="0" borderId="2" xfId="3" applyFont="1" applyBorder="1" applyAlignment="1">
      <alignment horizontal="left" vertical="center"/>
    </xf>
    <xf numFmtId="0" fontId="36" fillId="0" borderId="9" xfId="3" applyFont="1" applyBorder="1" applyAlignment="1" applyProtection="1">
      <alignment horizontal="left" vertical="center" indent="4"/>
      <protection locked="0"/>
    </xf>
    <xf numFmtId="0" fontId="36" fillId="7" borderId="2" xfId="3" applyFont="1" applyFill="1" applyBorder="1" applyAlignment="1">
      <alignment vertical="center"/>
    </xf>
    <xf numFmtId="0" fontId="45" fillId="4" borderId="2" xfId="3" applyFont="1" applyFill="1" applyBorder="1" applyAlignment="1">
      <alignment horizontal="left" vertical="center"/>
    </xf>
    <xf numFmtId="0" fontId="55" fillId="0" borderId="0" xfId="2" applyFont="1" applyFill="1"/>
    <xf numFmtId="0" fontId="26" fillId="0" borderId="0" xfId="3" applyFont="1" applyAlignment="1">
      <alignment horizontal="left" vertical="center"/>
    </xf>
    <xf numFmtId="0" fontId="30" fillId="0" borderId="23" xfId="2" applyFont="1" applyFill="1" applyBorder="1" applyAlignment="1">
      <alignment horizontal="left" vertical="center" wrapText="1"/>
    </xf>
    <xf numFmtId="0" fontId="36" fillId="0" borderId="23" xfId="3" applyFont="1" applyBorder="1" applyAlignment="1">
      <alignment vertical="center" wrapText="1"/>
    </xf>
    <xf numFmtId="0" fontId="35" fillId="4" borderId="23" xfId="3" applyFont="1" applyFill="1" applyBorder="1" applyAlignment="1">
      <alignment horizontal="left" vertical="center"/>
    </xf>
    <xf numFmtId="0" fontId="36" fillId="0" borderId="24" xfId="3" applyFont="1" applyBorder="1" applyAlignment="1">
      <alignment horizontal="left" vertical="center" indent="1"/>
    </xf>
    <xf numFmtId="0" fontId="36" fillId="0" borderId="24" xfId="3" applyFont="1" applyBorder="1" applyAlignment="1">
      <alignment vertical="center" wrapText="1"/>
    </xf>
    <xf numFmtId="0" fontId="35" fillId="4" borderId="24" xfId="3" applyFont="1" applyFill="1" applyBorder="1" applyAlignment="1">
      <alignment horizontal="left" vertical="center"/>
    </xf>
    <xf numFmtId="0" fontId="36" fillId="0" borderId="24" xfId="3" applyFont="1" applyBorder="1" applyAlignment="1">
      <alignment horizontal="left" vertical="center" indent="3"/>
    </xf>
    <xf numFmtId="0" fontId="36" fillId="0" borderId="25" xfId="3" applyFont="1" applyBorder="1" applyAlignment="1">
      <alignment horizontal="left" vertical="center" indent="3"/>
    </xf>
    <xf numFmtId="0" fontId="35" fillId="4" borderId="25" xfId="3" applyFont="1" applyFill="1" applyBorder="1" applyAlignment="1">
      <alignment horizontal="left" vertical="center"/>
    </xf>
    <xf numFmtId="0" fontId="35" fillId="0" borderId="31" xfId="3" applyFont="1" applyBorder="1" applyAlignment="1">
      <alignment horizontal="left" vertical="center"/>
    </xf>
    <xf numFmtId="0" fontId="36" fillId="0" borderId="0" xfId="3" applyFont="1" applyAlignment="1">
      <alignment horizontal="left" vertical="center" indent="5"/>
    </xf>
    <xf numFmtId="0" fontId="35" fillId="0" borderId="24" xfId="3" applyFont="1" applyBorder="1" applyAlignment="1">
      <alignment horizontal="left" vertical="center"/>
    </xf>
    <xf numFmtId="0" fontId="36" fillId="0" borderId="30" xfId="3" applyFont="1" applyBorder="1" applyAlignment="1">
      <alignment horizontal="left" vertical="center" indent="5"/>
    </xf>
    <xf numFmtId="0" fontId="36" fillId="0" borderId="30" xfId="3" applyFont="1" applyBorder="1" applyAlignment="1">
      <alignment horizontal="left" vertical="center" indent="1"/>
    </xf>
    <xf numFmtId="0" fontId="36" fillId="0" borderId="37" xfId="3" applyFont="1" applyBorder="1" applyAlignment="1">
      <alignment horizontal="left" vertical="center"/>
    </xf>
    <xf numFmtId="0" fontId="35" fillId="0" borderId="37" xfId="3" applyFont="1" applyBorder="1" applyAlignment="1">
      <alignment horizontal="left" vertical="center"/>
    </xf>
    <xf numFmtId="0" fontId="39" fillId="0" borderId="23" xfId="3" applyFont="1" applyBorder="1" applyAlignment="1">
      <alignment vertical="center"/>
    </xf>
    <xf numFmtId="0" fontId="36" fillId="0" borderId="25" xfId="3" applyFont="1" applyBorder="1" applyAlignment="1">
      <alignment horizontal="left" vertical="center" indent="1"/>
    </xf>
    <xf numFmtId="0" fontId="35" fillId="0" borderId="23" xfId="3" applyFont="1" applyBorder="1" applyAlignment="1">
      <alignment vertical="center"/>
    </xf>
    <xf numFmtId="0" fontId="36" fillId="0" borderId="24" xfId="3" applyFont="1" applyBorder="1" applyAlignment="1">
      <alignment horizontal="left" vertical="center" wrapText="1" indent="1"/>
    </xf>
    <xf numFmtId="0" fontId="36" fillId="0" borderId="24" xfId="3" applyFont="1" applyBorder="1" applyAlignment="1">
      <alignment horizontal="left" vertical="center" wrapText="1" indent="3"/>
    </xf>
    <xf numFmtId="0" fontId="36" fillId="0" borderId="25" xfId="3" applyFont="1" applyBorder="1" applyAlignment="1">
      <alignment horizontal="left" vertical="center" wrapText="1" indent="3"/>
    </xf>
    <xf numFmtId="0" fontId="36" fillId="0" borderId="25" xfId="3" applyFont="1" applyBorder="1" applyAlignment="1">
      <alignment horizontal="left" vertical="center" wrapText="1" indent="1"/>
    </xf>
    <xf numFmtId="0" fontId="26" fillId="0" borderId="23" xfId="3" applyFont="1" applyBorder="1" applyAlignment="1">
      <alignment vertical="center"/>
    </xf>
    <xf numFmtId="0" fontId="38" fillId="0" borderId="24" xfId="2" applyFont="1" applyFill="1" applyBorder="1" applyAlignment="1">
      <alignment horizontal="left" vertical="center" wrapText="1" indent="1"/>
    </xf>
    <xf numFmtId="0" fontId="38" fillId="0" borderId="25" xfId="2" applyFont="1" applyFill="1" applyBorder="1" applyAlignment="1">
      <alignment horizontal="left" vertical="center" wrapText="1" indent="1"/>
    </xf>
    <xf numFmtId="0" fontId="36" fillId="0" borderId="25" xfId="3" applyFont="1" applyBorder="1" applyAlignment="1">
      <alignment vertical="center" wrapText="1"/>
    </xf>
    <xf numFmtId="0" fontId="38" fillId="0" borderId="24" xfId="2" applyFont="1" applyFill="1" applyBorder="1" applyAlignment="1">
      <alignment horizontal="left" vertical="center" wrapText="1" indent="3"/>
    </xf>
    <xf numFmtId="0" fontId="38" fillId="0" borderId="25" xfId="2" applyFont="1" applyFill="1" applyBorder="1" applyAlignment="1">
      <alignment horizontal="left" vertical="center" wrapText="1" indent="3"/>
    </xf>
    <xf numFmtId="0" fontId="35" fillId="0" borderId="20" xfId="3" applyFont="1" applyBorder="1" applyAlignment="1">
      <alignment horizontal="left" vertical="center"/>
    </xf>
    <xf numFmtId="0" fontId="36" fillId="5" borderId="23" xfId="3" applyFont="1" applyFill="1" applyBorder="1" applyAlignment="1">
      <alignment vertical="center" wrapText="1"/>
    </xf>
    <xf numFmtId="0" fontId="26" fillId="5" borderId="23" xfId="3" applyFont="1" applyFill="1" applyBorder="1" applyAlignment="1">
      <alignment vertical="center"/>
    </xf>
    <xf numFmtId="0" fontId="38" fillId="0" borderId="24" xfId="2" applyFont="1" applyFill="1" applyBorder="1" applyAlignment="1">
      <alignment horizontal="left" vertical="center" wrapText="1"/>
    </xf>
    <xf numFmtId="0" fontId="36" fillId="0" borderId="0" xfId="3" applyFont="1" applyAlignment="1">
      <alignment vertical="center" wrapText="1"/>
    </xf>
    <xf numFmtId="0" fontId="26" fillId="0" borderId="2" xfId="3" applyFont="1" applyBorder="1" applyAlignment="1">
      <alignment vertical="center"/>
    </xf>
    <xf numFmtId="0" fontId="36" fillId="0" borderId="2" xfId="3" applyFont="1" applyBorder="1" applyAlignment="1">
      <alignment vertical="center" wrapText="1"/>
    </xf>
    <xf numFmtId="0" fontId="36" fillId="7" borderId="24" xfId="3" applyFont="1" applyFill="1" applyBorder="1" applyAlignment="1">
      <alignment vertical="center" wrapText="1"/>
    </xf>
    <xf numFmtId="0" fontId="36" fillId="7" borderId="25" xfId="3" applyFont="1" applyFill="1" applyBorder="1" applyAlignment="1">
      <alignment vertical="center" wrapText="1"/>
    </xf>
    <xf numFmtId="0" fontId="38" fillId="7" borderId="25" xfId="4" applyFont="1" applyFill="1" applyBorder="1" applyAlignment="1">
      <alignment vertical="center"/>
    </xf>
    <xf numFmtId="0" fontId="36" fillId="7" borderId="24" xfId="3" applyFont="1" applyFill="1" applyBorder="1" applyAlignment="1">
      <alignment horizontal="left" vertical="center" wrapText="1" indent="3"/>
    </xf>
    <xf numFmtId="0" fontId="26" fillId="7" borderId="25" xfId="3" applyFont="1" applyFill="1" applyBorder="1" applyAlignment="1">
      <alignment vertical="center"/>
    </xf>
    <xf numFmtId="0" fontId="26" fillId="7" borderId="24" xfId="3" applyFont="1" applyFill="1" applyBorder="1" applyAlignment="1">
      <alignment vertical="center"/>
    </xf>
    <xf numFmtId="0" fontId="57" fillId="0" borderId="0" xfId="3" applyFont="1" applyAlignment="1">
      <alignment horizontal="left" vertical="center"/>
    </xf>
    <xf numFmtId="0" fontId="58" fillId="0" borderId="0" xfId="3" applyFont="1" applyAlignment="1">
      <alignment vertical="center"/>
    </xf>
    <xf numFmtId="166" fontId="45" fillId="0" borderId="0" xfId="1" applyFont="1" applyFill="1" applyAlignment="1">
      <alignment horizontal="left" vertical="center"/>
    </xf>
    <xf numFmtId="169" fontId="45" fillId="0" borderId="0" xfId="1" applyNumberFormat="1" applyFont="1" applyFill="1" applyAlignment="1">
      <alignment horizontal="left" vertical="center"/>
    </xf>
    <xf numFmtId="0" fontId="45" fillId="6" borderId="20" xfId="3" applyFont="1" applyFill="1" applyBorder="1" applyAlignment="1">
      <alignment vertical="center"/>
    </xf>
    <xf numFmtId="0" fontId="28" fillId="6" borderId="0" xfId="0" applyFont="1" applyFill="1" applyAlignment="1">
      <alignment vertical="center"/>
    </xf>
    <xf numFmtId="0" fontId="45" fillId="0" borderId="0" xfId="0" applyFont="1"/>
    <xf numFmtId="166" fontId="35" fillId="0" borderId="0" xfId="1" applyFont="1"/>
    <xf numFmtId="0" fontId="57" fillId="0" borderId="32" xfId="0" applyFont="1" applyBorder="1"/>
    <xf numFmtId="0" fontId="57" fillId="0" borderId="16" xfId="0" applyFont="1" applyBorder="1"/>
    <xf numFmtId="166" fontId="57" fillId="0" borderId="33" xfId="1" applyFont="1" applyBorder="1"/>
    <xf numFmtId="0" fontId="61" fillId="0" borderId="0" xfId="5" applyFont="1"/>
    <xf numFmtId="0" fontId="57" fillId="3" borderId="2" xfId="0" applyFont="1" applyFill="1" applyBorder="1" applyAlignment="1">
      <alignment vertical="center"/>
    </xf>
    <xf numFmtId="0" fontId="61" fillId="0" borderId="0" xfId="5" applyNumberFormat="1" applyFont="1"/>
    <xf numFmtId="0" fontId="45" fillId="6" borderId="0" xfId="3" applyFont="1" applyFill="1" applyAlignment="1">
      <alignment horizontal="left" vertical="center" indent="1"/>
    </xf>
    <xf numFmtId="0" fontId="45" fillId="6" borderId="0" xfId="3" applyFont="1" applyFill="1" applyAlignment="1">
      <alignment horizontal="left" vertical="center"/>
    </xf>
    <xf numFmtId="166" fontId="45" fillId="6" borderId="0" xfId="1" applyFont="1" applyFill="1" applyBorder="1" applyAlignment="1">
      <alignment horizontal="left" vertical="center"/>
    </xf>
    <xf numFmtId="0" fontId="46" fillId="0" borderId="0" xfId="3" applyFont="1" applyAlignment="1">
      <alignment horizontal="left" vertical="center"/>
    </xf>
    <xf numFmtId="0" fontId="57" fillId="6" borderId="0" xfId="0" applyFont="1" applyFill="1" applyAlignment="1">
      <alignment vertical="center"/>
    </xf>
    <xf numFmtId="0" fontId="63" fillId="0" borderId="0" xfId="3" applyFont="1" applyAlignment="1">
      <alignment horizontal="left" vertical="center"/>
    </xf>
    <xf numFmtId="0" fontId="63" fillId="0" borderId="0" xfId="3" applyFont="1" applyAlignment="1">
      <alignment vertical="center"/>
    </xf>
    <xf numFmtId="0" fontId="63" fillId="0" borderId="0" xfId="3" quotePrefix="1" applyFont="1" applyAlignment="1">
      <alignment horizontal="left" vertical="center"/>
    </xf>
    <xf numFmtId="0" fontId="7" fillId="0" borderId="14" xfId="0" applyFont="1" applyBorder="1"/>
    <xf numFmtId="0" fontId="7" fillId="0" borderId="15" xfId="0" applyFont="1" applyBorder="1"/>
    <xf numFmtId="0" fontId="35" fillId="7" borderId="0" xfId="3" applyFont="1" applyFill="1" applyAlignment="1">
      <alignment horizontal="right" vertical="center"/>
    </xf>
    <xf numFmtId="0" fontId="4" fillId="0" borderId="0" xfId="3" applyFont="1" applyAlignment="1">
      <alignment horizontal="left" vertical="center"/>
    </xf>
    <xf numFmtId="0" fontId="35" fillId="0" borderId="24" xfId="3" applyFont="1" applyBorder="1" applyAlignment="1">
      <alignment vertical="center"/>
    </xf>
    <xf numFmtId="0" fontId="38" fillId="0" borderId="25" xfId="2" applyFont="1" applyFill="1" applyBorder="1" applyAlignment="1">
      <alignment horizontal="left" vertical="center" wrapText="1" indent="2"/>
    </xf>
    <xf numFmtId="0" fontId="38" fillId="0" borderId="23" xfId="2" applyFont="1" applyFill="1" applyBorder="1" applyAlignment="1">
      <alignment horizontal="left" vertical="center" wrapText="1" indent="2"/>
    </xf>
    <xf numFmtId="0" fontId="35" fillId="0" borderId="1" xfId="3" applyFont="1" applyBorder="1" applyAlignment="1">
      <alignment horizontal="left" vertical="center"/>
    </xf>
    <xf numFmtId="0" fontId="36" fillId="7" borderId="25" xfId="3" applyFont="1" applyFill="1" applyBorder="1" applyAlignment="1">
      <alignment horizontal="left" vertical="center" wrapText="1" indent="3"/>
    </xf>
    <xf numFmtId="0" fontId="30" fillId="0" borderId="9" xfId="2" applyFont="1" applyFill="1" applyBorder="1" applyAlignment="1" applyProtection="1">
      <alignment horizontal="left" vertical="center" wrapText="1"/>
      <protection locked="0"/>
    </xf>
    <xf numFmtId="0" fontId="36" fillId="0" borderId="2" xfId="3" applyFont="1" applyBorder="1" applyAlignment="1">
      <alignment vertical="center"/>
    </xf>
    <xf numFmtId="0" fontId="36" fillId="0" borderId="2" xfId="3" applyFont="1" applyBorder="1" applyAlignment="1" applyProtection="1">
      <alignment horizontal="left" vertical="center" indent="4"/>
      <protection locked="0"/>
    </xf>
    <xf numFmtId="0" fontId="30" fillId="0" borderId="36" xfId="2" applyFont="1" applyFill="1" applyBorder="1" applyAlignment="1" applyProtection="1">
      <alignment vertical="center"/>
      <protection locked="0"/>
    </xf>
    <xf numFmtId="0" fontId="18" fillId="0" borderId="0" xfId="3" applyFont="1" applyAlignment="1" applyProtection="1">
      <alignment vertical="center"/>
      <protection locked="0"/>
    </xf>
    <xf numFmtId="0" fontId="69" fillId="0" borderId="2" xfId="3" applyFont="1" applyBorder="1" applyAlignment="1" applyProtection="1">
      <alignment horizontal="left" vertical="center"/>
      <protection locked="0"/>
    </xf>
    <xf numFmtId="0" fontId="70" fillId="0" borderId="2" xfId="3" applyFont="1" applyBorder="1" applyAlignment="1">
      <alignment horizontal="left" vertical="center"/>
    </xf>
    <xf numFmtId="0" fontId="69" fillId="0" borderId="2" xfId="3" applyFont="1" applyBorder="1" applyAlignment="1">
      <alignment horizontal="left" vertical="center"/>
    </xf>
    <xf numFmtId="0" fontId="71" fillId="0" borderId="2" xfId="3" applyFont="1" applyBorder="1" applyAlignment="1">
      <alignment horizontal="left" vertical="center"/>
    </xf>
    <xf numFmtId="0" fontId="70" fillId="0" borderId="0" xfId="3" applyFont="1" applyAlignment="1">
      <alignment horizontal="left" vertical="center"/>
    </xf>
    <xf numFmtId="0" fontId="69" fillId="0" borderId="0" xfId="3" applyFont="1" applyAlignment="1">
      <alignment horizontal="left" vertical="center"/>
    </xf>
    <xf numFmtId="0" fontId="71" fillId="0" borderId="0" xfId="3" applyFont="1" applyAlignment="1">
      <alignment horizontal="left" vertical="center"/>
    </xf>
    <xf numFmtId="0" fontId="36" fillId="0" borderId="0" xfId="3" applyFont="1" applyAlignment="1">
      <alignment horizontal="left" vertical="center" wrapText="1" indent="3"/>
    </xf>
    <xf numFmtId="0" fontId="3" fillId="0" borderId="0" xfId="3" applyFont="1" applyAlignment="1">
      <alignment horizontal="left" vertical="center"/>
    </xf>
    <xf numFmtId="0" fontId="72" fillId="0" borderId="24" xfId="2" applyFont="1" applyFill="1" applyBorder="1" applyAlignment="1">
      <alignment horizontal="left" vertical="center" wrapText="1"/>
    </xf>
    <xf numFmtId="0" fontId="32" fillId="4" borderId="34" xfId="3" applyFont="1" applyFill="1" applyBorder="1" applyAlignment="1">
      <alignment horizontal="left" vertical="center" wrapText="1"/>
    </xf>
    <xf numFmtId="0" fontId="26" fillId="0" borderId="41" xfId="3" applyFont="1" applyBorder="1" applyAlignment="1">
      <alignment vertical="center"/>
    </xf>
    <xf numFmtId="2" fontId="36" fillId="0" borderId="25" xfId="3" applyNumberFormat="1" applyFont="1" applyBorder="1" applyAlignment="1">
      <alignment vertical="center"/>
    </xf>
    <xf numFmtId="0" fontId="73" fillId="0" borderId="32" xfId="0" applyFont="1" applyBorder="1"/>
    <xf numFmtId="0" fontId="57" fillId="0" borderId="0" xfId="0" applyFont="1"/>
    <xf numFmtId="166" fontId="57" fillId="0" borderId="0" xfId="1" applyFont="1" applyBorder="1"/>
    <xf numFmtId="169" fontId="24" fillId="0" borderId="0" xfId="0" applyNumberFormat="1" applyFont="1"/>
    <xf numFmtId="43" fontId="24" fillId="0" borderId="0" xfId="0" applyNumberFormat="1" applyFont="1"/>
    <xf numFmtId="0" fontId="0" fillId="0" borderId="0" xfId="0" applyAlignment="1">
      <alignment horizontal="left"/>
    </xf>
    <xf numFmtId="0" fontId="3" fillId="0" borderId="23" xfId="3" applyFont="1" applyBorder="1" applyAlignment="1">
      <alignment vertical="center"/>
    </xf>
    <xf numFmtId="0" fontId="3" fillId="4" borderId="23" xfId="3" applyFont="1" applyFill="1" applyBorder="1" applyAlignment="1">
      <alignment horizontal="left" vertical="center"/>
    </xf>
    <xf numFmtId="0" fontId="3" fillId="4" borderId="24" xfId="3" applyFont="1" applyFill="1" applyBorder="1" applyAlignment="1">
      <alignment horizontal="left" vertical="center"/>
    </xf>
    <xf numFmtId="0" fontId="3" fillId="4" borderId="25" xfId="3" applyFont="1" applyFill="1" applyBorder="1" applyAlignment="1">
      <alignment horizontal="left" vertical="center"/>
    </xf>
    <xf numFmtId="0" fontId="3" fillId="0" borderId="0" xfId="0" applyFont="1"/>
    <xf numFmtId="0" fontId="9" fillId="7" borderId="24" xfId="2" applyFill="1" applyBorder="1" applyAlignment="1">
      <alignment vertical="center" wrapText="1"/>
    </xf>
    <xf numFmtId="0" fontId="3" fillId="4" borderId="24" xfId="3" applyFont="1" applyFill="1" applyBorder="1" applyAlignment="1">
      <alignment horizontal="left" vertical="center" wrapText="1"/>
    </xf>
    <xf numFmtId="0" fontId="3" fillId="4" borderId="25" xfId="3" applyFont="1" applyFill="1" applyBorder="1" applyAlignment="1">
      <alignment horizontal="left" vertical="center" wrapText="1"/>
    </xf>
    <xf numFmtId="0" fontId="9" fillId="7" borderId="25" xfId="2" applyFill="1" applyBorder="1" applyAlignment="1">
      <alignment vertical="center" wrapText="1"/>
    </xf>
    <xf numFmtId="0" fontId="9" fillId="7" borderId="30" xfId="2" applyFill="1" applyBorder="1"/>
    <xf numFmtId="3" fontId="36" fillId="7" borderId="24" xfId="3" applyNumberFormat="1" applyFont="1" applyFill="1" applyBorder="1" applyAlignment="1">
      <alignment vertical="center" wrapText="1"/>
    </xf>
    <xf numFmtId="0" fontId="75" fillId="0" borderId="0" xfId="0" applyFont="1"/>
    <xf numFmtId="170" fontId="76" fillId="0" borderId="0" xfId="7" applyNumberFormat="1" applyFont="1" applyFill="1"/>
    <xf numFmtId="165" fontId="77" fillId="0" borderId="0" xfId="8" applyFont="1" applyFill="1" applyBorder="1" applyAlignment="1">
      <alignment horizontal="left" vertical="center"/>
    </xf>
    <xf numFmtId="166" fontId="3" fillId="0" borderId="0" xfId="1" applyFont="1" applyFill="1" applyAlignment="1">
      <alignment horizontal="left" vertical="center"/>
    </xf>
    <xf numFmtId="0" fontId="45" fillId="8" borderId="20" xfId="3" applyFont="1" applyFill="1" applyBorder="1" applyAlignment="1">
      <alignment vertical="center"/>
    </xf>
    <xf numFmtId="0" fontId="37" fillId="0" borderId="0" xfId="3" applyFont="1" applyAlignment="1">
      <alignment horizontal="left" vertical="center" wrapText="1"/>
    </xf>
    <xf numFmtId="0" fontId="30" fillId="6" borderId="42" xfId="2" applyFont="1" applyFill="1" applyBorder="1" applyAlignment="1">
      <alignment horizontal="center" vertical="center"/>
    </xf>
    <xf numFmtId="0" fontId="30" fillId="6" borderId="21" xfId="2" applyFont="1" applyFill="1" applyBorder="1" applyAlignment="1">
      <alignment horizontal="center" vertical="center"/>
    </xf>
    <xf numFmtId="0" fontId="30" fillId="6" borderId="40" xfId="2" applyFont="1" applyFill="1" applyBorder="1" applyAlignment="1">
      <alignment horizontal="center" vertical="center"/>
    </xf>
    <xf numFmtId="0" fontId="30" fillId="6" borderId="0" xfId="2" applyFont="1" applyFill="1" applyBorder="1" applyAlignment="1">
      <alignment horizontal="center" vertical="center"/>
    </xf>
    <xf numFmtId="0" fontId="36" fillId="0" borderId="2" xfId="3" applyFont="1" applyBorder="1" applyAlignment="1" applyProtection="1">
      <alignment vertical="center"/>
      <protection locked="0"/>
    </xf>
    <xf numFmtId="0" fontId="3" fillId="0" borderId="0" xfId="3" applyFont="1" applyAlignment="1">
      <alignment horizontal="center" vertical="center"/>
    </xf>
    <xf numFmtId="166" fontId="45" fillId="0" borderId="0" xfId="1" applyFont="1" applyFill="1" applyAlignment="1">
      <alignment horizontal="center" vertical="center"/>
    </xf>
    <xf numFmtId="0" fontId="9" fillId="8" borderId="29" xfId="2" applyNumberFormat="1" applyFill="1" applyBorder="1" applyAlignment="1">
      <alignment horizontal="center" vertical="center"/>
    </xf>
    <xf numFmtId="0" fontId="45" fillId="0" borderId="0" xfId="3" applyFont="1" applyAlignment="1">
      <alignment horizontal="center" vertical="center"/>
    </xf>
    <xf numFmtId="0" fontId="76" fillId="0" borderId="0" xfId="0" applyFont="1" applyAlignment="1">
      <alignment horizontal="center"/>
    </xf>
    <xf numFmtId="0" fontId="3" fillId="0" borderId="0" xfId="0" applyFont="1" applyAlignment="1">
      <alignment horizontal="center"/>
    </xf>
    <xf numFmtId="0" fontId="36" fillId="0" borderId="10" xfId="3" applyFont="1" applyBorder="1" applyAlignment="1">
      <alignment horizontal="center" vertical="center"/>
    </xf>
    <xf numFmtId="0" fontId="26" fillId="0" borderId="0" xfId="3" applyFont="1" applyAlignment="1">
      <alignment horizontal="center" vertical="center"/>
    </xf>
    <xf numFmtId="0" fontId="3" fillId="0" borderId="0" xfId="3" applyFont="1" applyAlignment="1">
      <alignment horizontal="right" vertical="center"/>
    </xf>
    <xf numFmtId="0" fontId="78" fillId="0" borderId="0" xfId="0" applyFont="1"/>
    <xf numFmtId="0" fontId="3" fillId="0" borderId="0" xfId="3" applyFont="1" applyAlignment="1">
      <alignment vertical="center"/>
    </xf>
    <xf numFmtId="166" fontId="3" fillId="0" borderId="0" xfId="0" applyNumberFormat="1" applyFont="1"/>
    <xf numFmtId="43" fontId="3" fillId="0" borderId="0" xfId="0" applyNumberFormat="1" applyFont="1"/>
    <xf numFmtId="166" fontId="36" fillId="7" borderId="0" xfId="1" applyFont="1" applyFill="1" applyBorder="1" applyAlignment="1">
      <alignment vertical="center"/>
    </xf>
    <xf numFmtId="167" fontId="36" fillId="7" borderId="5" xfId="3" applyNumberFormat="1" applyFont="1" applyFill="1" applyBorder="1" applyAlignment="1">
      <alignment vertical="center"/>
    </xf>
    <xf numFmtId="0" fontId="9" fillId="7" borderId="2" xfId="2" applyFill="1" applyBorder="1" applyAlignment="1">
      <alignment vertical="center" wrapText="1"/>
    </xf>
    <xf numFmtId="10" fontId="51" fillId="7" borderId="2" xfId="3" applyNumberFormat="1" applyFont="1" applyFill="1" applyBorder="1" applyAlignment="1">
      <alignment vertical="center"/>
    </xf>
    <xf numFmtId="0" fontId="9" fillId="7" borderId="20" xfId="2" applyFill="1" applyBorder="1" applyAlignment="1">
      <alignment vertical="center"/>
    </xf>
    <xf numFmtId="168" fontId="36" fillId="0" borderId="25" xfId="6" applyNumberFormat="1" applyFont="1" applyFill="1" applyBorder="1" applyAlignment="1">
      <alignment vertical="center" wrapText="1"/>
    </xf>
    <xf numFmtId="0" fontId="26" fillId="5" borderId="0" xfId="3" applyFont="1" applyFill="1" applyAlignment="1">
      <alignment horizontal="left" vertical="center"/>
    </xf>
    <xf numFmtId="3" fontId="36" fillId="7" borderId="25" xfId="3" applyNumberFormat="1" applyFont="1" applyFill="1" applyBorder="1" applyAlignment="1">
      <alignment vertical="center" wrapText="1"/>
    </xf>
    <xf numFmtId="4" fontId="80" fillId="7" borderId="25" xfId="0" applyNumberFormat="1" applyFont="1" applyFill="1" applyBorder="1"/>
    <xf numFmtId="4" fontId="80" fillId="7" borderId="24" xfId="0" applyNumberFormat="1" applyFont="1" applyFill="1" applyBorder="1" applyAlignment="1">
      <alignment vertical="center"/>
    </xf>
    <xf numFmtId="4" fontId="80" fillId="7" borderId="25" xfId="0" applyNumberFormat="1" applyFont="1" applyFill="1" applyBorder="1" applyAlignment="1">
      <alignment vertical="center"/>
    </xf>
    <xf numFmtId="4" fontId="45" fillId="7" borderId="24" xfId="0" applyNumberFormat="1" applyFont="1" applyFill="1" applyBorder="1" applyAlignment="1">
      <alignment vertical="center"/>
    </xf>
    <xf numFmtId="3" fontId="38" fillId="7" borderId="24" xfId="0" applyNumberFormat="1" applyFont="1" applyFill="1" applyBorder="1"/>
    <xf numFmtId="0" fontId="38" fillId="7" borderId="24" xfId="3" applyFont="1" applyFill="1" applyBorder="1" applyAlignment="1">
      <alignment vertical="center" wrapText="1"/>
    </xf>
    <xf numFmtId="3" fontId="38" fillId="7" borderId="24" xfId="3" applyNumberFormat="1" applyFont="1" applyFill="1" applyBorder="1" applyAlignment="1">
      <alignment vertical="center" wrapText="1"/>
    </xf>
    <xf numFmtId="3" fontId="38" fillId="7" borderId="24" xfId="3" applyNumberFormat="1" applyFont="1" applyFill="1" applyBorder="1" applyAlignment="1">
      <alignment horizontal="right" vertical="center"/>
    </xf>
    <xf numFmtId="166" fontId="45" fillId="0" borderId="0" xfId="1" applyFont="1"/>
    <xf numFmtId="3" fontId="45" fillId="7" borderId="24" xfId="0" applyNumberFormat="1" applyFont="1" applyFill="1" applyBorder="1"/>
    <xf numFmtId="3" fontId="38" fillId="7" borderId="24" xfId="0" applyNumberFormat="1" applyFont="1" applyFill="1" applyBorder="1" applyAlignment="1">
      <alignment vertical="center"/>
    </xf>
    <xf numFmtId="3" fontId="80" fillId="7" borderId="25" xfId="0" applyNumberFormat="1" applyFont="1" applyFill="1" applyBorder="1"/>
    <xf numFmtId="0" fontId="3" fillId="0" borderId="0" xfId="3" applyFont="1" applyAlignment="1">
      <alignment horizontal="left" vertical="center"/>
    </xf>
    <xf numFmtId="0" fontId="45" fillId="0" borderId="0" xfId="3" applyFont="1" applyAlignment="1">
      <alignment horizontal="left" vertical="center"/>
    </xf>
    <xf numFmtId="166" fontId="45" fillId="6" borderId="0" xfId="3" applyNumberFormat="1" applyFont="1" applyFill="1" applyAlignment="1">
      <alignment horizontal="left" vertical="center"/>
    </xf>
    <xf numFmtId="4" fontId="36" fillId="7" borderId="24" xfId="3" applyNumberFormat="1" applyFont="1" applyFill="1" applyBorder="1" applyAlignment="1">
      <alignment vertical="center" wrapText="1"/>
    </xf>
    <xf numFmtId="0" fontId="3" fillId="0" borderId="0" xfId="3" applyFont="1" applyFill="1" applyAlignment="1">
      <alignment horizontal="left" vertical="center"/>
    </xf>
    <xf numFmtId="166" fontId="0" fillId="0" borderId="45" xfId="1" applyNumberFormat="1" applyFont="1" applyBorder="1"/>
    <xf numFmtId="166" fontId="45" fillId="5" borderId="0" xfId="1" applyFont="1" applyFill="1"/>
    <xf numFmtId="171" fontId="45" fillId="0" borderId="0" xfId="1" applyNumberFormat="1" applyFont="1"/>
    <xf numFmtId="166" fontId="45" fillId="0" borderId="0" xfId="1" applyFont="1" applyFill="1" applyAlignment="1">
      <alignment horizontal="left" vertical="center" wrapText="1"/>
    </xf>
    <xf numFmtId="3" fontId="45" fillId="0" borderId="0" xfId="3" applyNumberFormat="1" applyFont="1" applyAlignment="1">
      <alignment horizontal="right" vertical="center"/>
    </xf>
    <xf numFmtId="0" fontId="37" fillId="0" borderId="0" xfId="3" applyFont="1" applyAlignment="1">
      <alignment horizontal="left" vertical="center" wrapText="1"/>
    </xf>
    <xf numFmtId="0" fontId="37" fillId="0" borderId="0" xfId="3" applyFont="1" applyAlignment="1">
      <alignment horizontal="left" vertical="center"/>
    </xf>
    <xf numFmtId="0" fontId="30" fillId="6" borderId="21" xfId="2" applyFont="1" applyFill="1" applyBorder="1" applyAlignment="1">
      <alignment horizontal="center" vertical="center"/>
    </xf>
    <xf numFmtId="0" fontId="30" fillId="6" borderId="0" xfId="2" applyFont="1" applyFill="1" applyBorder="1" applyAlignment="1">
      <alignment horizontal="center" vertical="center"/>
    </xf>
    <xf numFmtId="0" fontId="3" fillId="0" borderId="0" xfId="3" applyFont="1" applyAlignment="1">
      <alignment horizontal="left" vertical="center"/>
    </xf>
    <xf numFmtId="0" fontId="28" fillId="6" borderId="0" xfId="0" applyFont="1" applyFill="1" applyAlignment="1">
      <alignment vertical="center"/>
    </xf>
    <xf numFmtId="0" fontId="26" fillId="0" borderId="0" xfId="3" applyFont="1" applyAlignment="1">
      <alignment vertical="center"/>
    </xf>
    <xf numFmtId="0" fontId="26" fillId="0" borderId="41" xfId="3" applyFont="1" applyBorder="1" applyAlignment="1">
      <alignment vertical="center"/>
    </xf>
    <xf numFmtId="0" fontId="45" fillId="6" borderId="0" xfId="3" applyFont="1" applyFill="1" applyAlignment="1">
      <alignment horizontal="left" vertical="center" indent="1"/>
    </xf>
    <xf numFmtId="0" fontId="45" fillId="0" borderId="0" xfId="3" applyFont="1" applyAlignment="1">
      <alignment horizontal="left" vertical="center"/>
    </xf>
    <xf numFmtId="0" fontId="3" fillId="0" borderId="0" xfId="3" applyFont="1" applyAlignment="1">
      <alignment horizontal="left" vertical="center"/>
    </xf>
    <xf numFmtId="2" fontId="36" fillId="0" borderId="24" xfId="3" applyNumberFormat="1" applyFont="1" applyBorder="1" applyAlignment="1">
      <alignment horizontal="left" vertical="center" wrapText="1" indent="3"/>
    </xf>
    <xf numFmtId="0" fontId="24" fillId="0" borderId="0" xfId="0" applyFont="1"/>
    <xf numFmtId="0" fontId="24" fillId="0" borderId="0" xfId="0" applyFont="1"/>
    <xf numFmtId="0" fontId="3" fillId="0" borderId="0" xfId="0" applyNumberFormat="1" applyFont="1"/>
    <xf numFmtId="166" fontId="3" fillId="0" borderId="0" xfId="1" applyFont="1"/>
    <xf numFmtId="0" fontId="57" fillId="0" borderId="45" xfId="0" applyFont="1" applyBorder="1"/>
    <xf numFmtId="0" fontId="45" fillId="0" borderId="0" xfId="0" applyNumberFormat="1" applyFont="1"/>
    <xf numFmtId="0" fontId="57" fillId="0" borderId="0" xfId="0" applyFont="1" applyBorder="1"/>
    <xf numFmtId="0" fontId="24" fillId="0" borderId="0" xfId="0" applyFont="1"/>
    <xf numFmtId="0" fontId="37" fillId="0" borderId="0" xfId="3" applyFont="1" applyAlignment="1">
      <alignment horizontal="left" vertical="center" wrapText="1"/>
    </xf>
    <xf numFmtId="0" fontId="52" fillId="6" borderId="0" xfId="2" applyFont="1" applyFill="1" applyBorder="1" applyAlignment="1">
      <alignment vertical="center"/>
    </xf>
    <xf numFmtId="0" fontId="30" fillId="6" borderId="3" xfId="2" applyFont="1" applyFill="1" applyBorder="1" applyAlignment="1">
      <alignment horizontal="center" vertical="center"/>
    </xf>
    <xf numFmtId="0" fontId="41" fillId="6" borderId="0" xfId="2" applyFont="1" applyFill="1" applyBorder="1" applyAlignment="1">
      <alignment vertical="center" wrapText="1"/>
    </xf>
    <xf numFmtId="0" fontId="36" fillId="6" borderId="0" xfId="3" applyFont="1" applyFill="1" applyAlignment="1">
      <alignment horizontal="left" vertical="center" wrapText="1" indent="2"/>
    </xf>
    <xf numFmtId="0" fontId="30" fillId="6" borderId="17" xfId="2" applyFont="1" applyFill="1" applyBorder="1" applyAlignment="1">
      <alignment horizontal="center" vertical="center"/>
    </xf>
    <xf numFmtId="0" fontId="30" fillId="6" borderId="18" xfId="2" applyFont="1" applyFill="1" applyBorder="1" applyAlignment="1">
      <alignment horizontal="center" vertical="center"/>
    </xf>
    <xf numFmtId="0" fontId="30" fillId="6" borderId="19" xfId="2" applyFont="1" applyFill="1" applyBorder="1" applyAlignment="1">
      <alignment horizontal="center" vertical="center"/>
    </xf>
    <xf numFmtId="0" fontId="39" fillId="6" borderId="0" xfId="2" applyFont="1" applyFill="1" applyBorder="1" applyAlignment="1">
      <alignment vertical="center"/>
    </xf>
    <xf numFmtId="0" fontId="23" fillId="0" borderId="0" xfId="0" applyFont="1" applyAlignment="1">
      <alignment vertical="center"/>
    </xf>
    <xf numFmtId="0" fontId="22" fillId="0" borderId="0" xfId="2" applyFont="1" applyFill="1" applyBorder="1" applyAlignment="1">
      <alignment horizontal="center" vertical="center"/>
    </xf>
    <xf numFmtId="0" fontId="37" fillId="0" borderId="0" xfId="3" applyFont="1" applyAlignment="1">
      <alignment horizontal="left" vertical="center"/>
    </xf>
    <xf numFmtId="0" fontId="26" fillId="6" borderId="0" xfId="3" applyFont="1" applyFill="1" applyAlignment="1">
      <alignment horizontal="left" vertical="center"/>
    </xf>
    <xf numFmtId="0" fontId="62" fillId="6" borderId="0" xfId="3" applyFont="1" applyFill="1" applyAlignment="1">
      <alignment horizontal="left" vertical="center"/>
    </xf>
    <xf numFmtId="0" fontId="38" fillId="6" borderId="0" xfId="3" applyFont="1" applyFill="1" applyAlignment="1">
      <alignment horizontal="left" vertical="center" wrapText="1" indent="3"/>
    </xf>
    <xf numFmtId="0" fontId="45" fillId="6" borderId="0" xfId="3" applyFont="1" applyFill="1" applyAlignment="1">
      <alignment horizontal="left" vertical="center" wrapText="1" indent="3"/>
    </xf>
    <xf numFmtId="0" fontId="26" fillId="0" borderId="43" xfId="3" applyFont="1" applyBorder="1" applyAlignment="1">
      <alignment vertical="center"/>
    </xf>
    <xf numFmtId="0" fontId="26" fillId="0" borderId="44" xfId="3" applyFont="1" applyBorder="1" applyAlignment="1">
      <alignment vertical="center"/>
    </xf>
    <xf numFmtId="0" fontId="37" fillId="0" borderId="39" xfId="3" applyFont="1" applyBorder="1" applyAlignment="1">
      <alignment horizontal="left" vertical="center"/>
    </xf>
    <xf numFmtId="0" fontId="41" fillId="6" borderId="0" xfId="2" applyFont="1" applyFill="1"/>
    <xf numFmtId="0" fontId="45" fillId="6" borderId="0" xfId="3" applyFont="1" applyFill="1" applyAlignment="1">
      <alignment vertical="center" wrapText="1"/>
    </xf>
    <xf numFmtId="0" fontId="30" fillId="6" borderId="42" xfId="2" applyFont="1" applyFill="1" applyBorder="1" applyAlignment="1">
      <alignment horizontal="center" vertical="center"/>
    </xf>
    <xf numFmtId="0" fontId="30" fillId="6" borderId="21" xfId="2" applyFont="1" applyFill="1" applyBorder="1" applyAlignment="1">
      <alignment horizontal="center" vertical="center"/>
    </xf>
    <xf numFmtId="0" fontId="30" fillId="6" borderId="40" xfId="2" applyFont="1" applyFill="1" applyBorder="1" applyAlignment="1">
      <alignment horizontal="center" vertical="center"/>
    </xf>
    <xf numFmtId="0" fontId="30" fillId="6" borderId="0" xfId="2" applyFont="1" applyFill="1" applyBorder="1" applyAlignment="1">
      <alignment horizontal="center" vertical="center"/>
    </xf>
    <xf numFmtId="0" fontId="55" fillId="6" borderId="0" xfId="2" applyFont="1" applyFill="1"/>
    <xf numFmtId="0" fontId="27" fillId="7" borderId="0" xfId="3" applyFont="1" applyFill="1" applyAlignment="1">
      <alignment vertical="center"/>
    </xf>
    <xf numFmtId="0" fontId="3" fillId="6" borderId="0" xfId="3" applyFont="1" applyFill="1" applyAlignment="1">
      <alignment horizontal="left" vertical="center" wrapText="1" indent="3"/>
    </xf>
    <xf numFmtId="0" fontId="18" fillId="6" borderId="0" xfId="3" applyFont="1" applyFill="1" applyAlignment="1">
      <alignment vertical="center"/>
    </xf>
    <xf numFmtId="0" fontId="56" fillId="6" borderId="0" xfId="3" applyFont="1" applyFill="1" applyAlignment="1">
      <alignment horizontal="left" vertical="center"/>
    </xf>
    <xf numFmtId="0" fontId="45" fillId="0" borderId="0" xfId="3" applyFont="1" applyAlignment="1">
      <alignment horizontal="left" vertical="center"/>
    </xf>
    <xf numFmtId="0" fontId="3" fillId="0" borderId="0" xfId="3" applyFont="1" applyAlignment="1">
      <alignment horizontal="left" vertical="center"/>
    </xf>
    <xf numFmtId="0" fontId="58" fillId="9" borderId="1" xfId="3" applyFont="1" applyFill="1" applyBorder="1" applyAlignment="1">
      <alignment horizontal="left" vertical="center"/>
    </xf>
    <xf numFmtId="0" fontId="58" fillId="9" borderId="27" xfId="3" applyFont="1" applyFill="1" applyBorder="1" applyAlignment="1">
      <alignment horizontal="left" vertical="center"/>
    </xf>
    <xf numFmtId="0" fontId="38" fillId="6" borderId="0" xfId="0" applyFont="1" applyFill="1" applyAlignment="1">
      <alignment horizontal="left" vertical="center" wrapText="1" indent="3"/>
    </xf>
    <xf numFmtId="0" fontId="38" fillId="6" borderId="0" xfId="0" applyFont="1" applyFill="1" applyAlignment="1">
      <alignment horizontal="left" vertical="center" wrapText="1"/>
    </xf>
    <xf numFmtId="0" fontId="38" fillId="6" borderId="0" xfId="0" applyFont="1" applyFill="1" applyAlignment="1">
      <alignment horizontal="left" vertical="top" wrapText="1" indent="3"/>
    </xf>
    <xf numFmtId="0" fontId="28" fillId="6" borderId="0" xfId="0" applyFont="1" applyFill="1" applyAlignment="1">
      <alignment vertical="center"/>
    </xf>
    <xf numFmtId="0" fontId="62" fillId="6" borderId="0" xfId="0" applyFont="1" applyFill="1" applyAlignment="1">
      <alignment vertical="center" wrapText="1"/>
    </xf>
    <xf numFmtId="0" fontId="45" fillId="6" borderId="0" xfId="0" applyFont="1" applyFill="1" applyAlignment="1">
      <alignment horizontal="left" vertical="center" wrapText="1" indent="3"/>
    </xf>
    <xf numFmtId="0" fontId="64" fillId="7" borderId="0" xfId="2" applyFont="1" applyFill="1" applyBorder="1" applyAlignment="1">
      <alignment horizontal="left" vertical="center" wrapText="1"/>
    </xf>
    <xf numFmtId="0" fontId="64" fillId="7" borderId="4" xfId="2" applyFont="1" applyFill="1" applyBorder="1" applyAlignment="1">
      <alignment horizontal="left" vertical="center" wrapText="1"/>
    </xf>
    <xf numFmtId="0" fontId="55" fillId="6" borderId="4" xfId="2" applyFont="1" applyFill="1" applyBorder="1" applyAlignment="1">
      <alignment horizontal="left" vertical="center" wrapText="1"/>
    </xf>
    <xf numFmtId="0" fontId="45" fillId="6" borderId="0" xfId="0" applyFont="1" applyFill="1" applyAlignment="1">
      <alignment horizontal="left" vertical="center" wrapText="1"/>
    </xf>
    <xf numFmtId="0" fontId="26" fillId="0" borderId="0" xfId="3" applyFont="1" applyAlignment="1">
      <alignment vertical="center"/>
    </xf>
    <xf numFmtId="0" fontId="26" fillId="0" borderId="41" xfId="3" applyFont="1" applyBorder="1" applyAlignment="1">
      <alignment vertical="center"/>
    </xf>
    <xf numFmtId="0" fontId="26" fillId="0" borderId="2" xfId="3" applyFont="1" applyBorder="1" applyAlignment="1">
      <alignment vertical="center"/>
    </xf>
    <xf numFmtId="0" fontId="25" fillId="6" borderId="0" xfId="0" applyFont="1" applyFill="1" applyAlignment="1">
      <alignment vertical="center" wrapText="1"/>
    </xf>
    <xf numFmtId="0" fontId="45" fillId="6" borderId="0" xfId="0" applyFont="1" applyFill="1" applyAlignment="1">
      <alignment horizontal="left" vertical="center" wrapText="1" indent="2"/>
    </xf>
    <xf numFmtId="0" fontId="45" fillId="6" borderId="0" xfId="3" applyFont="1" applyFill="1" applyAlignment="1">
      <alignment horizontal="left" vertical="center" indent="1"/>
    </xf>
    <xf numFmtId="0" fontId="24" fillId="0" borderId="0" xfId="0" applyFont="1"/>
    <xf numFmtId="0" fontId="29" fillId="6" borderId="0" xfId="0" applyFont="1" applyFill="1" applyAlignment="1">
      <alignment vertical="center"/>
    </xf>
    <xf numFmtId="0" fontId="43" fillId="0" borderId="45" xfId="0" applyFont="1" applyBorder="1"/>
    <xf numFmtId="0" fontId="43" fillId="0" borderId="0" xfId="0" applyFont="1" applyBorder="1"/>
  </cellXfs>
  <cellStyles count="11">
    <cellStyle name="Comma" xfId="1" builtinId="3"/>
    <cellStyle name="Comma [0]" xfId="7" builtinId="6"/>
    <cellStyle name="Comma [0] 2" xfId="9" xr:uid="{B6D4F689-9FC3-4A83-80AF-4B50236BD9CD}"/>
    <cellStyle name="Comma 2" xfId="8" xr:uid="{0061B395-2970-4664-A2C3-D62E0074FDF2}"/>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Normal 2 2" xfId="10" xr:uid="{CAB922A7-C2A6-4484-AC3D-B494D70B4DC9}"/>
    <cellStyle name="Per cent" xfId="6" builtinId="5"/>
  </cellStyles>
  <dxfs count="104">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0"/>
        <name val="Arial"/>
        <family val="2"/>
        <scheme val="none"/>
      </font>
      <numFmt numFmtId="170" formatCode="_-* #,##0.0_-;\-* #,##0.0_-;_-* &quot;-&quot;_-;_-@_-"/>
      <fill>
        <patternFill patternType="none">
          <fgColor indexed="64"/>
          <bgColor indexed="65"/>
        </patternFill>
      </fil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numFmt numFmtId="171" formatCode="_-* #,##0.00_-;\-* #,##0.00_-;_-* &quot;-&quot;_-;_-@_-"/>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1" indent="0" justifyLastLine="0" shrinkToFit="0" readingOrder="0"/>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alignment horizontal="center" textRotation="0" indent="0" justifyLastLine="0" shrinkToFit="0" readingOrder="0"/>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0.0_-;\-* #,##0.0_-;_-* &quot;-&quot;_-;_-@_-"/>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alignment horizontal="center" textRotation="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0"/>
        <color theme="1"/>
        <name val="Arial"/>
        <family val="2"/>
        <scheme val="none"/>
      </font>
      <numFmt numFmtId="170" formatCode="_-* #,##0.0_-;\-* #,##0.0_-;_-* &quot;-&quot;_-;_-@_-"/>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0"/>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D9D9D9"/>
      <color rgb="FF1BC2EE"/>
      <color rgb="FF165B89"/>
      <color rgb="FF188FBB"/>
      <color rgb="FF7F7F7F"/>
      <color rgb="FF132856"/>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2143" y="1020536"/>
          <a:ext cx="12967607" cy="54996"/>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15</xdr:col>
      <xdr:colOff>0</xdr:colOff>
      <xdr:row>0</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371475" y="0"/>
          <a:ext cx="248031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10870</xdr:colOff>
      <xdr:row>27</xdr:row>
      <xdr:rowOff>199575</xdr:rowOff>
    </xdr:from>
    <xdr:to>
      <xdr:col>14</xdr:col>
      <xdr:colOff>4649561</xdr:colOff>
      <xdr:row>71</xdr:row>
      <xdr:rowOff>19852</xdr:rowOff>
    </xdr:to>
    <xdr:pic>
      <xdr:nvPicPr>
        <xdr:cNvPr id="2" name="Picture 1">
          <a:extLst>
            <a:ext uri="{FF2B5EF4-FFF2-40B4-BE49-F238E27FC236}">
              <a16:creationId xmlns:a16="http://schemas.microsoft.com/office/drawing/2014/main" id="{A29A29F7-F07E-494C-A17E-674F0C32D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13195" y="4723950"/>
          <a:ext cx="6172216" cy="8388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up-to-date%20template/en_eiti_summary_data_template_2.0.xlsx" TargetMode="External"/><Relationship Id="rId1" Type="http://schemas.openxmlformats.org/officeDocument/2006/relationships/externalLinkPath" Target="/sites/Data/Shared%20Documents/Summary%20data/2.0%20Summary%20data%20up-to-date%20template/en_eiti_summary_data_template_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chirbat.SICA/Desktop/EITI_Summary_data_Mongolia%20EITII%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sheetData sheetId="1">
        <row r="20">
          <cell r="E20" t="str">
            <v>&lt;date in this format: YYYY-MM-DD&gt;</v>
          </cell>
        </row>
        <row r="24">
          <cell r="E24" t="str">
            <v/>
          </cell>
        </row>
        <row r="27">
          <cell r="E27" t="str">
            <v/>
          </cell>
        </row>
      </sheetData>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troduction"/>
      <sheetName val="Part 1 - About"/>
      <sheetName val="Part 2 - Disclosure checklist"/>
      <sheetName val="Part 3 - Reporting entities"/>
      <sheetName val="Part 4 - Government revenues"/>
      <sheetName val="Part 5 - Company data"/>
      <sheetName val="Part 5 - Column D&amp;E"/>
      <sheetName val="Lists"/>
      <sheetName val="EITI_Summary_data_Mongolia EITI"/>
    </sheetNames>
    <sheetDataSet>
      <sheetData sheetId="0" refreshError="1"/>
      <sheetData sheetId="1">
        <row r="4">
          <cell r="G4" t="str">
            <v>YYYY-MM-DD</v>
          </cell>
        </row>
      </sheetData>
      <sheetData sheetId="2">
        <row r="44">
          <cell r="E44" t="str">
            <v>MNT</v>
          </cell>
        </row>
      </sheetData>
      <sheetData sheetId="3"/>
      <sheetData sheetId="4"/>
      <sheetData sheetId="5"/>
      <sheetData sheetId="6"/>
      <sheetData sheetId="7"/>
      <sheetData sheetId="8"/>
      <sheetData sheetId="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55221B8-1E0F-4862-BEAD-2AC198946252}" name="Companies" displayName="Companies" ref="B30:I93" totalsRowShown="0" headerRowDxfId="100" dataDxfId="99" tableBorderDxfId="98" headerRowCellStyle="Normal 2">
  <autoFilter ref="B30:I93" xr:uid="{D55221B8-1E0F-4862-BEAD-2AC198946252}"/>
  <tableColumns count="8">
    <tableColumn id="1" xr3:uid="{C75FAFAE-7A55-4074-9457-F85459A60F40}" name="Full company name" dataDxfId="97"/>
    <tableColumn id="7" xr3:uid="{C2849BE8-681C-437C-852B-C0E402C09BBF}" name="Company type" dataDxfId="96" dataCellStyle="Normal 2"/>
    <tableColumn id="2" xr3:uid="{F52B34DC-C50A-45B7-803C-F8675BA1995D}" name="Company ID number" dataDxfId="95" dataCellStyle="Normal 2"/>
    <tableColumn id="5" xr3:uid="{16AADAB3-93D4-4F48-B7AF-BF2B9AE9CF3A}" name="Sector" dataDxfId="94" dataCellStyle="Normal 2"/>
    <tableColumn id="3" xr3:uid="{D1DE04F0-2D06-46F2-A05A-0237A8F6AB61}" name="Commodities (comma-seperated)" dataDxfId="93" dataCellStyle="Normal 2"/>
    <tableColumn id="4" xr3:uid="{9DE8606C-C5AD-4AD0-A5EB-DDDCBF852EFC}" name="Stock exchange listing or company website " dataDxfId="92" dataCellStyle="Comma"/>
    <tableColumn id="8" xr3:uid="{7CBBF5D1-CA39-46D1-A165-D9CAE5367A87}" name="Audited financial statement (or balance sheet, cash flows, profit/loss statement if unavailable)" dataDxfId="91" dataCellStyle="Comma"/>
    <tableColumn id="6" xr3:uid="{093E3208-0F02-4EFD-8C9E-A59A5FD565B1}" name="Payments to Governments Report" dataDxfId="90" dataCellStyle="Comma [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36">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35"/>
    <tableColumn id="2" xr3:uid="{00000000-0010-0000-0500-000002000000}" name="HS Product Description" dataDxfId="34"/>
    <tableColumn id="3" xr3:uid="{00000000-0010-0000-0500-000003000000}" name="HS Product Description w volume" dataDxfId="33"/>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32" dataDxfId="31">
  <autoFilter ref="S2:Y30" xr:uid="{00000000-0009-0000-0100-000007000000}"/>
  <tableColumns count="7">
    <tableColumn id="4" xr3:uid="{00000000-0010-0000-0600-000004000000}" name="Combined" dataDxfId="30"/>
    <tableColumn id="1" xr3:uid="{00000000-0010-0000-0600-000001000000}" name="GFS description" dataDxfId="29"/>
    <tableColumn id="2" xr3:uid="{00000000-0010-0000-0600-000002000000}" name="GFS Code" dataDxfId="28"/>
    <tableColumn id="5" xr3:uid="{00000000-0010-0000-0600-000005000000}" name="GFS Level 1" dataDxfId="27"/>
    <tableColumn id="6" xr3:uid="{00000000-0010-0000-0600-000006000000}" name="GFS Level 2" dataDxfId="26"/>
    <tableColumn id="7" xr3:uid="{00000000-0010-0000-0600-000007000000}" name="GFS Level 3" dataDxfId="25"/>
    <tableColumn id="8" xr3:uid="{00000000-0010-0000-0600-000008000000}" name="GFS Level 4" dataDxfId="24"/>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23" dataDxfId="22">
  <autoFilter ref="AA2:AA9" xr:uid="{00000000-0009-0000-0100-000008000000}"/>
  <tableColumns count="1">
    <tableColumn id="1" xr3:uid="{00000000-0010-0000-0700-000001000000}" name="Sector(s)" dataDxfId="21"/>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20" dataDxfId="19">
  <autoFilter ref="AC2:AC8" xr:uid="{1ADBC98D-8EE2-4E2D-8292-B9B5E1C6604C}"/>
  <tableColumns count="1">
    <tableColumn id="1" xr3:uid="{619D7381-1BA4-49E4-A221-3684B2D0D7D6}" name="Project phases" dataDxfId="18"/>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17" dataDxfId="16">
  <autoFilter ref="AE2:AE7" xr:uid="{0BF01CFB-5BFF-465C-ABA9-A1B7D70AB6D1}"/>
  <tableColumns count="1">
    <tableColumn id="1" xr3:uid="{85A7D8AC-4324-4EDB-9E4C-151DC7BBE4CC}" name="&lt; Agency type &gt;" dataDxfId="15"/>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F769096-286C-4A2E-B6D6-93A7510546E9}" name="Government_agencies" displayName="Government_agencies" ref="B14:E23" totalsRowShown="0" headerRowDxfId="89" dataDxfId="88" tableBorderDxfId="87" headerRowCellStyle="Normal 2">
  <autoFilter ref="B14:E23" xr:uid="{6F769096-286C-4A2E-B6D6-93A7510546E9}"/>
  <tableColumns count="4">
    <tableColumn id="1" xr3:uid="{D443270A-4649-49A4-A1B6-095C4FDB46C2}" name="Full name of agency" dataDxfId="86"/>
    <tableColumn id="4" xr3:uid="{059481A7-8759-4B74-BCD6-2B2CDC045553}" name="Agency type" dataDxfId="85" dataCellStyle="Normal 2"/>
    <tableColumn id="2" xr3:uid="{7A52117E-3C39-4EC9-AC33-CB950FA07684}" name="ID number (if applicable)" dataDxfId="84"/>
    <tableColumn id="3" xr3:uid="{AB88A4C4-91BD-4D5F-8078-A23D0A22A003}" name="Total Reported" dataDxfId="83" dataCellStyle="Comma">
      <calculatedColumnFormula>SUMIF(Government_revenues_table[[#All],[Government entity]],Government_agencies[[#This Row],[Full name of agency]],Government_revenues_table[[#All],[Revenue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34AAB3B-2BA9-4722-97C4-310F8A631BBA}" name="Companies15" displayName="Companies15" ref="B96:J103" totalsRowShown="0" headerRowDxfId="82" dataDxfId="81" tableBorderDxfId="80" headerRowCellStyle="Normal 2">
  <autoFilter ref="B96:J103" xr:uid="{C34AAB3B-2BA9-4722-97C4-310F8A631BBA}"/>
  <tableColumns count="9">
    <tableColumn id="1" xr3:uid="{F8C677F8-0CA0-41B8-BF30-778E76776618}" name="Full project name" dataDxfId="79"/>
    <tableColumn id="2" xr3:uid="{62EBC78C-B2EA-481B-BA35-FD3421BF81EF}" name="Legal agreement reference number(s): contract, licence, lease, concession, …" dataDxfId="78"/>
    <tableColumn id="3" xr3:uid="{3DBAD5C9-1420-480A-B5F8-18563388678F}" name="Affiliated companies, start with Operator" dataDxfId="77"/>
    <tableColumn id="5" xr3:uid="{444E6A21-3318-4F5B-868C-E6881AD59D61}" name="Commodities (one commodity/row)" dataDxfId="76" dataCellStyle="Normal 2"/>
    <tableColumn id="6" xr3:uid="{EB43B471-85FA-4DDF-BA41-428C34E0162E}" name="Status" dataDxfId="75"/>
    <tableColumn id="7" xr3:uid="{93A8CA0C-95BE-48F1-B5F2-2CDED3AC31CC}" name="Production (volume)" dataDxfId="74"/>
    <tableColumn id="8" xr3:uid="{C5C13486-5EDE-4AEB-AF20-E383B014DECB}" name="Unit" dataDxfId="73"/>
    <tableColumn id="9" xr3:uid="{3C60A4EB-2B85-43C7-AE1E-6960D154BCB8}" name="Production (value)" dataDxfId="72" dataCellStyle="Normal 2"/>
    <tableColumn id="10" xr3:uid="{D5C703CE-EE3F-48F2-9902-91BEBB9366C8}"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352ED52-A0FC-4466-B8E9-19C16DA9D199}" name="Government_revenues_table" displayName="Government_revenues_table" ref="B21:K47" totalsRowShown="0" headerRowDxfId="70" dataDxfId="69">
  <autoFilter ref="B21:K47" xr:uid="{2352ED52-A0FC-4466-B8E9-19C16DA9D199}"/>
  <sortState xmlns:xlrd2="http://schemas.microsoft.com/office/spreadsheetml/2017/richdata2" ref="B22:K47">
    <sortCondition descending="1" ref="J21:J47"/>
  </sortState>
  <tableColumns count="10">
    <tableColumn id="8" xr3:uid="{A581D669-EB98-4AFD-A90C-86F1BF314A2C}" name="GFS Level 1" dataDxfId="68" dataCellStyle="Explanatory Text">
      <calculatedColumnFormula>IFERROR(VLOOKUP(#REF!,[2]!Table6_GFS_codes_classification[#Data],COLUMNS($F:F)+3,FALSE),"Do not enter data")</calculatedColumnFormula>
    </tableColumn>
    <tableColumn id="9" xr3:uid="{A0827F76-3189-471E-BAE9-F4BACD93FF2E}" name="GFS Level 2" dataDxfId="67" dataCellStyle="Explanatory Text">
      <calculatedColumnFormula>IFERROR(VLOOKUP(#REF!,[2]!Table6_GFS_codes_classification[#Data],COLUMNS($F:H)+3,FALSE),"Do not enter data")</calculatedColumnFormula>
    </tableColumn>
    <tableColumn id="10" xr3:uid="{E52E675E-03F1-45C8-B715-16AA08E69924}" name="GFS Level 3" dataDxfId="66" dataCellStyle="Explanatory Text">
      <calculatedColumnFormula>IFERROR(VLOOKUP(#REF!,[2]!Table6_GFS_codes_classification[#Data],COLUMNS($F:I)+3,FALSE),"Do not enter data")</calculatedColumnFormula>
    </tableColumn>
    <tableColumn id="7" xr3:uid="{16494E81-5907-4C97-BEF0-215184646CC2}" name="GFS Level 4" dataDxfId="65" dataCellStyle="Explanatory Text">
      <calculatedColumnFormula>IFERROR(VLOOKUP(#REF!,[2]!Table6_GFS_codes_classification[#Data],COLUMNS($F:J)+3,FALSE),"Do not enter data")</calculatedColumnFormula>
    </tableColumn>
    <tableColumn id="6" xr3:uid="{6B8DB765-B6AD-4209-AFC7-769C3B2C7700}" name="GFS Classification" dataDxfId="64"/>
    <tableColumn id="11" xr3:uid="{2F31F6EE-4044-464D-8B50-F729698B8840}" name="Sector" dataDxfId="63"/>
    <tableColumn id="3" xr3:uid="{D60ABC67-63CB-4317-AEAB-F949145DF9AC}" name="Revenue stream name" dataDxfId="62"/>
    <tableColumn id="4" xr3:uid="{ACCBFFF1-1A1E-4E3F-BDC1-41E38421CC33}" name="Government entity" dataDxfId="61"/>
    <tableColumn id="5" xr3:uid="{C563C7B7-7367-45EB-9228-7232A2FDB10E}" name="Revenue value" dataDxfId="60" dataCellStyle="Comma"/>
    <tableColumn id="2" xr3:uid="{40ECF02C-0F4E-416C-A983-F0C4FFF4E9AA}"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685" totalsRowShown="0" headerRowDxfId="14" dataDxfId="13">
  <autoFilter ref="B14:N685" xr:uid="{F6A9E8DB-AAD3-4F23-BDF8-F73CD40C929E}"/>
  <tableColumns count="13">
    <tableColumn id="7" xr3:uid="{B0B955AC-7B0F-4E2F-A90F-081F8DF53075}" name="Sector" dataDxfId="12">
      <calculatedColumnFormula>VLOOKUP(C15,#REF!,3,FALSE)</calculatedColumnFormula>
    </tableColumn>
    <tableColumn id="1" xr3:uid="{F4BA65A6-3315-4982-8AD1-6233F51539B3}" name="Company" dataDxfId="11"/>
    <tableColumn id="3" xr3:uid="{4A565997-97E1-47A8-8ADC-39016648A467}" name="Government entity" dataDxfId="10"/>
    <tableColumn id="4" xr3:uid="{75F55348-A345-4AA0-B61D-0C0295D72872}" name="Revenue stream name" dataDxfId="9"/>
    <tableColumn id="5" xr3:uid="{8F7A06AD-203D-4268-8054-4B0336697888}" name="Levied on project (Y/N)" dataDxfId="8"/>
    <tableColumn id="6" xr3:uid="{9B64602E-90E7-4EA8-BE6A-A27376494140}" name="Reported by project (Y/N)" dataDxfId="7" dataCellStyle="Comma"/>
    <tableColumn id="2" xr3:uid="{43916E52-B1CF-479E-90B0-1D04D88358CC}" name="Project name" dataDxfId="6"/>
    <tableColumn id="13" xr3:uid="{34B04123-A3F5-4642-9FBB-D99F80C5C76E}" name="Reporting currency" dataDxfId="5"/>
    <tableColumn id="14" xr3:uid="{6349802A-D43D-4C34-8E59-A12205BD358D}" name="Revenue value" dataDxfId="4" dataCellStyle="Comma [0]"/>
    <tableColumn id="18" xr3:uid="{9520FDAE-EF49-4183-894D-5E5291D023E4}" name="Payment made in-kind (Y/N)" dataDxfId="3"/>
    <tableColumn id="8" xr3:uid="{A773D8BD-C33D-417F-8B52-0168D9E80008}" name="In-kind volume (if applicable)" dataDxfId="2"/>
    <tableColumn id="9" xr3:uid="{BED2E64F-7F4B-4636-8EC9-DCC71768D73F}" name="Unit (if applicable)" dataDxfId="1"/>
    <tableColumn id="10" xr3:uid="{A6754352-A303-4E88-808C-7F5939247080}" name="Comments" dataDxfId="0"/>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58" dataDxfId="57">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56"/>
    <tableColumn id="2" xr3:uid="{00000000-0010-0000-0100-000002000000}" name="ISO Alpha-2 Code" dataDxfId="55"/>
    <tableColumn id="3" xr3:uid="{00000000-0010-0000-0100-000003000000}" name="ISO Alpha-3 Code" dataDxfId="54"/>
    <tableColumn id="4" xr3:uid="{00000000-0010-0000-0100-000004000000}" name="ISO Numeric Code (UN M49)" dataDxfId="53"/>
    <tableColumn id="5" xr3:uid="{00000000-0010-0000-0100-000005000000}" name="Currency code (ISO-4217)" dataDxfId="52"/>
    <tableColumn id="6" xr3:uid="{00000000-0010-0000-0100-000006000000}" name="Currency code num (ISO-4217)" dataDxfId="51"/>
    <tableColumn id="7" xr3:uid="{00000000-0010-0000-0100-000007000000}" name="Currency" dataDxfId="50"/>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49" dataDxfId="48">
  <autoFilter ref="I2:I7" xr:uid="{00000000-0009-0000-0100-000002000000}"/>
  <tableColumns count="1">
    <tableColumn id="1" xr3:uid="{00000000-0010-0000-0200-000001000000}" name="List" dataDxfId="47"/>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46" dataDxfId="44" headerRowBorderDxfId="45" tableBorderDxfId="43">
  <autoFilter ref="I10:K168" xr:uid="{00000000-0009-0000-0100-000004000000}"/>
  <tableColumns count="3">
    <tableColumn id="1" xr3:uid="{00000000-0010-0000-0300-000001000000}" name="Currency code (ISO-4217)" dataDxfId="42"/>
    <tableColumn id="2" xr3:uid="{00000000-0010-0000-0300-000002000000}" name="Currency code num (ISO-4217)" dataDxfId="41"/>
    <tableColumn id="3" xr3:uid="{00000000-0010-0000-0300-000003000000}" name="Currency" dataDxfId="40"/>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39" dataDxfId="38">
  <autoFilter ref="K2:K7" xr:uid="{00000000-0009-0000-0100-000003000000}"/>
  <tableColumns count="1">
    <tableColumn id="1" xr3:uid="{00000000-0010-0000-0400-000001000000}" name="List" dataDxfId="37"/>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itimongolia.mn/" TargetMode="External"/><Relationship Id="rId3" Type="http://schemas.openxmlformats.org/officeDocument/2006/relationships/hyperlink" Target="mailto:data@eiti.org" TargetMode="External"/><Relationship Id="rId7" Type="http://schemas.openxmlformats.org/officeDocument/2006/relationships/hyperlink" Target="https://www.eitimongolia.mn/"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eitimongolia.mn/" TargetMode="External"/><Relationship Id="rId5" Type="http://schemas.openxmlformats.org/officeDocument/2006/relationships/hyperlink" Target="https://www.mongolbank.mn/dblistofficialdailyrate.aspx?vYear=2023&amp;vMonth=1&amp;vDay=16"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eiti.org/sites/default/files/2023-01/ENG_EITI_Report_16_2022_Final.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9" Type="http://schemas.openxmlformats.org/officeDocument/2006/relationships/hyperlink" Target="https://mrpam.gov.mn/article/169/" TargetMode="External"/><Relationship Id="rId3" Type="http://schemas.openxmlformats.org/officeDocument/2006/relationships/hyperlink" Target="https://eiti.org/document/standard" TargetMode="External"/><Relationship Id="rId21" Type="http://schemas.openxmlformats.org/officeDocument/2006/relationships/hyperlink" Target="https://unstats.un.org/unsd/nationalaccount/sna2008.asp" TargetMode="External"/><Relationship Id="rId34" Type="http://schemas.openxmlformats.org/officeDocument/2006/relationships/hyperlink" Target="http://www.iltodgeree.mn/" TargetMode="External"/><Relationship Id="rId42" Type="http://schemas.openxmlformats.org/officeDocument/2006/relationships/hyperlink" Target="http://www.tusuv-oronnutag.mof.gov.mn/" TargetMode="External"/><Relationship Id="rId47"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document/standard" TargetMode="External"/><Relationship Id="rId33" Type="http://schemas.openxmlformats.org/officeDocument/2006/relationships/hyperlink" Target="http://www.iltodgeree.mn/" TargetMode="External"/><Relationship Id="rId38" Type="http://schemas.openxmlformats.org/officeDocument/2006/relationships/hyperlink" Target="https://mrpam.gov.mn/" TargetMode="External"/><Relationship Id="rId46" Type="http://schemas.openxmlformats.org/officeDocument/2006/relationships/hyperlink" Target="https://eiti.org/sites/default/files/2022-10/EITI%20Validation%20of%20Mongolia%20%282022%29%20-%20Final%20Validation%20report%20%28July%202022%29%20%28EN%29.pdf"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mmhi.gov.mn/public/listForum" TargetMode="External"/><Relationship Id="rId41" Type="http://schemas.openxmlformats.org/officeDocument/2006/relationships/hyperlink" Target="http://www.eitimongolia.mn/"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32" Type="http://schemas.openxmlformats.org/officeDocument/2006/relationships/hyperlink" Target="https://cmcs.mrpam.gov.mn/cmcs" TargetMode="External"/><Relationship Id="rId37" Type="http://schemas.openxmlformats.org/officeDocument/2006/relationships/hyperlink" Target="https://audit.mn/" TargetMode="External"/><Relationship Id="rId40" Type="http://schemas.openxmlformats.org/officeDocument/2006/relationships/hyperlink" Target="https://mrpam.gov.mn/article/169/" TargetMode="External"/><Relationship Id="rId45" Type="http://schemas.openxmlformats.org/officeDocument/2006/relationships/hyperlink" Target="https://www.1212.mn/"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summary-data-template" TargetMode="External"/><Relationship Id="rId28" Type="http://schemas.openxmlformats.org/officeDocument/2006/relationships/hyperlink" Target="http://www.mmhi.gov.mn/" TargetMode="External"/><Relationship Id="rId36" Type="http://schemas.openxmlformats.org/officeDocument/2006/relationships/hyperlink" Target="http://www.erdenesmongol.mn/index.php?view=company&amp;type=org" TargetMode="External"/><Relationship Id="rId49" Type="http://schemas.openxmlformats.org/officeDocument/2006/relationships/comments" Target="../comments1.xm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cmcs.mrpam.gov.mn/cmcs" TargetMode="External"/><Relationship Id="rId44" Type="http://schemas.openxmlformats.org/officeDocument/2006/relationships/hyperlink" Target="https://www.mne.mn/"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mailto:data@eiti.org" TargetMode="External"/><Relationship Id="rId27" Type="http://schemas.openxmlformats.org/officeDocument/2006/relationships/hyperlink" Target="http://parliament.mn/d/stateinfo" TargetMode="External"/><Relationship Id="rId30" Type="http://schemas.openxmlformats.org/officeDocument/2006/relationships/hyperlink" Target="http://www.iltod.gov.mn/" TargetMode="External"/><Relationship Id="rId35" Type="http://schemas.openxmlformats.org/officeDocument/2006/relationships/hyperlink" Target="http://www.iltodgeree.mn/" TargetMode="External"/><Relationship Id="rId43" Type="http://schemas.openxmlformats.org/officeDocument/2006/relationships/hyperlink" Target="http://www.mmhi.gov.mn/public/files/id/3" TargetMode="External"/><Relationship Id="rId48" Type="http://schemas.openxmlformats.org/officeDocument/2006/relationships/vmlDrawing" Target="../drawings/vmlDrawing1.vm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https://burtgel.gov.mn/"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eiti.org/summary-data-template" TargetMode="External"/><Relationship Id="rId7" Type="http://schemas.openxmlformats.org/officeDocument/2006/relationships/printerSettings" Target="../printerSettings/printerSettings5.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5" Type="http://schemas.openxmlformats.org/officeDocument/2006/relationships/hyperlink" Target="https://eiti.org/document/eiti-summary-data-template" TargetMode="External"/><Relationship Id="rId4" Type="http://schemas.openxmlformats.org/officeDocument/2006/relationships/hyperlink" Target="https://www.imf.org/external/np/sta/gfsm/"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20" zoomScale="70" zoomScaleNormal="70" workbookViewId="0">
      <selection activeCell="P16" sqref="P16"/>
    </sheetView>
  </sheetViews>
  <sheetFormatPr defaultColWidth="4" defaultRowHeight="24" customHeight="1" x14ac:dyDescent="0.3"/>
  <cols>
    <col min="1" max="1" width="4" style="17"/>
    <col min="2" max="2" width="4" style="17" hidden="1" customWidth="1"/>
    <col min="3" max="3" width="76.5546875" style="17" customWidth="1"/>
    <col min="4" max="4" width="2.77734375" style="17" customWidth="1"/>
    <col min="5" max="5" width="56.21875" style="17" customWidth="1"/>
    <col min="6" max="6" width="2.77734375" style="17" customWidth="1"/>
    <col min="7" max="7" width="50.5546875" style="17" customWidth="1"/>
    <col min="8" max="16384" width="4" style="17"/>
  </cols>
  <sheetData>
    <row r="1" spans="3:7" ht="15.75" customHeight="1" x14ac:dyDescent="0.3">
      <c r="C1" s="18"/>
    </row>
    <row r="2" spans="3:7" ht="15" x14ac:dyDescent="0.3"/>
    <row r="3" spans="3:7" ht="15" x14ac:dyDescent="0.3">
      <c r="E3" s="19"/>
      <c r="G3" s="19"/>
    </row>
    <row r="4" spans="3:7" ht="15" x14ac:dyDescent="0.3">
      <c r="E4" s="19" t="s">
        <v>1643</v>
      </c>
      <c r="G4" s="188" t="s">
        <v>1644</v>
      </c>
    </row>
    <row r="5" spans="3:7" ht="15" x14ac:dyDescent="0.3"/>
    <row r="6" spans="3:7" ht="3.75" customHeight="1" x14ac:dyDescent="0.3"/>
    <row r="7" spans="3:7" ht="3.75" customHeight="1" x14ac:dyDescent="0.3"/>
    <row r="8" spans="3:7" ht="15" x14ac:dyDescent="0.3"/>
    <row r="9" spans="3:7" ht="15" x14ac:dyDescent="0.3">
      <c r="C9" s="39"/>
      <c r="D9" s="40"/>
      <c r="E9" s="40"/>
      <c r="F9" s="41"/>
      <c r="G9" s="41"/>
    </row>
    <row r="10" spans="3:7" x14ac:dyDescent="0.3">
      <c r="C10" s="114" t="s">
        <v>0</v>
      </c>
      <c r="D10" s="42"/>
      <c r="E10" s="42"/>
      <c r="F10" s="41"/>
      <c r="G10" s="41"/>
    </row>
    <row r="11" spans="3:7" ht="15" x14ac:dyDescent="0.3">
      <c r="C11" s="43" t="s">
        <v>1868</v>
      </c>
      <c r="D11" s="44"/>
      <c r="E11" s="44"/>
      <c r="F11" s="41"/>
      <c r="G11" s="41"/>
    </row>
    <row r="12" spans="3:7" ht="15" x14ac:dyDescent="0.3">
      <c r="C12" s="39"/>
      <c r="D12" s="40"/>
      <c r="E12" s="40"/>
      <c r="F12" s="41"/>
      <c r="G12" s="41"/>
    </row>
    <row r="13" spans="3:7" ht="15" x14ac:dyDescent="0.3">
      <c r="C13" s="45" t="s">
        <v>1942</v>
      </c>
      <c r="D13" s="40"/>
      <c r="E13" s="40"/>
      <c r="F13" s="41"/>
      <c r="G13" s="41"/>
    </row>
    <row r="14" spans="3:7" ht="15" x14ac:dyDescent="0.3">
      <c r="C14" s="308" t="s">
        <v>5</v>
      </c>
      <c r="D14" s="308"/>
      <c r="E14" s="308"/>
      <c r="F14" s="41"/>
      <c r="G14" s="41"/>
    </row>
    <row r="15" spans="3:7" ht="15" x14ac:dyDescent="0.3">
      <c r="C15" s="46"/>
      <c r="D15" s="46"/>
      <c r="E15" s="46"/>
      <c r="F15" s="41"/>
      <c r="G15" s="41"/>
    </row>
    <row r="16" spans="3:7" ht="15" x14ac:dyDescent="0.3">
      <c r="C16" s="47" t="s">
        <v>1646</v>
      </c>
      <c r="D16" s="48"/>
      <c r="E16" s="48"/>
      <c r="F16" s="41"/>
      <c r="G16" s="41"/>
    </row>
    <row r="17" spans="3:7" ht="15" x14ac:dyDescent="0.3">
      <c r="C17" s="49" t="s">
        <v>1647</v>
      </c>
      <c r="D17" s="48"/>
      <c r="E17" s="48"/>
      <c r="F17" s="41"/>
      <c r="G17" s="41"/>
    </row>
    <row r="18" spans="3:7" ht="15" x14ac:dyDescent="0.3">
      <c r="C18" s="49" t="s">
        <v>1648</v>
      </c>
      <c r="D18" s="48"/>
      <c r="E18" s="48"/>
      <c r="F18" s="41"/>
      <c r="G18" s="41"/>
    </row>
    <row r="19" spans="3:7" ht="15" x14ac:dyDescent="0.3">
      <c r="C19" s="312" t="s">
        <v>1846</v>
      </c>
      <c r="D19" s="312"/>
      <c r="E19" s="312"/>
      <c r="F19" s="41"/>
      <c r="G19" s="41"/>
    </row>
    <row r="20" spans="3:7" ht="32.1" customHeight="1" x14ac:dyDescent="0.3">
      <c r="C20" s="307" t="s">
        <v>1847</v>
      </c>
      <c r="D20" s="307"/>
      <c r="E20" s="307"/>
      <c r="F20" s="41"/>
      <c r="G20" s="41"/>
    </row>
    <row r="21" spans="3:7" ht="15" x14ac:dyDescent="0.3">
      <c r="C21" s="48"/>
      <c r="D21" s="48"/>
      <c r="E21" s="48"/>
      <c r="F21" s="41"/>
      <c r="G21" s="41"/>
    </row>
    <row r="22" spans="3:7" ht="15" x14ac:dyDescent="0.3">
      <c r="C22" s="47" t="s">
        <v>1848</v>
      </c>
      <c r="D22" s="49"/>
      <c r="E22" s="49"/>
      <c r="F22" s="41"/>
      <c r="G22" s="41"/>
    </row>
    <row r="23" spans="3:7" ht="15" x14ac:dyDescent="0.3">
      <c r="C23" s="49"/>
      <c r="D23" s="49"/>
      <c r="E23" s="49"/>
      <c r="F23" s="41"/>
      <c r="G23" s="41"/>
    </row>
    <row r="24" spans="3:7" ht="15" x14ac:dyDescent="0.3">
      <c r="C24" s="50"/>
      <c r="D24" s="42"/>
      <c r="E24" s="42"/>
      <c r="F24" s="41"/>
      <c r="G24" s="41"/>
    </row>
    <row r="25" spans="3:7" ht="15" x14ac:dyDescent="0.3">
      <c r="C25" s="51" t="s">
        <v>1649</v>
      </c>
      <c r="D25" s="42"/>
      <c r="E25" s="42"/>
      <c r="F25" s="41"/>
      <c r="G25" s="41"/>
    </row>
    <row r="26" spans="3:7" ht="15" x14ac:dyDescent="0.3">
      <c r="C26" s="52"/>
      <c r="D26" s="42"/>
      <c r="E26" s="42"/>
      <c r="F26" s="41"/>
      <c r="G26" s="41"/>
    </row>
    <row r="27" spans="3:7" ht="15" x14ac:dyDescent="0.3">
      <c r="C27" s="53" t="s">
        <v>1849</v>
      </c>
      <c r="D27" s="42"/>
      <c r="E27" s="42"/>
      <c r="F27" s="41"/>
      <c r="G27" s="41"/>
    </row>
    <row r="28" spans="3:7" ht="15" x14ac:dyDescent="0.3">
      <c r="C28" s="53" t="s">
        <v>1850</v>
      </c>
      <c r="D28" s="42"/>
      <c r="E28" s="42"/>
      <c r="F28" s="41"/>
      <c r="G28" s="41"/>
    </row>
    <row r="29" spans="3:7" ht="15" x14ac:dyDescent="0.3">
      <c r="C29" s="53" t="s">
        <v>1851</v>
      </c>
      <c r="D29" s="42"/>
      <c r="E29" s="42"/>
      <c r="F29" s="41"/>
      <c r="G29" s="41"/>
    </row>
    <row r="30" spans="3:7" ht="15" x14ac:dyDescent="0.3">
      <c r="C30" s="53" t="s">
        <v>1852</v>
      </c>
      <c r="D30" s="42"/>
      <c r="E30" s="42"/>
      <c r="F30" s="41"/>
      <c r="G30" s="41"/>
    </row>
    <row r="31" spans="3:7" ht="15" x14ac:dyDescent="0.3">
      <c r="C31" s="53" t="s">
        <v>1853</v>
      </c>
      <c r="D31" s="42"/>
      <c r="E31" s="42"/>
      <c r="F31" s="41"/>
      <c r="G31" s="41"/>
    </row>
    <row r="32" spans="3:7" ht="15" x14ac:dyDescent="0.3">
      <c r="C32" s="50"/>
      <c r="D32" s="50"/>
      <c r="E32" s="50"/>
      <c r="F32" s="41"/>
      <c r="G32" s="41"/>
    </row>
    <row r="33" spans="3:7" ht="15" x14ac:dyDescent="0.3">
      <c r="C33" s="305" t="s">
        <v>1867</v>
      </c>
      <c r="D33" s="305"/>
      <c r="E33" s="305"/>
      <c r="F33" s="305"/>
      <c r="G33" s="305"/>
    </row>
    <row r="34" spans="3:7" s="20" customFormat="1" ht="15" x14ac:dyDescent="0.35">
      <c r="C34" s="21"/>
      <c r="D34" s="21"/>
      <c r="E34" s="22"/>
    </row>
    <row r="35" spans="3:7" ht="30" x14ac:dyDescent="0.3">
      <c r="C35" s="54" t="s">
        <v>1870</v>
      </c>
      <c r="E35" s="210" t="s">
        <v>1650</v>
      </c>
      <c r="G35" s="24" t="s">
        <v>1651</v>
      </c>
    </row>
    <row r="36" spans="3:7" s="20" customFormat="1" ht="15" x14ac:dyDescent="0.3">
      <c r="C36" s="25"/>
      <c r="E36" s="25"/>
      <c r="G36" s="25"/>
    </row>
    <row r="37" spans="3:7" ht="15" x14ac:dyDescent="0.35">
      <c r="C37" s="47" t="s">
        <v>1869</v>
      </c>
      <c r="D37" s="50"/>
      <c r="E37" s="55"/>
      <c r="F37" s="41"/>
      <c r="G37" s="41"/>
    </row>
    <row r="38" spans="3:7" ht="15" x14ac:dyDescent="0.35">
      <c r="C38" s="26"/>
      <c r="D38" s="26"/>
      <c r="E38" s="27"/>
    </row>
    <row r="40" spans="3:7" ht="15.6" customHeight="1" x14ac:dyDescent="0.3">
      <c r="C40" s="56" t="s">
        <v>1854</v>
      </c>
      <c r="D40" s="28"/>
      <c r="E40" s="59" t="s">
        <v>1855</v>
      </c>
      <c r="F40" s="60"/>
      <c r="G40" s="61"/>
    </row>
    <row r="41" spans="3:7" ht="43.5" customHeight="1" x14ac:dyDescent="0.3">
      <c r="C41" s="57" t="s">
        <v>1856</v>
      </c>
      <c r="D41" s="28"/>
      <c r="E41" s="62" t="s">
        <v>1857</v>
      </c>
      <c r="F41" s="63"/>
      <c r="G41" s="64"/>
    </row>
    <row r="42" spans="3:7" ht="31.5" customHeight="1" x14ac:dyDescent="0.3">
      <c r="C42" s="57" t="s">
        <v>1858</v>
      </c>
      <c r="D42" s="28"/>
      <c r="E42" s="65" t="s">
        <v>1859</v>
      </c>
      <c r="F42" s="63"/>
      <c r="G42" s="64"/>
    </row>
    <row r="43" spans="3:7" ht="24" customHeight="1" x14ac:dyDescent="0.3">
      <c r="C43" s="57" t="s">
        <v>1860</v>
      </c>
      <c r="D43" s="28"/>
      <c r="E43" s="62" t="s">
        <v>1861</v>
      </c>
      <c r="F43" s="63"/>
      <c r="G43" s="64"/>
    </row>
    <row r="44" spans="3:7" ht="48" customHeight="1" x14ac:dyDescent="0.3">
      <c r="C44" s="58" t="s">
        <v>1862</v>
      </c>
      <c r="D44" s="28"/>
      <c r="E44" s="66" t="s">
        <v>1863</v>
      </c>
      <c r="F44" s="67"/>
      <c r="G44" s="68"/>
    </row>
    <row r="45" spans="3:7" ht="12" customHeight="1" thickBot="1" x14ac:dyDescent="0.35"/>
    <row r="46" spans="3:7" ht="15.6" thickBot="1" x14ac:dyDescent="0.35">
      <c r="C46" s="309" t="s">
        <v>1845</v>
      </c>
      <c r="D46" s="310"/>
      <c r="E46" s="310"/>
      <c r="F46" s="310"/>
      <c r="G46" s="311"/>
    </row>
    <row r="47" spans="3:7" ht="15.6" thickBot="1" x14ac:dyDescent="0.35">
      <c r="C47" s="306" t="s">
        <v>1864</v>
      </c>
      <c r="D47" s="306"/>
      <c r="E47" s="306"/>
      <c r="F47" s="306"/>
      <c r="G47" s="306"/>
    </row>
    <row r="48" spans="3:7" ht="15.6" thickBot="1" x14ac:dyDescent="0.35">
      <c r="C48" s="26"/>
      <c r="D48" s="26"/>
      <c r="E48" s="26"/>
      <c r="F48" s="26"/>
    </row>
    <row r="49" spans="2:7" ht="15" x14ac:dyDescent="0.3">
      <c r="C49" s="29" t="s">
        <v>1844</v>
      </c>
      <c r="D49" s="30"/>
      <c r="E49" s="31"/>
      <c r="F49" s="30"/>
      <c r="G49" s="30"/>
    </row>
    <row r="50" spans="2:7" ht="15" x14ac:dyDescent="0.3">
      <c r="C50" s="304" t="s">
        <v>1865</v>
      </c>
      <c r="D50" s="304"/>
      <c r="E50" s="304"/>
      <c r="F50" s="304"/>
      <c r="G50" s="304"/>
    </row>
    <row r="51" spans="2:7" ht="15" x14ac:dyDescent="0.3">
      <c r="B51" s="32" t="s">
        <v>993</v>
      </c>
      <c r="C51" s="33" t="s">
        <v>1866</v>
      </c>
      <c r="D51" s="32"/>
      <c r="E51" s="34"/>
      <c r="F51" s="32"/>
      <c r="G51" s="35"/>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35" zoomScaleNormal="100" workbookViewId="0">
      <selection activeCell="E41" sqref="E41"/>
    </sheetView>
  </sheetViews>
  <sheetFormatPr defaultColWidth="4" defaultRowHeight="24" customHeight="1" x14ac:dyDescent="0.3"/>
  <cols>
    <col min="1" max="1" width="4" style="7"/>
    <col min="2" max="2" width="4" style="7" hidden="1" customWidth="1"/>
    <col min="3" max="3" width="75" style="7" bestFit="1" customWidth="1"/>
    <col min="4" max="4" width="2.77734375" style="7" customWidth="1"/>
    <col min="5" max="5" width="44.44140625" style="7" bestFit="1" customWidth="1"/>
    <col min="6" max="6" width="2.77734375" style="7" customWidth="1"/>
    <col min="7" max="7" width="40.21875" style="7" bestFit="1" customWidth="1"/>
    <col min="8" max="16384" width="4" style="7"/>
  </cols>
  <sheetData>
    <row r="1" spans="1:7" ht="16.2" x14ac:dyDescent="0.3"/>
    <row r="2" spans="1:7" ht="16.2" x14ac:dyDescent="0.3">
      <c r="C2" s="316" t="s">
        <v>1871</v>
      </c>
      <c r="D2" s="316"/>
      <c r="E2" s="316"/>
      <c r="F2" s="316"/>
      <c r="G2" s="316"/>
    </row>
    <row r="3" spans="1:7" s="183" customFormat="1" x14ac:dyDescent="0.3">
      <c r="C3" s="317" t="s">
        <v>1645</v>
      </c>
      <c r="D3" s="317"/>
      <c r="E3" s="317"/>
      <c r="F3" s="317"/>
      <c r="G3" s="317"/>
    </row>
    <row r="4" spans="1:7" ht="12.75" customHeight="1" x14ac:dyDescent="0.3">
      <c r="C4" s="318" t="s">
        <v>1872</v>
      </c>
      <c r="D4" s="318"/>
      <c r="E4" s="318"/>
      <c r="F4" s="318"/>
      <c r="G4" s="318"/>
    </row>
    <row r="5" spans="1:7" ht="12.75" customHeight="1" x14ac:dyDescent="0.3">
      <c r="C5" s="319" t="s">
        <v>1642</v>
      </c>
      <c r="D5" s="319"/>
      <c r="E5" s="319"/>
      <c r="F5" s="319"/>
      <c r="G5" s="319"/>
    </row>
    <row r="6" spans="1:7" ht="12.75" customHeight="1" x14ac:dyDescent="0.3">
      <c r="C6" s="319" t="s">
        <v>1873</v>
      </c>
      <c r="D6" s="319"/>
      <c r="E6" s="319"/>
      <c r="F6" s="319"/>
      <c r="G6" s="319"/>
    </row>
    <row r="7" spans="1:7" ht="12.75" customHeight="1" x14ac:dyDescent="0.35">
      <c r="C7" s="323" t="s">
        <v>1874</v>
      </c>
      <c r="D7" s="323"/>
      <c r="E7" s="323"/>
      <c r="F7" s="323"/>
      <c r="G7" s="323"/>
    </row>
    <row r="8" spans="1:7" ht="16.2" x14ac:dyDescent="0.3">
      <c r="C8" s="17"/>
      <c r="D8" s="69"/>
      <c r="E8" s="69"/>
      <c r="F8" s="17"/>
      <c r="G8" s="17"/>
    </row>
    <row r="9" spans="1:7" ht="16.2" x14ac:dyDescent="0.3">
      <c r="C9" s="54" t="s">
        <v>1940</v>
      </c>
      <c r="D9" s="20"/>
      <c r="E9" s="23" t="s">
        <v>1939</v>
      </c>
      <c r="F9" s="20"/>
      <c r="G9" s="24" t="s">
        <v>1651</v>
      </c>
    </row>
    <row r="10" spans="1:7" ht="16.2" x14ac:dyDescent="0.3">
      <c r="C10" s="17"/>
      <c r="D10" s="69"/>
      <c r="E10" s="69"/>
      <c r="F10" s="17"/>
      <c r="G10" s="17"/>
    </row>
    <row r="11" spans="1:7" s="183" customFormat="1" x14ac:dyDescent="0.3">
      <c r="B11" s="185"/>
      <c r="C11" s="199" t="s">
        <v>1637</v>
      </c>
      <c r="E11" s="184"/>
    </row>
    <row r="12" spans="1:7" ht="19.2" thickBot="1" x14ac:dyDescent="0.35">
      <c r="A12" s="13"/>
      <c r="B12" s="13"/>
      <c r="C12" s="200" t="s">
        <v>1327</v>
      </c>
      <c r="D12" s="201"/>
      <c r="E12" s="202" t="s">
        <v>1005</v>
      </c>
      <c r="F12" s="201"/>
      <c r="G12" s="203" t="s">
        <v>1339</v>
      </c>
    </row>
    <row r="13" spans="1:7" ht="16.8" thickBot="1" x14ac:dyDescent="0.35">
      <c r="B13" s="14"/>
      <c r="C13" s="70" t="s">
        <v>993</v>
      </c>
      <c r="D13" s="71"/>
      <c r="E13" s="72"/>
      <c r="F13" s="71"/>
      <c r="G13" s="72"/>
    </row>
    <row r="14" spans="1:7" ht="16.2" x14ac:dyDescent="0.3">
      <c r="A14" s="9"/>
      <c r="B14" s="9" t="s">
        <v>993</v>
      </c>
      <c r="C14" s="73" t="s">
        <v>983</v>
      </c>
      <c r="D14" s="32"/>
      <c r="E14" s="109" t="s">
        <v>424</v>
      </c>
      <c r="F14" s="32"/>
      <c r="G14" s="74"/>
    </row>
    <row r="15" spans="1:7" ht="16.2" x14ac:dyDescent="0.3">
      <c r="A15" s="9"/>
      <c r="B15" s="9" t="s">
        <v>993</v>
      </c>
      <c r="C15" s="73" t="s">
        <v>737</v>
      </c>
      <c r="D15" s="32"/>
      <c r="E15" s="76" t="str">
        <f>IFERROR(VLOOKUP($E$14,Table1_Country_codes_and_currencies[],3,FALSE),"")</f>
        <v>MNG</v>
      </c>
      <c r="F15" s="32"/>
      <c r="G15" s="74"/>
    </row>
    <row r="16" spans="1:7" ht="16.2" x14ac:dyDescent="0.3">
      <c r="B16" s="9" t="s">
        <v>993</v>
      </c>
      <c r="C16" s="73" t="s">
        <v>1325</v>
      </c>
      <c r="D16" s="32"/>
      <c r="E16" s="76" t="str">
        <f>IFERROR(VLOOKUP($E$14,Table1_Country_codes_and_currencies[],7,FALSE),"")</f>
        <v>Mongolian Tugrik</v>
      </c>
      <c r="F16" s="32"/>
      <c r="G16" s="74"/>
    </row>
    <row r="17" spans="1:7" ht="16.8" thickBot="1" x14ac:dyDescent="0.35">
      <c r="B17" s="9" t="s">
        <v>993</v>
      </c>
      <c r="C17" s="80" t="s">
        <v>1326</v>
      </c>
      <c r="D17" s="77"/>
      <c r="E17" s="78" t="str">
        <f>IFERROR(VLOOKUP($E$14,Table1_Country_codes_and_currencies[],5,FALSE),"")</f>
        <v>MNT</v>
      </c>
      <c r="F17" s="77"/>
      <c r="G17" s="79"/>
    </row>
    <row r="18" spans="1:7" ht="16.8" thickBot="1" x14ac:dyDescent="0.35">
      <c r="B18" s="14"/>
      <c r="C18" s="70" t="s">
        <v>994</v>
      </c>
      <c r="D18" s="71"/>
      <c r="E18" s="72"/>
      <c r="F18" s="71"/>
      <c r="G18" s="72"/>
    </row>
    <row r="19" spans="1:7" ht="16.2" x14ac:dyDescent="0.3">
      <c r="A19" s="9"/>
      <c r="B19" s="9" t="s">
        <v>994</v>
      </c>
      <c r="C19" s="73" t="s">
        <v>984</v>
      </c>
      <c r="D19" s="32"/>
      <c r="E19" s="255">
        <v>44197</v>
      </c>
      <c r="F19" s="32"/>
      <c r="G19" s="74"/>
    </row>
    <row r="20" spans="1:7" ht="16.8" thickBot="1" x14ac:dyDescent="0.35">
      <c r="A20" s="9"/>
      <c r="B20" s="9" t="s">
        <v>994</v>
      </c>
      <c r="C20" s="80" t="s">
        <v>985</v>
      </c>
      <c r="D20" s="77"/>
      <c r="E20" s="255">
        <v>44561</v>
      </c>
      <c r="F20" s="77"/>
      <c r="G20" s="79"/>
    </row>
    <row r="21" spans="1:7" ht="16.8" thickBot="1" x14ac:dyDescent="0.35">
      <c r="B21" s="14"/>
      <c r="C21" s="70" t="s">
        <v>1328</v>
      </c>
      <c r="D21" s="71"/>
      <c r="E21" s="81"/>
      <c r="F21" s="71"/>
      <c r="G21" s="72"/>
    </row>
    <row r="22" spans="1:7" ht="16.2" x14ac:dyDescent="0.3">
      <c r="B22" s="9" t="s">
        <v>1328</v>
      </c>
      <c r="C22" s="82" t="s">
        <v>995</v>
      </c>
      <c r="D22" s="32"/>
      <c r="E22" s="109" t="s">
        <v>1952</v>
      </c>
      <c r="F22" s="32"/>
      <c r="G22" s="74"/>
    </row>
    <row r="23" spans="1:7" ht="16.2" x14ac:dyDescent="0.3">
      <c r="A23" s="9"/>
      <c r="B23" s="9" t="s">
        <v>1328</v>
      </c>
      <c r="C23" s="73" t="s">
        <v>1004</v>
      </c>
      <c r="D23" s="32"/>
      <c r="E23" s="110" t="s">
        <v>1953</v>
      </c>
      <c r="F23" s="32"/>
      <c r="G23" s="74"/>
    </row>
    <row r="24" spans="1:7" ht="16.2" x14ac:dyDescent="0.3">
      <c r="B24" s="9" t="s">
        <v>1328</v>
      </c>
      <c r="C24" s="73" t="s">
        <v>1002</v>
      </c>
      <c r="D24" s="32"/>
      <c r="E24" s="111">
        <v>44926</v>
      </c>
      <c r="F24" s="32"/>
      <c r="G24" s="74"/>
    </row>
    <row r="25" spans="1:7" ht="16.2" x14ac:dyDescent="0.3">
      <c r="A25" s="9"/>
      <c r="B25" s="9" t="s">
        <v>1328</v>
      </c>
      <c r="C25" s="73" t="s">
        <v>1332</v>
      </c>
      <c r="D25" s="32"/>
      <c r="E25" s="258" t="s">
        <v>2126</v>
      </c>
      <c r="F25" s="32"/>
      <c r="G25" s="74"/>
    </row>
    <row r="26" spans="1:7" ht="16.2" x14ac:dyDescent="0.3">
      <c r="B26" s="9" t="s">
        <v>1328</v>
      </c>
      <c r="C26" s="83" t="s">
        <v>1752</v>
      </c>
      <c r="D26" s="84"/>
      <c r="E26" s="110" t="s">
        <v>996</v>
      </c>
      <c r="F26" s="84"/>
      <c r="G26" s="85"/>
    </row>
    <row r="27" spans="1:7" ht="16.2" x14ac:dyDescent="0.3">
      <c r="B27" s="9" t="s">
        <v>1328</v>
      </c>
      <c r="C27" s="73" t="s">
        <v>1662</v>
      </c>
      <c r="D27" s="32"/>
      <c r="E27" s="111">
        <v>44926</v>
      </c>
      <c r="F27" s="32"/>
      <c r="G27" s="86"/>
    </row>
    <row r="28" spans="1:7" ht="16.2" x14ac:dyDescent="0.3">
      <c r="A28" s="9"/>
      <c r="B28" s="9" t="s">
        <v>1328</v>
      </c>
      <c r="C28" s="73" t="s">
        <v>1677</v>
      </c>
      <c r="D28" s="32"/>
      <c r="E28" s="258" t="s">
        <v>2105</v>
      </c>
      <c r="F28" s="32"/>
      <c r="G28" s="86"/>
    </row>
    <row r="29" spans="1:7" ht="16.2" x14ac:dyDescent="0.3">
      <c r="B29" s="9" t="s">
        <v>1328</v>
      </c>
      <c r="C29" s="83" t="s">
        <v>1329</v>
      </c>
      <c r="D29" s="84"/>
      <c r="E29" s="110" t="s">
        <v>996</v>
      </c>
      <c r="F29" s="87"/>
      <c r="G29" s="88"/>
    </row>
    <row r="30" spans="1:7" ht="16.2" x14ac:dyDescent="0.3">
      <c r="A30" s="9"/>
      <c r="B30" s="9" t="s">
        <v>1328</v>
      </c>
      <c r="C30" s="73" t="s">
        <v>1330</v>
      </c>
      <c r="D30" s="32"/>
      <c r="E30" s="111">
        <v>44926</v>
      </c>
      <c r="F30" s="32"/>
      <c r="G30" s="74"/>
    </row>
    <row r="31" spans="1:7" ht="16.8" thickBot="1" x14ac:dyDescent="0.35">
      <c r="A31" s="9"/>
      <c r="B31" s="9" t="s">
        <v>1328</v>
      </c>
      <c r="C31" s="73" t="s">
        <v>1331</v>
      </c>
      <c r="D31" s="89"/>
      <c r="E31" s="258" t="s">
        <v>2105</v>
      </c>
      <c r="F31" s="77"/>
      <c r="G31" s="90"/>
    </row>
    <row r="32" spans="1:7" ht="16.05" customHeight="1" thickBot="1" x14ac:dyDescent="0.35">
      <c r="C32" s="198" t="s">
        <v>1934</v>
      </c>
      <c r="D32" s="91"/>
      <c r="E32" s="34"/>
      <c r="F32" s="92"/>
      <c r="G32" s="35"/>
    </row>
    <row r="33" spans="1:7" ht="16.2" x14ac:dyDescent="0.3">
      <c r="A33" s="9"/>
      <c r="B33" s="11"/>
      <c r="C33" s="93" t="s">
        <v>1654</v>
      </c>
      <c r="D33" s="32"/>
      <c r="E33" s="112" t="s">
        <v>1665</v>
      </c>
      <c r="F33" s="17"/>
      <c r="G33" s="94" t="str">
        <f>IF(OR($E$29=Lists!$I$4,$E$29=Lists!$I$5),"&lt;URL&gt;","")</f>
        <v>&lt;URL&gt;</v>
      </c>
    </row>
    <row r="34" spans="1:7" ht="16.8" thickBot="1" x14ac:dyDescent="0.35">
      <c r="B34" s="9" t="s">
        <v>1337</v>
      </c>
      <c r="C34" s="95" t="s">
        <v>1433</v>
      </c>
      <c r="D34" s="77"/>
      <c r="E34" s="258" t="s">
        <v>2105</v>
      </c>
      <c r="F34" s="71"/>
      <c r="G34" s="96"/>
    </row>
    <row r="35" spans="1:7" ht="18" customHeight="1" thickBot="1" x14ac:dyDescent="0.35">
      <c r="A35" s="9"/>
      <c r="B35" s="9" t="s">
        <v>1337</v>
      </c>
      <c r="C35" s="70" t="s">
        <v>1337</v>
      </c>
      <c r="D35" s="71"/>
      <c r="E35" s="92"/>
      <c r="F35" s="71"/>
      <c r="G35" s="92"/>
    </row>
    <row r="36" spans="1:7" ht="15.6" customHeight="1" x14ac:dyDescent="0.3">
      <c r="B36" s="9" t="s">
        <v>1337</v>
      </c>
      <c r="C36" s="75" t="s">
        <v>1003</v>
      </c>
      <c r="D36" s="32"/>
      <c r="E36" s="76"/>
      <c r="F36" s="32"/>
      <c r="G36" s="32"/>
    </row>
    <row r="37" spans="1:7" ht="16.5" customHeight="1" x14ac:dyDescent="0.3">
      <c r="A37" s="9"/>
      <c r="B37" s="9" t="s">
        <v>1337</v>
      </c>
      <c r="C37" s="97" t="s">
        <v>986</v>
      </c>
      <c r="D37" s="32"/>
      <c r="E37" s="110" t="s">
        <v>996</v>
      </c>
      <c r="F37" s="32"/>
      <c r="G37" s="86"/>
    </row>
    <row r="38" spans="1:7" ht="16.5" customHeight="1" x14ac:dyDescent="0.3">
      <c r="A38" s="9"/>
      <c r="B38" s="9" t="s">
        <v>1337</v>
      </c>
      <c r="C38" s="97" t="s">
        <v>987</v>
      </c>
      <c r="D38" s="32"/>
      <c r="E38" s="110" t="s">
        <v>996</v>
      </c>
      <c r="F38" s="32"/>
      <c r="G38" s="86"/>
    </row>
    <row r="39" spans="1:7" ht="15.6" customHeight="1" x14ac:dyDescent="0.3">
      <c r="B39" s="9" t="s">
        <v>1337</v>
      </c>
      <c r="C39" s="97" t="s">
        <v>1431</v>
      </c>
      <c r="D39" s="32"/>
      <c r="E39" s="110" t="s">
        <v>996</v>
      </c>
      <c r="F39" s="32"/>
      <c r="G39" s="86"/>
    </row>
    <row r="40" spans="1:7" ht="18" customHeight="1" x14ac:dyDescent="0.3">
      <c r="B40" s="9" t="s">
        <v>1337</v>
      </c>
      <c r="C40" s="97" t="s">
        <v>1828</v>
      </c>
      <c r="D40" s="32"/>
      <c r="E40" s="110" t="s">
        <v>999</v>
      </c>
      <c r="F40" s="32"/>
      <c r="G40" s="86"/>
    </row>
    <row r="41" spans="1:7" ht="16.2" x14ac:dyDescent="0.3">
      <c r="B41" s="9" t="s">
        <v>1337</v>
      </c>
      <c r="C41" s="98" t="s">
        <v>1652</v>
      </c>
      <c r="D41" s="32"/>
      <c r="E41" s="110"/>
      <c r="F41" s="32"/>
      <c r="G41" s="86"/>
    </row>
    <row r="42" spans="1:7" ht="16.2" x14ac:dyDescent="0.3">
      <c r="B42" s="9" t="s">
        <v>1337</v>
      </c>
      <c r="C42" s="97" t="s">
        <v>1751</v>
      </c>
      <c r="D42" s="32"/>
      <c r="E42" s="110">
        <v>47</v>
      </c>
      <c r="F42" s="32"/>
      <c r="G42" s="86" t="s">
        <v>2145</v>
      </c>
    </row>
    <row r="43" spans="1:7" ht="16.2" x14ac:dyDescent="0.3">
      <c r="B43" s="9" t="s">
        <v>1337</v>
      </c>
      <c r="C43" s="97" t="s">
        <v>1827</v>
      </c>
      <c r="D43" s="99"/>
      <c r="E43" s="110">
        <v>63</v>
      </c>
      <c r="F43" s="32"/>
      <c r="G43" s="100"/>
    </row>
    <row r="44" spans="1:7" ht="16.2" x14ac:dyDescent="0.3">
      <c r="B44" s="9" t="s">
        <v>1337</v>
      </c>
      <c r="C44" s="101" t="s">
        <v>1875</v>
      </c>
      <c r="D44" s="32"/>
      <c r="E44" s="113" t="s">
        <v>1137</v>
      </c>
      <c r="F44" s="84"/>
      <c r="G44" s="86"/>
    </row>
    <row r="45" spans="1:7" ht="16.2" x14ac:dyDescent="0.3">
      <c r="B45" s="9" t="s">
        <v>1337</v>
      </c>
      <c r="C45" s="102" t="s">
        <v>1333</v>
      </c>
      <c r="D45" s="32"/>
      <c r="E45" s="254">
        <v>3450.52</v>
      </c>
      <c r="F45" s="32"/>
      <c r="G45" s="86"/>
    </row>
    <row r="46" spans="1:7" ht="29.4" thickBot="1" x14ac:dyDescent="0.35">
      <c r="B46" s="9" t="s">
        <v>1337</v>
      </c>
      <c r="C46" s="197" t="s">
        <v>1750</v>
      </c>
      <c r="D46" s="77"/>
      <c r="E46" s="256" t="s">
        <v>2104</v>
      </c>
      <c r="F46" s="77"/>
      <c r="G46" s="119"/>
    </row>
    <row r="47" spans="1:7" s="13" customFormat="1" ht="16.8" thickBot="1" x14ac:dyDescent="0.35">
      <c r="A47" s="7"/>
      <c r="B47" s="9" t="s">
        <v>1337</v>
      </c>
      <c r="C47" s="195" t="s">
        <v>1932</v>
      </c>
      <c r="D47" s="77"/>
      <c r="E47" s="196"/>
      <c r="F47" s="77"/>
      <c r="G47" s="119"/>
    </row>
    <row r="48" spans="1:7" ht="15.6" customHeight="1" x14ac:dyDescent="0.3">
      <c r="B48" s="9" t="s">
        <v>1337</v>
      </c>
      <c r="C48" s="97" t="s">
        <v>1334</v>
      </c>
      <c r="D48" s="32"/>
      <c r="E48" s="110" t="s">
        <v>996</v>
      </c>
      <c r="F48" s="32"/>
      <c r="G48" s="86"/>
    </row>
    <row r="49" spans="1:7" s="9" customFormat="1" ht="16.2" x14ac:dyDescent="0.3">
      <c r="A49" s="7"/>
      <c r="C49" s="97" t="s">
        <v>1432</v>
      </c>
      <c r="D49" s="32"/>
      <c r="E49" s="110" t="s">
        <v>996</v>
      </c>
      <c r="F49" s="32"/>
      <c r="G49" s="86"/>
    </row>
    <row r="50" spans="1:7" s="9" customFormat="1" ht="15.6" customHeight="1" x14ac:dyDescent="0.3">
      <c r="A50" s="7"/>
      <c r="C50" s="97" t="s">
        <v>1335</v>
      </c>
      <c r="D50" s="32"/>
      <c r="E50" s="110" t="s">
        <v>996</v>
      </c>
      <c r="F50" s="32"/>
      <c r="G50" s="86"/>
    </row>
    <row r="51" spans="1:7" ht="16.8" thickBot="1" x14ac:dyDescent="0.35">
      <c r="B51" s="9"/>
      <c r="C51" s="117" t="s">
        <v>1336</v>
      </c>
      <c r="D51" s="77"/>
      <c r="E51" s="118" t="s">
        <v>996</v>
      </c>
      <c r="F51" s="77"/>
      <c r="G51" s="119"/>
    </row>
    <row r="52" spans="1:7" ht="16.8" thickBot="1" x14ac:dyDescent="0.35">
      <c r="B52" s="9"/>
      <c r="C52" s="115" t="s">
        <v>1876</v>
      </c>
      <c r="D52" s="116"/>
      <c r="E52" s="257">
        <f>SUM(E53:E56)</f>
        <v>1</v>
      </c>
      <c r="F52" s="116"/>
      <c r="G52" s="116"/>
    </row>
    <row r="53" spans="1:7" ht="16.2" x14ac:dyDescent="0.3">
      <c r="B53" s="9"/>
      <c r="C53" s="73" t="s">
        <v>1630</v>
      </c>
      <c r="D53" s="32"/>
      <c r="E53" s="103">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0.36206896551724138</v>
      </c>
      <c r="F53" s="32"/>
      <c r="G53" s="104" t="s">
        <v>1631</v>
      </c>
    </row>
    <row r="54" spans="1:7" s="9" customFormat="1" ht="16.2" x14ac:dyDescent="0.3">
      <c r="B54" s="14"/>
      <c r="C54" s="73" t="s">
        <v>1666</v>
      </c>
      <c r="D54" s="32"/>
      <c r="E54" s="103">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0.46551724137931033</v>
      </c>
      <c r="F54" s="32"/>
      <c r="G54" s="104" t="s">
        <v>1631</v>
      </c>
    </row>
    <row r="55" spans="1:7" s="9" customFormat="1" ht="16.2" x14ac:dyDescent="0.3">
      <c r="A55" s="7"/>
      <c r="B55" s="9" t="s">
        <v>1338</v>
      </c>
      <c r="C55" s="73" t="s">
        <v>1000</v>
      </c>
      <c r="D55" s="32"/>
      <c r="E55" s="103">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6.8965517241379309E-2</v>
      </c>
      <c r="F55" s="32"/>
      <c r="G55" s="104" t="s">
        <v>1631</v>
      </c>
    </row>
    <row r="56" spans="1:7" ht="15" customHeight="1" thickBot="1" x14ac:dyDescent="0.35">
      <c r="B56" s="9" t="s">
        <v>1338</v>
      </c>
      <c r="C56" s="73" t="s">
        <v>1585</v>
      </c>
      <c r="D56" s="32"/>
      <c r="E56" s="103">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0.10344827586206896</v>
      </c>
      <c r="F56" s="32"/>
      <c r="G56" s="104" t="s">
        <v>1631</v>
      </c>
    </row>
    <row r="57" spans="1:7" ht="16.8" thickBot="1" x14ac:dyDescent="0.35">
      <c r="B57" s="9" t="s">
        <v>1338</v>
      </c>
      <c r="C57" s="105" t="s">
        <v>1653</v>
      </c>
      <c r="D57" s="106"/>
      <c r="E57" s="107"/>
      <c r="F57" s="106"/>
      <c r="G57" s="106"/>
    </row>
    <row r="58" spans="1:7" s="9" customFormat="1" ht="16.2" x14ac:dyDescent="0.3">
      <c r="A58" s="7"/>
      <c r="B58" s="9" t="s">
        <v>1338</v>
      </c>
      <c r="C58" s="73" t="s">
        <v>990</v>
      </c>
      <c r="D58" s="32"/>
      <c r="E58" s="109" t="s">
        <v>2106</v>
      </c>
      <c r="F58" s="32"/>
      <c r="G58" s="74"/>
    </row>
    <row r="59" spans="1:7" ht="16.2" x14ac:dyDescent="0.3">
      <c r="C59" s="73" t="s">
        <v>991</v>
      </c>
      <c r="D59" s="32"/>
      <c r="E59" s="109" t="s">
        <v>2107</v>
      </c>
      <c r="F59" s="32"/>
      <c r="G59" s="74"/>
    </row>
    <row r="60" spans="1:7" ht="16.2" x14ac:dyDescent="0.3">
      <c r="C60" s="73" t="s">
        <v>992</v>
      </c>
      <c r="D60" s="32"/>
      <c r="E60" s="109" t="s">
        <v>2108</v>
      </c>
      <c r="F60" s="32"/>
      <c r="G60" s="74"/>
    </row>
    <row r="61" spans="1:7" ht="16.8" thickBot="1" x14ac:dyDescent="0.35">
      <c r="C61" s="108"/>
      <c r="D61" s="77"/>
      <c r="E61" s="78"/>
      <c r="F61" s="77"/>
      <c r="G61" s="89"/>
    </row>
    <row r="62" spans="1:7" s="9" customFormat="1" ht="16.8" thickBot="1" x14ac:dyDescent="0.35">
      <c r="A62" s="7"/>
      <c r="B62" s="7"/>
      <c r="C62" s="320"/>
      <c r="D62" s="320"/>
      <c r="E62" s="320"/>
      <c r="F62" s="320"/>
      <c r="G62" s="320"/>
    </row>
    <row r="63" spans="1:7" s="17" customFormat="1" ht="15.6" thickBot="1" x14ac:dyDescent="0.35">
      <c r="C63" s="309" t="s">
        <v>1845</v>
      </c>
      <c r="D63" s="310"/>
      <c r="E63" s="310"/>
      <c r="F63" s="310"/>
      <c r="G63" s="311"/>
    </row>
    <row r="64" spans="1:7" s="17" customFormat="1" ht="15.6" thickBot="1" x14ac:dyDescent="0.35">
      <c r="C64" s="309" t="s">
        <v>1864</v>
      </c>
      <c r="D64" s="310"/>
      <c r="E64" s="310"/>
      <c r="F64" s="310"/>
      <c r="G64" s="311"/>
    </row>
    <row r="65" spans="2:7" s="17" customFormat="1" ht="15.6" thickBot="1" x14ac:dyDescent="0.35">
      <c r="C65" s="321"/>
      <c r="D65" s="321"/>
      <c r="E65" s="321"/>
      <c r="F65" s="321"/>
      <c r="G65" s="321"/>
    </row>
    <row r="66" spans="2:7" s="17" customFormat="1" ht="18.75" customHeight="1" x14ac:dyDescent="0.3">
      <c r="C66" s="322" t="s">
        <v>1844</v>
      </c>
      <c r="D66" s="322"/>
      <c r="E66" s="322"/>
      <c r="F66" s="322"/>
      <c r="G66" s="322"/>
    </row>
    <row r="67" spans="2:7" s="17" customFormat="1" ht="15" x14ac:dyDescent="0.3">
      <c r="C67" s="304" t="s">
        <v>1865</v>
      </c>
      <c r="D67" s="304"/>
      <c r="E67" s="304"/>
      <c r="F67" s="304"/>
      <c r="G67" s="304"/>
    </row>
    <row r="68" spans="2:7" s="17" customFormat="1" ht="15" x14ac:dyDescent="0.3">
      <c r="B68" s="32" t="s">
        <v>993</v>
      </c>
      <c r="C68" s="315" t="s">
        <v>1866</v>
      </c>
      <c r="D68" s="315"/>
      <c r="E68" s="315"/>
      <c r="F68" s="315"/>
      <c r="G68" s="315"/>
    </row>
    <row r="69" spans="2:7" ht="16.2" x14ac:dyDescent="0.3">
      <c r="C69" s="10"/>
      <c r="D69" s="9"/>
      <c r="E69" s="10"/>
      <c r="F69" s="9"/>
      <c r="G69" s="9"/>
    </row>
    <row r="70" spans="2:7" ht="15" customHeight="1" x14ac:dyDescent="0.3">
      <c r="C70" s="8"/>
      <c r="D70" s="8"/>
      <c r="E70" s="8"/>
      <c r="F70" s="8"/>
    </row>
    <row r="71" spans="2:7" ht="15" customHeight="1" x14ac:dyDescent="0.3"/>
    <row r="72" spans="2:7" ht="16.2" x14ac:dyDescent="0.3">
      <c r="C72" s="314"/>
      <c r="D72" s="314"/>
      <c r="E72" s="314"/>
      <c r="F72" s="314"/>
      <c r="G72" s="314"/>
    </row>
    <row r="73" spans="2:7" ht="16.2" x14ac:dyDescent="0.3">
      <c r="C73" s="314"/>
      <c r="D73" s="314"/>
      <c r="E73" s="314"/>
      <c r="F73" s="314"/>
      <c r="G73" s="314"/>
    </row>
    <row r="74" spans="2:7" ht="18.75" customHeight="1" x14ac:dyDescent="0.3">
      <c r="C74" s="314"/>
      <c r="D74" s="314"/>
      <c r="E74" s="314"/>
      <c r="F74" s="314"/>
      <c r="G74" s="314"/>
    </row>
    <row r="75" spans="2:7" ht="16.2" x14ac:dyDescent="0.3">
      <c r="C75" s="314"/>
      <c r="D75" s="314"/>
      <c r="E75" s="314"/>
      <c r="F75" s="314"/>
      <c r="G75" s="314"/>
    </row>
    <row r="76" spans="2:7" ht="16.2" x14ac:dyDescent="0.3">
      <c r="C76" s="8"/>
      <c r="D76" s="8"/>
      <c r="E76" s="8"/>
      <c r="F76" s="8"/>
    </row>
    <row r="77" spans="2:7" ht="16.2" x14ac:dyDescent="0.3">
      <c r="C77" s="313"/>
      <c r="D77" s="313"/>
      <c r="E77" s="313"/>
    </row>
    <row r="78" spans="2:7" ht="16.2" x14ac:dyDescent="0.3">
      <c r="C78" s="313"/>
      <c r="D78" s="313"/>
      <c r="E78" s="313"/>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5">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E31 E34" xr:uid="{473B7AA2-8531-44F9-B753-81F1151A0A87}"/>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46" r:id="rId5" xr:uid="{74254606-0CAE-418C-88FD-5E1E91FD8DA7}"/>
    <hyperlink ref="E28" r:id="rId6" xr:uid="{963F74D1-0926-45E6-8114-C21F6C5D5425}"/>
    <hyperlink ref="E31" r:id="rId7" xr:uid="{50D4E92E-1199-48B9-9578-3BDB99D9B351}"/>
    <hyperlink ref="E34" r:id="rId8" xr:uid="{E071844A-1173-429F-BBA4-F20FC5A0C24C}"/>
    <hyperlink ref="E25" r:id="rId9" xr:uid="{EDDA84AA-221D-4E64-8908-E93FABF534F7}"/>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0"/>
  <sheetViews>
    <sheetView showGridLines="0" topLeftCell="A54" zoomScale="92" zoomScaleNormal="110" workbookViewId="0">
      <selection activeCell="A68" sqref="A68:XFD68"/>
    </sheetView>
  </sheetViews>
  <sheetFormatPr defaultColWidth="4" defaultRowHeight="24" customHeight="1" x14ac:dyDescent="0.3"/>
  <cols>
    <col min="1" max="1" width="4" style="7"/>
    <col min="2" max="2" width="56.5546875" style="7" customWidth="1"/>
    <col min="3" max="3" width="4" style="7"/>
    <col min="4" max="4" width="50.5546875" style="7" customWidth="1"/>
    <col min="5" max="5" width="5.44140625" style="7" customWidth="1"/>
    <col min="6" max="6" width="50.5546875" style="7" customWidth="1"/>
    <col min="7" max="7" width="4" style="7"/>
    <col min="8" max="8" width="53.77734375" style="7" customWidth="1"/>
    <col min="9" max="15" width="4" style="7"/>
    <col min="16" max="16" width="42" style="7" bestFit="1" customWidth="1"/>
    <col min="17" max="16384" width="4" style="7"/>
  </cols>
  <sheetData>
    <row r="1" spans="2:16" ht="16.2" x14ac:dyDescent="0.3"/>
    <row r="2" spans="2:16" s="17" customFormat="1" ht="15" x14ac:dyDescent="0.3">
      <c r="B2" s="50" t="s">
        <v>1877</v>
      </c>
      <c r="C2" s="50"/>
      <c r="D2" s="50"/>
      <c r="E2" s="50"/>
      <c r="F2" s="50"/>
      <c r="G2" s="50"/>
      <c r="H2" s="50"/>
    </row>
    <row r="3" spans="2:16" s="183" customFormat="1" x14ac:dyDescent="0.3">
      <c r="B3" s="317" t="s">
        <v>1645</v>
      </c>
      <c r="C3" s="317"/>
      <c r="D3" s="317"/>
      <c r="E3" s="317"/>
      <c r="F3" s="317"/>
      <c r="G3" s="317"/>
      <c r="H3" s="317"/>
    </row>
    <row r="4" spans="2:16" s="17" customFormat="1" ht="17.100000000000001" customHeight="1" x14ac:dyDescent="0.3">
      <c r="B4" s="324" t="s">
        <v>1640</v>
      </c>
      <c r="C4" s="324"/>
      <c r="D4" s="324"/>
      <c r="E4" s="324"/>
      <c r="F4" s="324"/>
      <c r="G4" s="324"/>
      <c r="H4" s="324"/>
    </row>
    <row r="5" spans="2:16" s="17" customFormat="1" ht="15" x14ac:dyDescent="0.3">
      <c r="B5" s="319" t="s">
        <v>1878</v>
      </c>
      <c r="C5" s="319"/>
      <c r="D5" s="319"/>
      <c r="E5" s="319"/>
      <c r="F5" s="319"/>
      <c r="G5" s="319"/>
      <c r="H5" s="319"/>
    </row>
    <row r="6" spans="2:16" s="17" customFormat="1" ht="15" x14ac:dyDescent="0.35">
      <c r="B6" s="319" t="s">
        <v>1641</v>
      </c>
      <c r="C6" s="319"/>
      <c r="D6" s="319"/>
      <c r="E6" s="319"/>
      <c r="F6" s="319"/>
      <c r="G6" s="319"/>
      <c r="H6" s="319"/>
      <c r="P6" s="15"/>
    </row>
    <row r="7" spans="2:16" s="17" customFormat="1" ht="15" x14ac:dyDescent="0.3">
      <c r="B7" s="319" t="s">
        <v>1879</v>
      </c>
      <c r="C7" s="319"/>
      <c r="D7" s="319"/>
      <c r="E7" s="319"/>
      <c r="F7" s="319"/>
      <c r="G7" s="319"/>
      <c r="H7" s="319"/>
    </row>
    <row r="8" spans="2:16" s="17" customFormat="1" ht="17.100000000000001" customHeight="1" x14ac:dyDescent="0.3">
      <c r="B8" s="319" t="s">
        <v>1880</v>
      </c>
      <c r="C8" s="319"/>
      <c r="D8" s="319"/>
      <c r="E8" s="319"/>
      <c r="F8" s="319"/>
      <c r="G8" s="319"/>
      <c r="H8" s="319"/>
    </row>
    <row r="9" spans="2:16" s="17" customFormat="1" ht="15" customHeight="1" x14ac:dyDescent="0.35">
      <c r="B9" s="329" t="s">
        <v>1881</v>
      </c>
      <c r="C9" s="329"/>
      <c r="D9" s="329"/>
      <c r="E9" s="329"/>
      <c r="F9" s="329"/>
      <c r="G9" s="329"/>
      <c r="H9" s="329"/>
    </row>
    <row r="10" spans="2:16" s="17" customFormat="1" ht="15" customHeight="1" x14ac:dyDescent="0.35">
      <c r="E10" s="120"/>
      <c r="F10" s="120"/>
      <c r="G10" s="120"/>
      <c r="H10" s="120"/>
    </row>
    <row r="11" spans="2:16" s="17" customFormat="1" ht="16.2" x14ac:dyDescent="0.3">
      <c r="B11" s="54" t="s">
        <v>1940</v>
      </c>
      <c r="C11" s="20"/>
      <c r="D11" s="23" t="s">
        <v>1939</v>
      </c>
      <c r="E11" s="20"/>
      <c r="F11" s="24" t="s">
        <v>1651</v>
      </c>
      <c r="G11" s="7"/>
      <c r="P11" s="189"/>
    </row>
    <row r="12" spans="2:16" s="17" customFormat="1" ht="15" x14ac:dyDescent="0.3"/>
    <row r="13" spans="2:16" s="183" customFormat="1" x14ac:dyDescent="0.3">
      <c r="B13" s="16" t="s">
        <v>1638</v>
      </c>
      <c r="D13" s="184"/>
      <c r="F13" s="184"/>
    </row>
    <row r="14" spans="2:16" s="17" customFormat="1" ht="15" x14ac:dyDescent="0.3">
      <c r="B14" s="34" t="s">
        <v>1882</v>
      </c>
      <c r="D14" s="34"/>
      <c r="F14" s="34"/>
    </row>
    <row r="15" spans="2:16" s="17" customFormat="1" ht="15" x14ac:dyDescent="0.3">
      <c r="B15" s="37"/>
      <c r="D15" s="121"/>
      <c r="F15" s="121"/>
    </row>
    <row r="16" spans="2:16" s="204" customFormat="1" ht="18.600000000000001" x14ac:dyDescent="0.3">
      <c r="B16" s="205" t="s">
        <v>3</v>
      </c>
      <c r="D16" s="205" t="s">
        <v>4</v>
      </c>
      <c r="F16" s="205" t="s">
        <v>1611</v>
      </c>
      <c r="H16" s="206" t="s">
        <v>2</v>
      </c>
    </row>
    <row r="17" spans="1:16" s="17" customFormat="1" ht="32.25" customHeight="1" x14ac:dyDescent="0.3">
      <c r="B17" s="122" t="s">
        <v>1883</v>
      </c>
      <c r="D17" s="123"/>
      <c r="F17" s="123"/>
      <c r="H17" s="124"/>
    </row>
    <row r="18" spans="1:16" s="17" customFormat="1" ht="15" x14ac:dyDescent="0.3">
      <c r="B18" s="125" t="s">
        <v>1517</v>
      </c>
      <c r="D18" s="126"/>
      <c r="F18" s="126"/>
      <c r="H18" s="127"/>
    </row>
    <row r="19" spans="1:16" s="17" customFormat="1" ht="90" x14ac:dyDescent="0.3">
      <c r="B19" s="128" t="s">
        <v>1518</v>
      </c>
      <c r="D19" s="158" t="s">
        <v>1584</v>
      </c>
      <c r="F19" s="224" t="s">
        <v>1954</v>
      </c>
      <c r="H19" s="225" t="s">
        <v>1958</v>
      </c>
    </row>
    <row r="20" spans="1:16" s="17" customFormat="1" ht="45" x14ac:dyDescent="0.3">
      <c r="B20" s="128" t="s">
        <v>1586</v>
      </c>
      <c r="D20" s="158" t="s">
        <v>1584</v>
      </c>
      <c r="F20" s="224" t="s">
        <v>1955</v>
      </c>
      <c r="H20" s="225" t="s">
        <v>1959</v>
      </c>
    </row>
    <row r="21" spans="1:16" s="17" customFormat="1" ht="15" x14ac:dyDescent="0.3">
      <c r="B21" s="128" t="s">
        <v>1941</v>
      </c>
      <c r="D21" s="158" t="s">
        <v>1584</v>
      </c>
      <c r="F21" s="224" t="s">
        <v>1956</v>
      </c>
      <c r="H21" s="221" t="s">
        <v>1960</v>
      </c>
      <c r="O21" s="189"/>
      <c r="P21" s="208"/>
    </row>
    <row r="22" spans="1:16" s="17" customFormat="1" ht="120" x14ac:dyDescent="0.3">
      <c r="B22" s="129" t="s">
        <v>1519</v>
      </c>
      <c r="D22" s="158" t="s">
        <v>1584</v>
      </c>
      <c r="F22" s="224" t="s">
        <v>1957</v>
      </c>
      <c r="H22" s="226" t="s">
        <v>1961</v>
      </c>
    </row>
    <row r="23" spans="1:16" s="17" customFormat="1" ht="15" x14ac:dyDescent="0.3">
      <c r="B23" s="37"/>
      <c r="D23" s="121"/>
      <c r="F23" s="121"/>
    </row>
    <row r="24" spans="1:16" s="17" customFormat="1" ht="15" x14ac:dyDescent="0.3">
      <c r="B24" s="122" t="s">
        <v>1884</v>
      </c>
      <c r="D24" s="123"/>
      <c r="F24" s="123"/>
      <c r="H24" s="124"/>
    </row>
    <row r="25" spans="1:16" s="17" customFormat="1" ht="15" x14ac:dyDescent="0.3">
      <c r="B25" s="125" t="s">
        <v>1517</v>
      </c>
      <c r="D25" s="126"/>
      <c r="F25" s="126"/>
      <c r="H25" s="127"/>
    </row>
    <row r="26" spans="1:16" s="17" customFormat="1" ht="15" x14ac:dyDescent="0.3">
      <c r="B26" s="128" t="s">
        <v>1588</v>
      </c>
      <c r="D26" s="158" t="s">
        <v>1665</v>
      </c>
      <c r="F26" s="158" t="s">
        <v>2127</v>
      </c>
      <c r="H26" s="127"/>
    </row>
    <row r="27" spans="1:16" s="17" customFormat="1" ht="15" x14ac:dyDescent="0.3">
      <c r="A27" s="131"/>
      <c r="B27" s="132" t="s">
        <v>1668</v>
      </c>
      <c r="C27" s="133"/>
      <c r="D27" s="158" t="s">
        <v>1665</v>
      </c>
      <c r="F27" s="158" t="s">
        <v>2127</v>
      </c>
      <c r="H27" s="127"/>
    </row>
    <row r="28" spans="1:16" s="17" customFormat="1" ht="15" x14ac:dyDescent="0.3">
      <c r="B28" s="128" t="s">
        <v>1587</v>
      </c>
      <c r="D28" s="158" t="s">
        <v>1665</v>
      </c>
      <c r="F28" s="158" t="s">
        <v>2127</v>
      </c>
      <c r="H28" s="127"/>
    </row>
    <row r="29" spans="1:16" s="17" customFormat="1" ht="15" x14ac:dyDescent="0.3">
      <c r="B29" s="134" t="s">
        <v>1668</v>
      </c>
      <c r="C29" s="133"/>
      <c r="D29" s="158" t="s">
        <v>1665</v>
      </c>
      <c r="F29" s="158" t="s">
        <v>2127</v>
      </c>
      <c r="H29" s="127"/>
    </row>
    <row r="30" spans="1:16" s="17" customFormat="1" ht="15" x14ac:dyDescent="0.3">
      <c r="B30" s="128" t="s">
        <v>1589</v>
      </c>
      <c r="D30" s="158" t="s">
        <v>1665</v>
      </c>
      <c r="F30" s="158" t="s">
        <v>2127</v>
      </c>
      <c r="H30" s="127"/>
    </row>
    <row r="31" spans="1:16" s="17" customFormat="1" ht="15" x14ac:dyDescent="0.3">
      <c r="B31" s="135" t="s">
        <v>1667</v>
      </c>
      <c r="C31" s="133"/>
      <c r="D31" s="159">
        <v>80</v>
      </c>
      <c r="F31" s="158" t="s">
        <v>2128</v>
      </c>
      <c r="H31" s="127"/>
    </row>
    <row r="32" spans="1:16" s="17" customFormat="1" ht="15" x14ac:dyDescent="0.3">
      <c r="B32" s="136"/>
      <c r="D32" s="121"/>
      <c r="F32" s="121"/>
      <c r="H32" s="137"/>
    </row>
    <row r="33" spans="2:15" s="17" customFormat="1" ht="15" x14ac:dyDescent="0.3">
      <c r="B33" s="122" t="s">
        <v>1885</v>
      </c>
      <c r="D33" s="138"/>
      <c r="F33" s="138"/>
      <c r="H33" s="124"/>
    </row>
    <row r="34" spans="2:15" s="17" customFormat="1" ht="28.8" x14ac:dyDescent="0.3">
      <c r="B34" s="125" t="s">
        <v>1341</v>
      </c>
      <c r="D34" s="158" t="s">
        <v>1584</v>
      </c>
      <c r="F34" s="224" t="s">
        <v>1962</v>
      </c>
      <c r="H34" s="127"/>
    </row>
    <row r="35" spans="2:15" s="17" customFormat="1" ht="28.8" x14ac:dyDescent="0.3">
      <c r="B35" s="125" t="s">
        <v>1342</v>
      </c>
      <c r="D35" s="158" t="s">
        <v>1584</v>
      </c>
      <c r="F35" s="224" t="s">
        <v>1962</v>
      </c>
      <c r="H35" s="127"/>
    </row>
    <row r="36" spans="2:15" s="17" customFormat="1" ht="15" x14ac:dyDescent="0.3">
      <c r="B36" s="139" t="s">
        <v>1343</v>
      </c>
      <c r="D36" s="158" t="s">
        <v>1585</v>
      </c>
      <c r="F36" s="158" t="str">
        <f>IF(D36=Lists!$K$4,"&lt; Input URL to data source &gt;",IF(D36=Lists!$K$5,"&lt; Reference section in EITI Report or URL &gt;",IF(D36=Lists!$K$6,"&lt; Reference evidence of non-applicability &gt;","")))</f>
        <v/>
      </c>
      <c r="H36" s="130"/>
    </row>
    <row r="37" spans="2:15" s="17" customFormat="1" ht="15" x14ac:dyDescent="0.3">
      <c r="B37" s="37"/>
      <c r="D37" s="121"/>
      <c r="F37" s="121"/>
    </row>
    <row r="38" spans="2:15" s="17" customFormat="1" ht="15" x14ac:dyDescent="0.3">
      <c r="B38" s="122" t="s">
        <v>1886</v>
      </c>
      <c r="D38" s="138"/>
      <c r="F38" s="138"/>
      <c r="H38" s="124"/>
    </row>
    <row r="39" spans="2:15" s="17" customFormat="1" ht="15" x14ac:dyDescent="0.3">
      <c r="B39" s="125" t="s">
        <v>1344</v>
      </c>
      <c r="D39" s="158" t="s">
        <v>1665</v>
      </c>
      <c r="F39" s="158" t="s">
        <v>2129</v>
      </c>
      <c r="H39" s="127"/>
    </row>
    <row r="40" spans="2:15" s="17" customFormat="1" ht="15" x14ac:dyDescent="0.3">
      <c r="B40" s="128" t="s">
        <v>1928</v>
      </c>
      <c r="D40" s="158" t="s">
        <v>1584</v>
      </c>
      <c r="F40" s="224" t="s">
        <v>1964</v>
      </c>
      <c r="H40" s="127"/>
      <c r="O40" s="189"/>
    </row>
    <row r="41" spans="2:15" s="17" customFormat="1" ht="15" x14ac:dyDescent="0.3">
      <c r="B41" s="125" t="s">
        <v>1590</v>
      </c>
      <c r="D41" s="158" t="s">
        <v>1584</v>
      </c>
      <c r="F41" s="224" t="s">
        <v>1964</v>
      </c>
      <c r="H41" s="127"/>
    </row>
    <row r="42" spans="2:15" s="17" customFormat="1" ht="15" x14ac:dyDescent="0.3">
      <c r="B42" s="125" t="s">
        <v>1591</v>
      </c>
      <c r="D42" s="158" t="s">
        <v>1584</v>
      </c>
      <c r="F42" s="224" t="s">
        <v>1964</v>
      </c>
      <c r="H42" s="127"/>
    </row>
    <row r="43" spans="2:15" s="17" customFormat="1" ht="15" x14ac:dyDescent="0.3">
      <c r="B43" s="139" t="s">
        <v>1592</v>
      </c>
      <c r="D43" s="159" t="s">
        <v>1000</v>
      </c>
      <c r="F43" s="158"/>
      <c r="H43" s="130"/>
    </row>
    <row r="44" spans="2:15" s="17" customFormat="1" ht="15" x14ac:dyDescent="0.3">
      <c r="B44" s="37"/>
      <c r="D44" s="121"/>
      <c r="F44" s="121"/>
    </row>
    <row r="45" spans="2:15" s="17" customFormat="1" ht="15" x14ac:dyDescent="0.3">
      <c r="B45" s="122" t="s">
        <v>1887</v>
      </c>
      <c r="D45" s="140"/>
      <c r="F45" s="140"/>
      <c r="H45" s="124"/>
    </row>
    <row r="46" spans="2:15" s="17" customFormat="1" ht="15" x14ac:dyDescent="0.3">
      <c r="B46" s="125" t="s">
        <v>1345</v>
      </c>
      <c r="D46" s="158" t="s">
        <v>1665</v>
      </c>
      <c r="F46" s="158" t="s">
        <v>2129</v>
      </c>
      <c r="H46" s="127"/>
    </row>
    <row r="47" spans="2:15" s="17" customFormat="1" ht="15" x14ac:dyDescent="0.3">
      <c r="B47" s="128" t="s">
        <v>1658</v>
      </c>
      <c r="D47" s="158" t="s">
        <v>1665</v>
      </c>
      <c r="F47" s="158" t="s">
        <v>2129</v>
      </c>
      <c r="H47" s="127"/>
    </row>
    <row r="48" spans="2:15" s="17" customFormat="1" ht="15" x14ac:dyDescent="0.3">
      <c r="B48" s="139" t="s">
        <v>1346</v>
      </c>
      <c r="D48" s="160" t="s">
        <v>1965</v>
      </c>
      <c r="F48" s="159" t="str">
        <f>IF(D48="&lt; name of the registry &gt;","&lt; Input URL to data source &gt;",IF(D48=Lists!$K$5,"&lt; Reference section in EITI Report or URL &gt;",IF(D48=Lists!$K$6,"&lt; Reference evidence of non-applicability &gt;","")))</f>
        <v/>
      </c>
      <c r="H48" s="130"/>
    </row>
    <row r="49" spans="2:8" s="17" customFormat="1" ht="15" x14ac:dyDescent="0.3">
      <c r="B49" s="37"/>
      <c r="D49" s="121"/>
      <c r="F49" s="121"/>
    </row>
    <row r="50" spans="2:8" s="17" customFormat="1" ht="15" x14ac:dyDescent="0.3">
      <c r="B50" s="122" t="s">
        <v>1888</v>
      </c>
      <c r="D50" s="140"/>
      <c r="F50" s="140"/>
      <c r="H50" s="124"/>
    </row>
    <row r="51" spans="2:8" s="17" customFormat="1" ht="30" x14ac:dyDescent="0.3">
      <c r="B51" s="141" t="s">
        <v>1347</v>
      </c>
      <c r="D51" s="158" t="s">
        <v>1665</v>
      </c>
      <c r="F51" s="158" t="s">
        <v>2127</v>
      </c>
      <c r="H51" s="127"/>
    </row>
    <row r="52" spans="2:8" s="17" customFormat="1" ht="45" x14ac:dyDescent="0.3">
      <c r="B52" s="142" t="s">
        <v>1927</v>
      </c>
      <c r="D52" s="158" t="s">
        <v>1584</v>
      </c>
      <c r="F52" s="224" t="s">
        <v>1967</v>
      </c>
      <c r="H52" s="127"/>
    </row>
    <row r="53" spans="2:8" s="17" customFormat="1" ht="36" customHeight="1" x14ac:dyDescent="0.3">
      <c r="B53" s="143" t="s">
        <v>1926</v>
      </c>
      <c r="D53" s="159" t="s">
        <v>1584</v>
      </c>
      <c r="F53" s="227" t="s">
        <v>1968</v>
      </c>
      <c r="H53" s="130"/>
    </row>
    <row r="54" spans="2:8" s="17" customFormat="1" ht="15" x14ac:dyDescent="0.3">
      <c r="B54" s="37"/>
      <c r="D54" s="121"/>
      <c r="F54" s="121"/>
    </row>
    <row r="55" spans="2:8" s="17" customFormat="1" ht="15" x14ac:dyDescent="0.3">
      <c r="B55" s="122" t="s">
        <v>1889</v>
      </c>
      <c r="D55" s="140"/>
      <c r="F55" s="140"/>
      <c r="H55" s="124"/>
    </row>
    <row r="56" spans="2:8" s="17" customFormat="1" ht="30" x14ac:dyDescent="0.3">
      <c r="B56" s="144" t="s">
        <v>1593</v>
      </c>
      <c r="D56" s="158" t="s">
        <v>1584</v>
      </c>
      <c r="F56" s="227" t="s">
        <v>1969</v>
      </c>
      <c r="H56" s="130"/>
    </row>
    <row r="57" spans="2:8" s="17" customFormat="1" ht="15" x14ac:dyDescent="0.3">
      <c r="B57" s="37"/>
      <c r="D57" s="121"/>
      <c r="F57" s="121"/>
    </row>
    <row r="58" spans="2:8" s="17" customFormat="1" ht="15" x14ac:dyDescent="0.3">
      <c r="B58" s="122" t="s">
        <v>1930</v>
      </c>
      <c r="D58" s="140"/>
      <c r="F58" s="140"/>
      <c r="H58" s="124"/>
    </row>
    <row r="59" spans="2:8" s="17" customFormat="1" ht="15" x14ac:dyDescent="0.3">
      <c r="B59" s="209" t="s">
        <v>1929</v>
      </c>
      <c r="D59" s="190"/>
      <c r="F59" s="190"/>
      <c r="H59" s="127"/>
    </row>
    <row r="60" spans="2:8" s="17" customFormat="1" ht="15" x14ac:dyDescent="0.3">
      <c r="B60" s="141" t="s">
        <v>1349</v>
      </c>
      <c r="D60" s="158" t="s">
        <v>1584</v>
      </c>
      <c r="F60" s="228" t="s">
        <v>1970</v>
      </c>
      <c r="H60" s="127"/>
    </row>
    <row r="61" spans="2:8" s="17" customFormat="1" ht="15" x14ac:dyDescent="0.3">
      <c r="B61" s="141" t="s">
        <v>1350</v>
      </c>
      <c r="D61" s="158" t="s">
        <v>1584</v>
      </c>
      <c r="F61" s="228" t="s">
        <v>1970</v>
      </c>
      <c r="H61" s="127"/>
    </row>
    <row r="62" spans="2:8" s="17" customFormat="1" ht="15" x14ac:dyDescent="0.3">
      <c r="B62" s="161" t="s">
        <v>1692</v>
      </c>
      <c r="D62" s="229">
        <v>742051.41700000002</v>
      </c>
      <c r="F62" s="158" t="s">
        <v>1428</v>
      </c>
      <c r="H62" s="221" t="s">
        <v>2130</v>
      </c>
    </row>
    <row r="63" spans="2:8" s="17" customFormat="1" ht="15" x14ac:dyDescent="0.3">
      <c r="B63" s="142" t="str">
        <f>LEFT(B62,SEARCH(",",B62))&amp;" value"</f>
        <v>Crude oil (2709), value</v>
      </c>
      <c r="D63" s="158">
        <v>73.33</v>
      </c>
      <c r="F63" s="158" t="s">
        <v>1199</v>
      </c>
      <c r="H63" s="127"/>
    </row>
    <row r="64" spans="2:8" s="17" customFormat="1" ht="15" x14ac:dyDescent="0.3">
      <c r="B64" s="161" t="s">
        <v>1697</v>
      </c>
      <c r="D64" s="277">
        <v>19.054400000000001</v>
      </c>
      <c r="F64" s="158" t="s">
        <v>1430</v>
      </c>
      <c r="H64" s="221" t="s">
        <v>2138</v>
      </c>
    </row>
    <row r="65" spans="2:8" s="17" customFormat="1" ht="15" x14ac:dyDescent="0.3">
      <c r="B65" s="142" t="str">
        <f>LEFT(B64,SEARCH(",",B64))&amp;" value"</f>
        <v>Gold (7108), value</v>
      </c>
      <c r="D65" s="229">
        <v>1787</v>
      </c>
      <c r="F65" s="158" t="s">
        <v>1199</v>
      </c>
      <c r="H65" s="127"/>
    </row>
    <row r="66" spans="2:8" s="17" customFormat="1" ht="15" x14ac:dyDescent="0.3">
      <c r="B66" s="161" t="s">
        <v>1687</v>
      </c>
      <c r="D66" s="229">
        <v>30124370</v>
      </c>
      <c r="F66" s="158" t="s">
        <v>1430</v>
      </c>
      <c r="H66" s="221" t="s">
        <v>2132</v>
      </c>
    </row>
    <row r="67" spans="2:8" s="17" customFormat="1" ht="15" x14ac:dyDescent="0.3">
      <c r="B67" s="142" t="str">
        <f>LEFT(B66,SEARCH(",",B66))&amp;" value"</f>
        <v>Coal (2701), value</v>
      </c>
      <c r="D67" s="158" t="s">
        <v>2137</v>
      </c>
      <c r="F67" s="158" t="s">
        <v>1137</v>
      </c>
      <c r="H67" s="127"/>
    </row>
    <row r="68" spans="2:8" s="17" customFormat="1" ht="15" x14ac:dyDescent="0.3">
      <c r="B68" s="161" t="s">
        <v>1691</v>
      </c>
      <c r="D68" s="229">
        <v>1326300</v>
      </c>
      <c r="F68" s="158" t="s">
        <v>1430</v>
      </c>
      <c r="H68" s="221" t="s">
        <v>2132</v>
      </c>
    </row>
    <row r="69" spans="2:8" s="17" customFormat="1" ht="15" x14ac:dyDescent="0.3">
      <c r="B69" s="142" t="str">
        <f>LEFT(B68,SEARCH(",",B68))&amp;" value"</f>
        <v>Copper (2603), value</v>
      </c>
      <c r="D69" s="229">
        <v>9550</v>
      </c>
      <c r="F69" s="158" t="s">
        <v>1199</v>
      </c>
      <c r="H69" s="127"/>
    </row>
    <row r="70" spans="2:8" s="17" customFormat="1" ht="15" x14ac:dyDescent="0.3">
      <c r="B70" s="161" t="s">
        <v>1711</v>
      </c>
      <c r="D70" s="229">
        <v>6326060</v>
      </c>
      <c r="F70" s="158" t="s">
        <v>1430</v>
      </c>
      <c r="H70" s="221" t="s">
        <v>2132</v>
      </c>
    </row>
    <row r="71" spans="2:8" s="17" customFormat="1" ht="15" x14ac:dyDescent="0.3">
      <c r="B71" s="295" t="str">
        <f>LEFT(B70,SEARCH(",",B70))&amp;" value"</f>
        <v>Molybdenum (2613), value</v>
      </c>
      <c r="D71" s="229">
        <v>0</v>
      </c>
      <c r="F71" s="158" t="s">
        <v>1199</v>
      </c>
      <c r="H71" s="127"/>
    </row>
    <row r="72" spans="2:8" s="17" customFormat="1" ht="15" x14ac:dyDescent="0.3">
      <c r="B72" s="161" t="s">
        <v>1701</v>
      </c>
      <c r="D72" s="229">
        <v>3676780</v>
      </c>
      <c r="F72" s="158" t="s">
        <v>1430</v>
      </c>
      <c r="H72" s="221" t="s">
        <v>2132</v>
      </c>
    </row>
    <row r="73" spans="2:8" s="17" customFormat="1" ht="15" x14ac:dyDescent="0.3">
      <c r="B73" s="143" t="str">
        <f>LEFT(B72,SEARCH(",",B72))&amp;" value"</f>
        <v>Iron (2601), value</v>
      </c>
      <c r="D73" s="159" t="s">
        <v>2137</v>
      </c>
      <c r="F73" s="159" t="s">
        <v>1199</v>
      </c>
      <c r="H73" s="130"/>
    </row>
    <row r="74" spans="2:8" s="17" customFormat="1" ht="15" x14ac:dyDescent="0.3">
      <c r="B74" s="37"/>
      <c r="D74" s="121"/>
      <c r="F74" s="121"/>
    </row>
    <row r="75" spans="2:8" s="17" customFormat="1" ht="15" x14ac:dyDescent="0.3">
      <c r="B75" s="122" t="s">
        <v>1890</v>
      </c>
      <c r="C75" s="208"/>
      <c r="D75" s="219"/>
      <c r="E75" s="208"/>
      <c r="F75" s="219"/>
      <c r="G75" s="208"/>
      <c r="H75" s="220"/>
    </row>
    <row r="76" spans="2:8" s="17" customFormat="1" ht="15" x14ac:dyDescent="0.3">
      <c r="B76" s="141" t="s">
        <v>1348</v>
      </c>
      <c r="C76" s="208"/>
      <c r="D76" s="158" t="s">
        <v>1665</v>
      </c>
      <c r="E76" s="208"/>
      <c r="F76" s="158" t="s">
        <v>2139</v>
      </c>
      <c r="G76" s="208"/>
      <c r="H76" s="221"/>
    </row>
    <row r="77" spans="2:8" s="17" customFormat="1" ht="15" x14ac:dyDescent="0.3">
      <c r="B77" s="141" t="s">
        <v>1351</v>
      </c>
      <c r="C77" s="208"/>
      <c r="D77" s="158" t="s">
        <v>1665</v>
      </c>
      <c r="E77" s="208"/>
      <c r="F77" s="158" t="s">
        <v>2139</v>
      </c>
      <c r="G77" s="208"/>
      <c r="H77" s="221"/>
    </row>
    <row r="78" spans="2:8" s="17" customFormat="1" ht="15" x14ac:dyDescent="0.3">
      <c r="B78" s="161" t="s">
        <v>1692</v>
      </c>
      <c r="C78" s="208"/>
      <c r="D78" s="229">
        <v>7050817.3550000004</v>
      </c>
      <c r="E78" s="208"/>
      <c r="F78" s="158" t="s">
        <v>1971</v>
      </c>
      <c r="G78" s="208"/>
      <c r="H78" s="221" t="s">
        <v>2131</v>
      </c>
    </row>
    <row r="79" spans="2:8" s="17" customFormat="1" ht="15" x14ac:dyDescent="0.3">
      <c r="B79" s="142" t="str">
        <f>LEFT(B78,SEARCH(",",B78))&amp;" value"</f>
        <v>Crude oil (2709), value</v>
      </c>
      <c r="C79" s="208"/>
      <c r="D79" s="158" t="s">
        <v>2137</v>
      </c>
      <c r="E79" s="208"/>
      <c r="F79" s="158" t="s">
        <v>1199</v>
      </c>
      <c r="G79" s="208"/>
      <c r="H79" s="221"/>
    </row>
    <row r="80" spans="2:8" s="17" customFormat="1" ht="30" x14ac:dyDescent="0.3">
      <c r="B80" s="161" t="s">
        <v>1697</v>
      </c>
      <c r="C80" s="208"/>
      <c r="D80" s="158">
        <v>17.249600000000001</v>
      </c>
      <c r="E80" s="208"/>
      <c r="F80" s="158" t="s">
        <v>1430</v>
      </c>
      <c r="G80" s="208"/>
      <c r="H80" s="225" t="s">
        <v>2134</v>
      </c>
    </row>
    <row r="81" spans="2:16" s="17" customFormat="1" ht="15" x14ac:dyDescent="0.3">
      <c r="B81" s="142" t="str">
        <f>LEFT(B80,SEARCH(",",B80))&amp;" value"</f>
        <v>Gold (7108), value</v>
      </c>
      <c r="C81" s="208"/>
      <c r="D81" s="229">
        <v>2763900000</v>
      </c>
      <c r="E81" s="208"/>
      <c r="F81" s="158" t="s">
        <v>1199</v>
      </c>
      <c r="G81" s="208"/>
      <c r="H81" s="221" t="s">
        <v>2135</v>
      </c>
    </row>
    <row r="82" spans="2:16" s="17" customFormat="1" ht="15" x14ac:dyDescent="0.3">
      <c r="B82" s="161" t="s">
        <v>1687</v>
      </c>
      <c r="C82" s="208"/>
      <c r="D82" s="229">
        <v>15708085.01</v>
      </c>
      <c r="E82" s="208"/>
      <c r="F82" s="158" t="s">
        <v>1430</v>
      </c>
      <c r="G82" s="208"/>
      <c r="H82" s="225" t="s">
        <v>2133</v>
      </c>
    </row>
    <row r="83" spans="2:16" s="17" customFormat="1" ht="15" x14ac:dyDescent="0.3">
      <c r="B83" s="142" t="str">
        <f>LEFT(B82,SEARCH(",",B82))&amp;" value"</f>
        <v>Coal (2701), value</v>
      </c>
      <c r="C83" s="208"/>
      <c r="D83" s="229">
        <v>2763937100</v>
      </c>
      <c r="E83" s="208"/>
      <c r="F83" s="158" t="s">
        <v>1199</v>
      </c>
      <c r="G83" s="208"/>
      <c r="H83" s="225" t="s">
        <v>2133</v>
      </c>
    </row>
    <row r="84" spans="2:16" s="17" customFormat="1" ht="15" x14ac:dyDescent="0.3">
      <c r="B84" s="161" t="s">
        <v>1691</v>
      </c>
      <c r="C84" s="208"/>
      <c r="D84" s="229">
        <v>1282500</v>
      </c>
      <c r="E84" s="208"/>
      <c r="F84" s="158" t="s">
        <v>1430</v>
      </c>
      <c r="G84" s="208"/>
      <c r="H84" s="221" t="s">
        <v>2136</v>
      </c>
    </row>
    <row r="85" spans="2:16" s="17" customFormat="1" ht="15" x14ac:dyDescent="0.3">
      <c r="B85" s="142" t="str">
        <f>LEFT(B84,SEARCH(",",B84))&amp;" value"</f>
        <v>Copper (2603), value</v>
      </c>
      <c r="C85" s="208"/>
      <c r="D85" s="229">
        <v>2899900000</v>
      </c>
      <c r="E85" s="208"/>
      <c r="F85" s="158" t="s">
        <v>1199</v>
      </c>
      <c r="G85" s="208"/>
      <c r="H85" s="221" t="s">
        <v>2136</v>
      </c>
    </row>
    <row r="86" spans="2:16" s="17" customFormat="1" ht="15" x14ac:dyDescent="0.3">
      <c r="B86" s="161" t="s">
        <v>1701</v>
      </c>
      <c r="C86" s="208"/>
      <c r="D86" s="229">
        <v>7106200</v>
      </c>
      <c r="E86" s="208"/>
      <c r="F86" s="158" t="s">
        <v>1430</v>
      </c>
      <c r="G86" s="208"/>
      <c r="H86" s="221" t="s">
        <v>2135</v>
      </c>
    </row>
    <row r="87" spans="2:16" s="17" customFormat="1" ht="15" x14ac:dyDescent="0.3">
      <c r="B87" s="143" t="str">
        <f>LEFT(B86,SEARCH(",",B86))&amp;" value"</f>
        <v>Iron (2601), value</v>
      </c>
      <c r="C87" s="208"/>
      <c r="D87" s="229">
        <v>952200000</v>
      </c>
      <c r="E87" s="208"/>
      <c r="F87" s="158" t="s">
        <v>1199</v>
      </c>
      <c r="G87" s="208"/>
      <c r="H87" s="221" t="s">
        <v>2135</v>
      </c>
    </row>
    <row r="88" spans="2:16" s="17" customFormat="1" ht="15" x14ac:dyDescent="0.3">
      <c r="B88" s="161" t="s">
        <v>1711</v>
      </c>
      <c r="C88" s="208"/>
      <c r="D88" s="229">
        <v>7336.6</v>
      </c>
      <c r="E88" s="208"/>
      <c r="F88" s="158" t="s">
        <v>1430</v>
      </c>
      <c r="G88" s="208"/>
      <c r="H88" s="221" t="s">
        <v>2135</v>
      </c>
    </row>
    <row r="89" spans="2:16" s="17" customFormat="1" ht="15" x14ac:dyDescent="0.3">
      <c r="B89" s="142" t="str">
        <f>LEFT(B88,SEARCH(",",B88))&amp;" value"</f>
        <v>Molybdenum (2613), value</v>
      </c>
      <c r="C89" s="208"/>
      <c r="D89" s="229">
        <v>82400000</v>
      </c>
      <c r="E89" s="208"/>
      <c r="F89" s="159" t="s">
        <v>1199</v>
      </c>
      <c r="G89" s="208"/>
      <c r="H89" s="221" t="s">
        <v>2135</v>
      </c>
    </row>
    <row r="90" spans="2:16" s="17" customFormat="1" ht="15" x14ac:dyDescent="0.3">
      <c r="B90" s="37"/>
      <c r="D90" s="121"/>
      <c r="F90" s="121"/>
    </row>
    <row r="91" spans="2:16" s="17" customFormat="1" ht="15" x14ac:dyDescent="0.3">
      <c r="B91" s="122" t="s">
        <v>1891</v>
      </c>
      <c r="D91" s="140"/>
      <c r="F91" s="145"/>
      <c r="H91" s="124"/>
    </row>
    <row r="92" spans="2:16" s="17" customFormat="1" ht="30" x14ac:dyDescent="0.3">
      <c r="B92" s="141" t="s">
        <v>1594</v>
      </c>
      <c r="D92" s="158" t="s">
        <v>1665</v>
      </c>
      <c r="F92" s="158" t="s">
        <v>1972</v>
      </c>
      <c r="H92" s="127"/>
    </row>
    <row r="93" spans="2:16" s="17" customFormat="1" ht="30" x14ac:dyDescent="0.3">
      <c r="B93" s="146" t="s">
        <v>1595</v>
      </c>
      <c r="D93" s="158" t="s">
        <v>1665</v>
      </c>
      <c r="F93" s="158" t="s">
        <v>1973</v>
      </c>
      <c r="H93" s="127"/>
    </row>
    <row r="94" spans="2:16" s="17" customFormat="1" ht="30" x14ac:dyDescent="0.3">
      <c r="B94" s="147" t="s">
        <v>1608</v>
      </c>
      <c r="D94" s="259">
        <f>'Part 5 - Company data'!J689/'Part 4 - Government revenues'!K50</f>
        <v>0.93515397467887429</v>
      </c>
      <c r="F94" s="148" t="s">
        <v>1931</v>
      </c>
      <c r="H94" s="130"/>
      <c r="P94" s="189"/>
    </row>
    <row r="95" spans="2:16" s="17" customFormat="1" ht="15" x14ac:dyDescent="0.3">
      <c r="B95" s="37"/>
      <c r="D95" s="121"/>
      <c r="F95" s="121"/>
    </row>
    <row r="96" spans="2:16" s="17" customFormat="1" ht="15" x14ac:dyDescent="0.3">
      <c r="B96" s="122" t="s">
        <v>1892</v>
      </c>
      <c r="D96" s="145"/>
      <c r="F96" s="145"/>
      <c r="H96" s="124"/>
    </row>
    <row r="97" spans="2:8" s="17" customFormat="1" ht="30" x14ac:dyDescent="0.3">
      <c r="B97" s="146" t="s">
        <v>1829</v>
      </c>
      <c r="D97" s="158" t="s">
        <v>1000</v>
      </c>
      <c r="F97" s="158" t="s">
        <v>2140</v>
      </c>
      <c r="H97" s="127"/>
    </row>
    <row r="98" spans="2:8" s="17" customFormat="1" ht="15" x14ac:dyDescent="0.3">
      <c r="B98" s="192" t="s">
        <v>1836</v>
      </c>
      <c r="C98" s="193"/>
      <c r="D98" s="123"/>
      <c r="E98" s="193"/>
      <c r="F98" s="123"/>
      <c r="H98" s="127"/>
    </row>
    <row r="99" spans="2:8" s="17" customFormat="1" ht="15" x14ac:dyDescent="0.3">
      <c r="B99" s="161" t="s">
        <v>1692</v>
      </c>
      <c r="D99" s="158"/>
      <c r="F99" s="158" t="s">
        <v>1428</v>
      </c>
      <c r="H99" s="127"/>
    </row>
    <row r="100" spans="2:8" s="17" customFormat="1" ht="15" x14ac:dyDescent="0.3">
      <c r="B100" s="161" t="s">
        <v>1716</v>
      </c>
      <c r="D100" s="158"/>
      <c r="F100" s="158" t="s">
        <v>1429</v>
      </c>
      <c r="H100" s="127"/>
    </row>
    <row r="101" spans="2:8" s="17" customFormat="1" ht="15" x14ac:dyDescent="0.3">
      <c r="B101" s="194" t="s">
        <v>1427</v>
      </c>
      <c r="C101" s="151"/>
      <c r="D101" s="159"/>
      <c r="E101" s="151"/>
      <c r="F101" s="159" t="s">
        <v>1430</v>
      </c>
      <c r="H101" s="127"/>
    </row>
    <row r="102" spans="2:8" s="17" customFormat="1" ht="15" x14ac:dyDescent="0.3">
      <c r="B102" s="192" t="s">
        <v>1837</v>
      </c>
      <c r="C102" s="193"/>
      <c r="D102" s="123"/>
      <c r="E102" s="193"/>
      <c r="F102" s="123"/>
      <c r="H102" s="127"/>
    </row>
    <row r="103" spans="2:8" s="17" customFormat="1" ht="15" x14ac:dyDescent="0.3">
      <c r="B103" s="161" t="s">
        <v>1692</v>
      </c>
      <c r="D103" s="158"/>
      <c r="F103" s="158" t="s">
        <v>1428</v>
      </c>
      <c r="H103" s="127"/>
    </row>
    <row r="104" spans="2:8" s="17" customFormat="1" ht="15" x14ac:dyDescent="0.3">
      <c r="B104" s="142" t="str">
        <f>LEFT(B103,SEARCH(",",B103))&amp;" value"</f>
        <v>Crude oil (2709), value</v>
      </c>
      <c r="D104" s="158"/>
      <c r="F104" s="158" t="s">
        <v>1199</v>
      </c>
      <c r="H104" s="127"/>
    </row>
    <row r="105" spans="2:8" s="17" customFormat="1" ht="15" x14ac:dyDescent="0.3">
      <c r="B105" s="161" t="s">
        <v>1716</v>
      </c>
      <c r="D105" s="158"/>
      <c r="F105" s="158" t="s">
        <v>1429</v>
      </c>
      <c r="H105" s="127"/>
    </row>
    <row r="106" spans="2:8" s="17" customFormat="1" ht="15" x14ac:dyDescent="0.3">
      <c r="B106" s="142" t="str">
        <f>LEFT(B105,SEARCH(",",B105))&amp;" value"</f>
        <v>Natural gas (2711), value</v>
      </c>
      <c r="D106" s="158"/>
      <c r="F106" s="158" t="s">
        <v>1199</v>
      </c>
      <c r="H106" s="127"/>
    </row>
    <row r="107" spans="2:8" s="17" customFormat="1" ht="15" x14ac:dyDescent="0.3">
      <c r="B107" s="161" t="s">
        <v>1427</v>
      </c>
      <c r="D107" s="158"/>
      <c r="F107" s="158" t="s">
        <v>1430</v>
      </c>
      <c r="H107" s="127"/>
    </row>
    <row r="108" spans="2:8" s="17" customFormat="1" ht="15" x14ac:dyDescent="0.3">
      <c r="B108" s="142" t="str">
        <f>LEFT(B107,SEARCH(",",B107))&amp;" value"</f>
        <v>Add commodities here, value</v>
      </c>
      <c r="D108" s="158"/>
      <c r="F108" s="158" t="s">
        <v>1199</v>
      </c>
      <c r="H108" s="127"/>
    </row>
    <row r="109" spans="2:8" s="17" customFormat="1" ht="30" x14ac:dyDescent="0.3">
      <c r="B109" s="191" t="s">
        <v>1838</v>
      </c>
      <c r="C109" s="151"/>
      <c r="D109" s="159"/>
      <c r="E109" s="151"/>
      <c r="F109" s="159" t="s">
        <v>1199</v>
      </c>
      <c r="G109" s="151"/>
      <c r="H109" s="130"/>
    </row>
    <row r="110" spans="2:8" s="17" customFormat="1" ht="15" x14ac:dyDescent="0.3">
      <c r="B110" s="37"/>
      <c r="F110" s="26"/>
    </row>
    <row r="111" spans="2:8" s="17" customFormat="1" ht="16.05" customHeight="1" x14ac:dyDescent="0.3">
      <c r="B111" s="122" t="s">
        <v>1893</v>
      </c>
      <c r="D111" s="145"/>
      <c r="F111" s="145"/>
      <c r="H111" s="124"/>
    </row>
    <row r="112" spans="2:8" s="17" customFormat="1" ht="30" x14ac:dyDescent="0.3">
      <c r="B112" s="146" t="s">
        <v>1599</v>
      </c>
      <c r="D112" s="158" t="s">
        <v>1584</v>
      </c>
      <c r="F112" s="224" t="s">
        <v>1974</v>
      </c>
      <c r="H112" s="127"/>
    </row>
    <row r="113" spans="2:8" s="17" customFormat="1" ht="30.75" customHeight="1" x14ac:dyDescent="0.3">
      <c r="B113" s="150" t="s">
        <v>1596</v>
      </c>
      <c r="D113" s="159"/>
      <c r="F113" s="159" t="s">
        <v>1199</v>
      </c>
      <c r="H113" s="130"/>
    </row>
    <row r="114" spans="2:8" s="17" customFormat="1" ht="15" x14ac:dyDescent="0.3">
      <c r="B114" s="37"/>
      <c r="D114" s="121"/>
      <c r="F114" s="26"/>
    </row>
    <row r="115" spans="2:8" s="17" customFormat="1" ht="15" x14ac:dyDescent="0.3">
      <c r="B115" s="122" t="s">
        <v>1894</v>
      </c>
      <c r="D115" s="145"/>
      <c r="F115" s="145"/>
      <c r="H115" s="124"/>
    </row>
    <row r="116" spans="2:8" s="17" customFormat="1" ht="30" x14ac:dyDescent="0.3">
      <c r="B116" s="146" t="s">
        <v>1600</v>
      </c>
      <c r="D116" s="158" t="s">
        <v>1665</v>
      </c>
      <c r="F116" s="158" t="s">
        <v>1963</v>
      </c>
      <c r="H116" s="127"/>
    </row>
    <row r="117" spans="2:8" s="17" customFormat="1" ht="30.75" customHeight="1" x14ac:dyDescent="0.3">
      <c r="B117" s="150" t="s">
        <v>1597</v>
      </c>
      <c r="D117" s="261" t="s">
        <v>2137</v>
      </c>
      <c r="F117" s="159" t="s">
        <v>1137</v>
      </c>
      <c r="H117" s="222"/>
    </row>
    <row r="118" spans="2:8" s="17" customFormat="1" ht="15" x14ac:dyDescent="0.3">
      <c r="B118" s="37"/>
      <c r="D118" s="121"/>
      <c r="F118" s="26"/>
    </row>
    <row r="119" spans="2:8" s="17" customFormat="1" ht="15" x14ac:dyDescent="0.3">
      <c r="B119" s="122" t="s">
        <v>1895</v>
      </c>
      <c r="D119" s="145"/>
      <c r="F119" s="145"/>
      <c r="H119" s="124"/>
    </row>
    <row r="120" spans="2:8" s="17" customFormat="1" ht="30" x14ac:dyDescent="0.3">
      <c r="B120" s="146" t="s">
        <v>1602</v>
      </c>
      <c r="D120" s="158" t="s">
        <v>1665</v>
      </c>
      <c r="F120" s="158" t="s">
        <v>2141</v>
      </c>
      <c r="H120" s="127"/>
    </row>
    <row r="121" spans="2:8" s="17" customFormat="1" ht="15" x14ac:dyDescent="0.3">
      <c r="B121" s="150" t="s">
        <v>1598</v>
      </c>
      <c r="D121" s="262" t="s">
        <v>2137</v>
      </c>
      <c r="F121" s="159" t="s">
        <v>1199</v>
      </c>
      <c r="H121" s="130"/>
    </row>
    <row r="122" spans="2:8" s="17" customFormat="1" ht="15" x14ac:dyDescent="0.3">
      <c r="B122" s="37"/>
      <c r="D122" s="121"/>
      <c r="F122" s="26"/>
    </row>
    <row r="123" spans="2:8" s="17" customFormat="1" ht="15" x14ac:dyDescent="0.3">
      <c r="B123" s="122" t="s">
        <v>1896</v>
      </c>
      <c r="D123" s="145"/>
      <c r="F123" s="145"/>
      <c r="H123" s="124"/>
    </row>
    <row r="124" spans="2:8" s="17" customFormat="1" ht="30" x14ac:dyDescent="0.3">
      <c r="B124" s="146" t="str">
        <f>"Does the government disclose information on"&amp;RIGHT(B123,LEN(B123)-SEARCH(":",B123,1))&amp;"?"</f>
        <v>Does the government disclose information on Direct subnational payments?</v>
      </c>
      <c r="D124" s="158" t="s">
        <v>1665</v>
      </c>
      <c r="F124" s="158" t="s">
        <v>1975</v>
      </c>
      <c r="H124" s="127"/>
    </row>
    <row r="125" spans="2:8" s="17" customFormat="1" ht="15" x14ac:dyDescent="0.3">
      <c r="B125" s="150" t="s">
        <v>1601</v>
      </c>
      <c r="D125" s="273">
        <v>58536000</v>
      </c>
      <c r="F125" s="159" t="s">
        <v>1199</v>
      </c>
      <c r="H125" s="130"/>
    </row>
    <row r="126" spans="2:8" s="17" customFormat="1" ht="15" x14ac:dyDescent="0.3">
      <c r="B126" s="37"/>
      <c r="D126" s="121"/>
      <c r="F126" s="26"/>
    </row>
    <row r="127" spans="2:8" s="17" customFormat="1" ht="15" x14ac:dyDescent="0.3">
      <c r="B127" s="122" t="s">
        <v>1897</v>
      </c>
      <c r="D127" s="145"/>
      <c r="F127" s="26"/>
      <c r="H127" s="124"/>
    </row>
    <row r="128" spans="2:8" s="17" customFormat="1" ht="30" x14ac:dyDescent="0.3">
      <c r="B128" s="147" t="s">
        <v>1516</v>
      </c>
      <c r="D128" s="212" t="str">
        <f>IFERROR(IF(_xlfn.DAYS('[1]Part 1 - About'!$E$24,'[1]Part 1 - About'!$E$20)/365&gt;0,_xlfn.DAYS('[1]Part 1 - About'!$E$24,'[1]Part 1 - About'!$E$20)/365,_xlfn.DAYS('[1]Part 1 - About'!$E$27,'[1]Part 1 - About'!$E$20)/365),"Automatically completed using the 1. About sheet")</f>
        <v>Automatically completed using the 1. About sheet</v>
      </c>
      <c r="F128" s="26"/>
      <c r="H128" s="130"/>
    </row>
    <row r="129" spans="2:8" s="17" customFormat="1" ht="15" x14ac:dyDescent="0.3">
      <c r="B129" s="37"/>
      <c r="D129" s="121"/>
      <c r="F129" s="26"/>
    </row>
    <row r="130" spans="2:8" s="17" customFormat="1" ht="15" x14ac:dyDescent="0.3">
      <c r="B130" s="122" t="s">
        <v>1898</v>
      </c>
      <c r="D130" s="145"/>
      <c r="F130" s="145"/>
      <c r="H130" s="124"/>
    </row>
    <row r="131" spans="2:8" s="17" customFormat="1" ht="45" x14ac:dyDescent="0.3">
      <c r="B131" s="141" t="s">
        <v>1657</v>
      </c>
      <c r="D131" s="158" t="s">
        <v>1665</v>
      </c>
      <c r="F131" s="158" t="s">
        <v>1973</v>
      </c>
      <c r="H131" s="127"/>
    </row>
    <row r="132" spans="2:8" s="17" customFormat="1" ht="30" x14ac:dyDescent="0.3">
      <c r="B132" s="142" t="s">
        <v>1605</v>
      </c>
      <c r="D132" s="158" t="s">
        <v>1665</v>
      </c>
      <c r="F132" s="158" t="s">
        <v>1973</v>
      </c>
      <c r="H132" s="127"/>
    </row>
    <row r="133" spans="2:8" s="17" customFormat="1" ht="15" x14ac:dyDescent="0.3">
      <c r="B133" s="125" t="s">
        <v>1603</v>
      </c>
      <c r="D133" s="158" t="s">
        <v>1665</v>
      </c>
      <c r="F133" s="158" t="s">
        <v>1973</v>
      </c>
      <c r="H133" s="127"/>
    </row>
    <row r="134" spans="2:8" s="17" customFormat="1" ht="15" x14ac:dyDescent="0.3">
      <c r="B134" s="128" t="s">
        <v>1604</v>
      </c>
      <c r="D134" s="158" t="s">
        <v>1665</v>
      </c>
      <c r="F134" s="158" t="s">
        <v>1973</v>
      </c>
      <c r="H134" s="127"/>
    </row>
    <row r="135" spans="2:8" s="17" customFormat="1" ht="15" x14ac:dyDescent="0.3">
      <c r="B135" s="125" t="s">
        <v>1606</v>
      </c>
      <c r="D135" s="158" t="s">
        <v>1665</v>
      </c>
      <c r="F135" s="158" t="s">
        <v>1973</v>
      </c>
      <c r="H135" s="127"/>
    </row>
    <row r="136" spans="2:8" s="17" customFormat="1" ht="15" x14ac:dyDescent="0.3">
      <c r="B136" s="129" t="s">
        <v>1607</v>
      </c>
      <c r="D136" s="159" t="s">
        <v>1665</v>
      </c>
      <c r="F136" s="158" t="s">
        <v>1973</v>
      </c>
      <c r="H136" s="130"/>
    </row>
    <row r="137" spans="2:8" s="17" customFormat="1" ht="15" x14ac:dyDescent="0.3">
      <c r="B137" s="37"/>
      <c r="D137" s="121"/>
      <c r="F137" s="26"/>
    </row>
    <row r="138" spans="2:8" s="17" customFormat="1" ht="30" x14ac:dyDescent="0.3">
      <c r="B138" s="122" t="s">
        <v>1899</v>
      </c>
      <c r="D138" s="145"/>
      <c r="F138" s="145"/>
      <c r="H138" s="124"/>
    </row>
    <row r="139" spans="2:8" s="17" customFormat="1" ht="45" x14ac:dyDescent="0.3">
      <c r="B139" s="146" t="s">
        <v>1609</v>
      </c>
      <c r="D139" s="158" t="s">
        <v>1665</v>
      </c>
      <c r="F139" s="158" t="s">
        <v>1972</v>
      </c>
      <c r="H139" s="127"/>
    </row>
    <row r="140" spans="2:8" s="17" customFormat="1" ht="30" x14ac:dyDescent="0.3">
      <c r="B140" s="150" t="s">
        <v>1663</v>
      </c>
      <c r="D140" s="261"/>
      <c r="F140" s="162" t="str">
        <f>IF(D140=Lists!$K$4,"&lt; Input URL to data source &gt;",IF(D140=Lists!$K$5,"&lt; Reference section in EITI Report &gt;",IF(D140=Lists!$K$6,"&lt; Reference evidence of non-applicability &gt;","")))</f>
        <v/>
      </c>
      <c r="H140" s="130"/>
    </row>
    <row r="141" spans="2:8" s="17" customFormat="1" ht="15" x14ac:dyDescent="0.3">
      <c r="B141" s="37"/>
      <c r="D141" s="121"/>
      <c r="F141" s="26"/>
    </row>
    <row r="142" spans="2:8" s="17" customFormat="1" ht="15" x14ac:dyDescent="0.3">
      <c r="B142" s="122" t="s">
        <v>1900</v>
      </c>
      <c r="D142" s="145"/>
      <c r="F142" s="145"/>
      <c r="H142" s="124"/>
    </row>
    <row r="143" spans="2:8" s="17" customFormat="1" ht="30" x14ac:dyDescent="0.3">
      <c r="B143" s="146" t="s">
        <v>1610</v>
      </c>
      <c r="D143" s="158" t="s">
        <v>1584</v>
      </c>
      <c r="F143" s="224" t="s">
        <v>1976</v>
      </c>
      <c r="H143" s="127"/>
    </row>
    <row r="144" spans="2:8" s="17" customFormat="1" ht="30" x14ac:dyDescent="0.3">
      <c r="B144" s="149" t="s">
        <v>1612</v>
      </c>
      <c r="D144" s="264">
        <v>67135294.120000005</v>
      </c>
      <c r="F144" s="158" t="s">
        <v>1199</v>
      </c>
      <c r="H144" s="127"/>
    </row>
    <row r="145" spans="2:16" s="17" customFormat="1" ht="30" x14ac:dyDescent="0.3">
      <c r="B145" s="150" t="s">
        <v>1933</v>
      </c>
      <c r="D145" s="264">
        <v>67135294.120000005</v>
      </c>
      <c r="F145" s="159" t="s">
        <v>1199</v>
      </c>
      <c r="H145" s="130"/>
      <c r="P145" s="189"/>
    </row>
    <row r="146" spans="2:16" s="17" customFormat="1" ht="15" x14ac:dyDescent="0.3">
      <c r="B146" s="37"/>
      <c r="D146" s="121"/>
      <c r="F146" s="26"/>
    </row>
    <row r="147" spans="2:16" s="17" customFormat="1" ht="30" x14ac:dyDescent="0.3">
      <c r="B147" s="122" t="s">
        <v>1901</v>
      </c>
      <c r="D147" s="145"/>
      <c r="F147" s="145"/>
      <c r="H147" s="124"/>
    </row>
    <row r="148" spans="2:16" s="17" customFormat="1" ht="90" x14ac:dyDescent="0.3">
      <c r="B148" s="146" t="s">
        <v>1613</v>
      </c>
      <c r="D148" s="158" t="s">
        <v>1584</v>
      </c>
      <c r="F148" s="158" t="s">
        <v>1977</v>
      </c>
      <c r="H148" s="127"/>
    </row>
    <row r="149" spans="2:16" s="17" customFormat="1" ht="30" x14ac:dyDescent="0.3">
      <c r="B149" s="146" t="s">
        <v>1614</v>
      </c>
      <c r="D149" s="158" t="s">
        <v>1584</v>
      </c>
      <c r="F149" s="158" t="s">
        <v>1978</v>
      </c>
      <c r="H149" s="127"/>
    </row>
    <row r="150" spans="2:16" s="17" customFormat="1" ht="45" x14ac:dyDescent="0.3">
      <c r="B150" s="147" t="s">
        <v>1615</v>
      </c>
      <c r="D150" s="159" t="s">
        <v>1584</v>
      </c>
      <c r="F150" s="227" t="s">
        <v>1979</v>
      </c>
      <c r="H150" s="130"/>
    </row>
    <row r="151" spans="2:16" s="17" customFormat="1" ht="15" x14ac:dyDescent="0.3">
      <c r="B151" s="37"/>
      <c r="D151" s="121"/>
      <c r="F151" s="26"/>
    </row>
    <row r="152" spans="2:16" s="17" customFormat="1" ht="15" x14ac:dyDescent="0.3">
      <c r="B152" s="122" t="s">
        <v>1902</v>
      </c>
      <c r="D152" s="145"/>
      <c r="F152" s="145"/>
      <c r="H152" s="124"/>
    </row>
    <row r="153" spans="2:16" s="17" customFormat="1" ht="30" x14ac:dyDescent="0.3">
      <c r="B153" s="146" t="s">
        <v>1616</v>
      </c>
      <c r="D153" s="158" t="s">
        <v>1665</v>
      </c>
      <c r="F153" s="158" t="s">
        <v>1963</v>
      </c>
      <c r="H153" s="127"/>
    </row>
    <row r="154" spans="2:16" s="17" customFormat="1" ht="30" x14ac:dyDescent="0.3">
      <c r="B154" s="149" t="s">
        <v>1669</v>
      </c>
      <c r="D154" s="263">
        <v>15852740.289999999</v>
      </c>
      <c r="F154" s="158" t="s">
        <v>1199</v>
      </c>
      <c r="H154" s="127"/>
    </row>
    <row r="155" spans="2:16" s="17" customFormat="1" ht="30" x14ac:dyDescent="0.3">
      <c r="B155" s="149" t="s">
        <v>1670</v>
      </c>
      <c r="D155" s="229"/>
      <c r="E155" s="131"/>
      <c r="F155" s="158" t="s">
        <v>1199</v>
      </c>
      <c r="H155" s="127"/>
    </row>
    <row r="156" spans="2:16" s="17" customFormat="1" ht="15" x14ac:dyDescent="0.3">
      <c r="B156" s="146" t="s">
        <v>1671</v>
      </c>
      <c r="D156" s="158" t="s">
        <v>1665</v>
      </c>
      <c r="F156" s="163" t="s">
        <v>1963</v>
      </c>
      <c r="H156" s="127"/>
    </row>
    <row r="157" spans="2:16" s="17" customFormat="1" ht="30" x14ac:dyDescent="0.3">
      <c r="B157" s="149" t="s">
        <v>1672</v>
      </c>
      <c r="D157" s="229">
        <v>16419089.6</v>
      </c>
      <c r="F157" s="158" t="s">
        <v>1199</v>
      </c>
      <c r="H157" s="127"/>
    </row>
    <row r="158" spans="2:16" s="17" customFormat="1" ht="30" x14ac:dyDescent="0.3">
      <c r="B158" s="149" t="s">
        <v>1673</v>
      </c>
      <c r="D158" s="263"/>
      <c r="F158" s="158" t="s">
        <v>1199</v>
      </c>
      <c r="H158" s="127"/>
    </row>
    <row r="159" spans="2:16" s="17" customFormat="1" ht="30" x14ac:dyDescent="0.3">
      <c r="B159" s="146" t="s">
        <v>1840</v>
      </c>
      <c r="D159" s="158" t="s">
        <v>1665</v>
      </c>
      <c r="F159" s="158" t="s">
        <v>1980</v>
      </c>
      <c r="H159" s="127"/>
    </row>
    <row r="160" spans="2:16" s="17" customFormat="1" ht="30" x14ac:dyDescent="0.3">
      <c r="B160" s="149" t="s">
        <v>1841</v>
      </c>
      <c r="D160" s="265">
        <v>2117176.4709999999</v>
      </c>
      <c r="F160" s="158" t="s">
        <v>1199</v>
      </c>
      <c r="H160" s="127"/>
    </row>
    <row r="161" spans="2:8" s="17" customFormat="1" ht="30" x14ac:dyDescent="0.3">
      <c r="B161" s="150" t="s">
        <v>1842</v>
      </c>
      <c r="D161" s="158" t="s">
        <v>1561</v>
      </c>
      <c r="F161" s="158" t="s">
        <v>1199</v>
      </c>
      <c r="H161" s="130"/>
    </row>
    <row r="162" spans="2:8" s="17" customFormat="1" ht="15" x14ac:dyDescent="0.3">
      <c r="B162" s="37"/>
      <c r="D162" s="260"/>
      <c r="F162" s="26"/>
    </row>
    <row r="163" spans="2:8" s="17" customFormat="1" ht="15" x14ac:dyDescent="0.3">
      <c r="B163" s="122" t="s">
        <v>1903</v>
      </c>
      <c r="D163" s="153"/>
      <c r="F163" s="145"/>
      <c r="H163" s="124"/>
    </row>
    <row r="164" spans="2:8" s="17" customFormat="1" ht="30" x14ac:dyDescent="0.3">
      <c r="B164" s="146" t="s">
        <v>1674</v>
      </c>
      <c r="D164" s="158" t="s">
        <v>1665</v>
      </c>
      <c r="F164" s="158" t="s">
        <v>1966</v>
      </c>
      <c r="H164" s="127"/>
    </row>
    <row r="165" spans="2:8" s="17" customFormat="1" ht="30" x14ac:dyDescent="0.3">
      <c r="B165" s="150" t="s">
        <v>1617</v>
      </c>
      <c r="D165" s="261">
        <v>1245280</v>
      </c>
      <c r="F165" s="159" t="s">
        <v>1199</v>
      </c>
      <c r="H165" s="130"/>
    </row>
    <row r="166" spans="2:8" s="17" customFormat="1" ht="15" x14ac:dyDescent="0.3">
      <c r="B166" s="37"/>
      <c r="D166" s="121"/>
      <c r="F166" s="26"/>
    </row>
    <row r="167" spans="2:8" s="17" customFormat="1" ht="15" x14ac:dyDescent="0.3">
      <c r="B167" s="122" t="s">
        <v>1904</v>
      </c>
      <c r="D167" s="152"/>
      <c r="F167" s="153"/>
      <c r="H167" s="124"/>
    </row>
    <row r="168" spans="2:8" s="17" customFormat="1" ht="30" x14ac:dyDescent="0.3">
      <c r="B168" s="154" t="s">
        <v>1655</v>
      </c>
      <c r="D168" s="158" t="s">
        <v>1584</v>
      </c>
      <c r="F168" s="224" t="s">
        <v>2109</v>
      </c>
      <c r="H168" s="127"/>
    </row>
    <row r="169" spans="2:8" s="17" customFormat="1" ht="30" x14ac:dyDescent="0.3">
      <c r="B169" s="146" t="s">
        <v>1922</v>
      </c>
      <c r="D169" s="272">
        <v>3251149435</v>
      </c>
      <c r="F169" s="158" t="s">
        <v>1199</v>
      </c>
      <c r="H169" s="127"/>
    </row>
    <row r="170" spans="2:8" s="17" customFormat="1" ht="15" x14ac:dyDescent="0.3">
      <c r="B170" s="141" t="s">
        <v>1753</v>
      </c>
      <c r="D170" s="267" t="s">
        <v>1561</v>
      </c>
      <c r="F170" s="158" t="s">
        <v>1199</v>
      </c>
      <c r="H170" s="127"/>
    </row>
    <row r="171" spans="2:8" s="17" customFormat="1" ht="15" x14ac:dyDescent="0.35">
      <c r="B171" s="125" t="s">
        <v>1618</v>
      </c>
      <c r="D171" s="266">
        <v>12810436591</v>
      </c>
      <c r="F171" s="158" t="s">
        <v>1199</v>
      </c>
      <c r="H171" s="127"/>
    </row>
    <row r="172" spans="2:8" s="17" customFormat="1" ht="15" x14ac:dyDescent="0.35">
      <c r="B172" s="125" t="s">
        <v>1619</v>
      </c>
      <c r="D172" s="266"/>
      <c r="F172" s="158" t="s">
        <v>1199</v>
      </c>
      <c r="H172" s="127"/>
    </row>
    <row r="173" spans="2:8" s="17" customFormat="1" ht="15" x14ac:dyDescent="0.35">
      <c r="B173" s="125" t="s">
        <v>1620</v>
      </c>
      <c r="D173" s="271">
        <v>10940172290</v>
      </c>
      <c r="F173" s="158" t="s">
        <v>1199</v>
      </c>
      <c r="H173" s="127"/>
    </row>
    <row r="174" spans="2:8" s="17" customFormat="1" ht="15" x14ac:dyDescent="0.35">
      <c r="B174" s="125" t="s">
        <v>1621</v>
      </c>
      <c r="D174" s="271">
        <v>8626000000</v>
      </c>
      <c r="F174" s="158" t="s">
        <v>1199</v>
      </c>
      <c r="H174" s="127"/>
    </row>
    <row r="175" spans="2:8" s="17" customFormat="1" ht="15" x14ac:dyDescent="0.35">
      <c r="B175" s="125" t="s">
        <v>1622</v>
      </c>
      <c r="D175" s="266">
        <v>9241123170</v>
      </c>
      <c r="F175" s="158" t="s">
        <v>1199</v>
      </c>
      <c r="H175" s="127"/>
    </row>
    <row r="176" spans="2:8" s="17" customFormat="1" ht="15" x14ac:dyDescent="0.3">
      <c r="B176" s="125" t="s">
        <v>1923</v>
      </c>
      <c r="D176" s="269">
        <v>47227</v>
      </c>
      <c r="F176" s="158" t="s">
        <v>1925</v>
      </c>
      <c r="H176" s="127"/>
    </row>
    <row r="177" spans="1:8" s="17" customFormat="1" ht="15" x14ac:dyDescent="0.3">
      <c r="B177" s="125" t="s">
        <v>1924</v>
      </c>
      <c r="D177" s="268">
        <v>8776</v>
      </c>
      <c r="F177" s="158" t="s">
        <v>1925</v>
      </c>
      <c r="H177" s="127"/>
    </row>
    <row r="178" spans="1:8" s="17" customFormat="1" ht="15" x14ac:dyDescent="0.3">
      <c r="B178" s="125" t="s">
        <v>1623</v>
      </c>
      <c r="D178" s="268">
        <v>56003</v>
      </c>
      <c r="F178" s="158" t="s">
        <v>1925</v>
      </c>
      <c r="H178" s="127"/>
    </row>
    <row r="179" spans="1:8" s="17" customFormat="1" ht="15" x14ac:dyDescent="0.35">
      <c r="B179" s="125" t="s">
        <v>1624</v>
      </c>
      <c r="D179" s="266">
        <v>1125593</v>
      </c>
      <c r="F179" s="158" t="s">
        <v>1925</v>
      </c>
      <c r="H179" s="127"/>
    </row>
    <row r="180" spans="1:8" s="17" customFormat="1" ht="15" x14ac:dyDescent="0.3">
      <c r="B180" s="125" t="s">
        <v>1633</v>
      </c>
      <c r="D180" s="158" t="s">
        <v>1561</v>
      </c>
      <c r="F180" s="158" t="s">
        <v>1199</v>
      </c>
      <c r="H180" s="127"/>
    </row>
    <row r="181" spans="1:8" s="17" customFormat="1" ht="15" x14ac:dyDescent="0.3">
      <c r="B181" s="139" t="s">
        <v>1634</v>
      </c>
      <c r="D181" s="159" t="s">
        <v>1561</v>
      </c>
      <c r="F181" s="159" t="s">
        <v>1199</v>
      </c>
      <c r="H181" s="130"/>
    </row>
    <row r="182" spans="1:8" s="17" customFormat="1" ht="15" x14ac:dyDescent="0.3">
      <c r="B182" s="26"/>
      <c r="D182" s="155"/>
      <c r="F182" s="26"/>
    </row>
    <row r="183" spans="1:8" s="17" customFormat="1" ht="15" x14ac:dyDescent="0.3">
      <c r="B183" s="122" t="s">
        <v>1938</v>
      </c>
      <c r="D183" s="123"/>
      <c r="F183" s="123"/>
      <c r="H183" s="124"/>
    </row>
    <row r="184" spans="1:8" s="17" customFormat="1" ht="15" x14ac:dyDescent="0.3">
      <c r="B184" s="125" t="s">
        <v>1517</v>
      </c>
      <c r="D184" s="126"/>
      <c r="F184" s="126"/>
      <c r="H184" s="127"/>
    </row>
    <row r="185" spans="1:8" s="17" customFormat="1" ht="30" x14ac:dyDescent="0.3">
      <c r="B185" s="142" t="s">
        <v>1935</v>
      </c>
      <c r="D185" s="158" t="s">
        <v>1584</v>
      </c>
      <c r="F185" s="224" t="s">
        <v>1981</v>
      </c>
      <c r="H185" s="127"/>
    </row>
    <row r="186" spans="1:8" s="17" customFormat="1" ht="45" x14ac:dyDescent="0.3">
      <c r="A186" s="131"/>
      <c r="B186" s="207" t="s">
        <v>1936</v>
      </c>
      <c r="C186" s="133"/>
      <c r="D186" s="158" t="s">
        <v>1000</v>
      </c>
      <c r="F186" s="158" t="str">
        <f>IF(D186=Lists!$K$4,"&lt; Input URL to data source &gt;",IF(D186=Lists!$K$5,"&lt; Reference section in EITI Report or URL &gt;",IF(D186=Lists!$K$6,"&lt; Reference evidence of non-applicability &gt;","")))</f>
        <v>&lt; Reference evidence of non-applicability &gt;</v>
      </c>
      <c r="H186" s="127"/>
    </row>
    <row r="187" spans="1:8" s="17" customFormat="1" ht="30" x14ac:dyDescent="0.3">
      <c r="B187" s="143" t="s">
        <v>1937</v>
      </c>
      <c r="C187" s="133"/>
      <c r="D187" s="159" t="s">
        <v>1000</v>
      </c>
      <c r="F187" s="159" t="str">
        <f>IF(D187=Lists!$K$4,"&lt; Input URL to data source &gt;",IF(D187=Lists!$K$5,"&lt; Reference section in EITI Report or URL &gt;",IF(D187=Lists!$K$6,"&lt; Reference evidence of non-applicability &gt;","")))</f>
        <v>&lt; Reference evidence of non-applicability &gt;</v>
      </c>
      <c r="H187" s="130"/>
    </row>
    <row r="188" spans="1:8" s="17" customFormat="1" ht="15.6" thickBot="1" x14ac:dyDescent="0.35">
      <c r="B188" s="156"/>
      <c r="C188" s="71"/>
      <c r="D188" s="157"/>
      <c r="E188" s="71"/>
      <c r="F188" s="156"/>
      <c r="G188" s="71"/>
      <c r="H188" s="71"/>
    </row>
    <row r="189" spans="1:8" s="17" customFormat="1" ht="15" x14ac:dyDescent="0.3">
      <c r="B189" s="26"/>
      <c r="D189" s="155"/>
      <c r="F189" s="26"/>
    </row>
    <row r="190" spans="1:8" s="17" customFormat="1" ht="15.6" thickBot="1" x14ac:dyDescent="0.35">
      <c r="B190" s="325" t="s">
        <v>1845</v>
      </c>
      <c r="C190" s="326"/>
      <c r="D190" s="326"/>
      <c r="E190" s="326"/>
      <c r="F190" s="326"/>
      <c r="G190" s="326"/>
      <c r="H190" s="326"/>
    </row>
    <row r="191" spans="1:8" s="17" customFormat="1" ht="15" x14ac:dyDescent="0.3">
      <c r="B191" s="327" t="s">
        <v>1864</v>
      </c>
      <c r="C191" s="328"/>
      <c r="D191" s="328"/>
      <c r="E191" s="328"/>
      <c r="F191" s="328"/>
      <c r="G191" s="328"/>
      <c r="H191" s="328"/>
    </row>
    <row r="192" spans="1:8" s="17" customFormat="1" ht="15.6" thickBot="1" x14ac:dyDescent="0.35">
      <c r="B192" s="211"/>
      <c r="C192" s="211"/>
      <c r="D192" s="211"/>
      <c r="E192" s="211"/>
      <c r="F192" s="211"/>
      <c r="G192" s="211"/>
      <c r="H192" s="211"/>
    </row>
    <row r="193" spans="2:8" s="17" customFormat="1" ht="15" x14ac:dyDescent="0.3">
      <c r="B193" s="315" t="s">
        <v>1844</v>
      </c>
      <c r="C193" s="315"/>
      <c r="D193" s="315"/>
      <c r="E193" s="315"/>
      <c r="F193" s="315"/>
      <c r="G193" s="315"/>
      <c r="H193" s="315"/>
    </row>
    <row r="194" spans="2:8" s="17" customFormat="1" ht="15.75" customHeight="1" x14ac:dyDescent="0.3">
      <c r="B194" s="304" t="s">
        <v>1865</v>
      </c>
      <c r="C194" s="304"/>
      <c r="D194" s="304"/>
      <c r="E194" s="304"/>
      <c r="F194" s="304"/>
      <c r="G194" s="304"/>
      <c r="H194" s="304"/>
    </row>
    <row r="195" spans="2:8" s="17" customFormat="1" ht="15" x14ac:dyDescent="0.3">
      <c r="B195" s="315" t="s">
        <v>1866</v>
      </c>
      <c r="C195" s="315"/>
      <c r="D195" s="315"/>
      <c r="E195" s="315"/>
      <c r="F195" s="315"/>
      <c r="G195" s="315"/>
      <c r="H195" s="315"/>
    </row>
    <row r="196" spans="2:8" s="17" customFormat="1" ht="15" x14ac:dyDescent="0.3">
      <c r="B196" s="26"/>
      <c r="D196" s="155"/>
      <c r="F196" s="26"/>
    </row>
    <row r="197" spans="2:8" s="17" customFormat="1" ht="15" x14ac:dyDescent="0.3">
      <c r="B197" s="26"/>
      <c r="D197" s="155"/>
      <c r="F197" s="26"/>
    </row>
    <row r="198" spans="2:8" s="17" customFormat="1" ht="15" x14ac:dyDescent="0.3">
      <c r="B198" s="26"/>
      <c r="D198" s="155"/>
      <c r="F198" s="26"/>
    </row>
    <row r="199" spans="2:8" s="17" customFormat="1" ht="15" x14ac:dyDescent="0.3"/>
    <row r="200" spans="2:8" ht="16.2" x14ac:dyDescent="0.3"/>
    <row r="201" spans="2:8" ht="16.2" x14ac:dyDescent="0.3"/>
    <row r="202" spans="2:8" ht="16.2" x14ac:dyDescent="0.3"/>
    <row r="203" spans="2:8" ht="16.2" x14ac:dyDescent="0.3"/>
    <row r="204" spans="2:8" ht="16.2" x14ac:dyDescent="0.3"/>
    <row r="205" spans="2:8" ht="16.2" x14ac:dyDescent="0.3"/>
    <row r="206" spans="2:8" ht="16.2" x14ac:dyDescent="0.3"/>
    <row r="207" spans="2:8" ht="16.2" x14ac:dyDescent="0.3"/>
    <row r="208" spans="2:8" ht="16.2" x14ac:dyDescent="0.3"/>
    <row r="209" ht="16.2" x14ac:dyDescent="0.3"/>
    <row r="210" ht="16.2" x14ac:dyDescent="0.3"/>
    <row r="211" ht="16.2" x14ac:dyDescent="0.3"/>
    <row r="212" ht="16.2" x14ac:dyDescent="0.3"/>
    <row r="213" ht="16.2" x14ac:dyDescent="0.3"/>
    <row r="214" ht="16.2" x14ac:dyDescent="0.3"/>
    <row r="215" ht="16.2" x14ac:dyDescent="0.3"/>
    <row r="216" ht="16.2" x14ac:dyDescent="0.3"/>
    <row r="217" ht="16.2" x14ac:dyDescent="0.3"/>
    <row r="218" ht="16.2" x14ac:dyDescent="0.3"/>
    <row r="219" ht="16.2" x14ac:dyDescent="0.3"/>
    <row r="220" ht="16.2" x14ac:dyDescent="0.3"/>
  </sheetData>
  <mergeCells count="12">
    <mergeCell ref="B195:H195"/>
    <mergeCell ref="B3:H3"/>
    <mergeCell ref="B4:H4"/>
    <mergeCell ref="B5:H5"/>
    <mergeCell ref="B6:H6"/>
    <mergeCell ref="B7:H7"/>
    <mergeCell ref="B8:H8"/>
    <mergeCell ref="B190:H190"/>
    <mergeCell ref="B191:H191"/>
    <mergeCell ref="B193:H193"/>
    <mergeCell ref="B194:H194"/>
    <mergeCell ref="B9:H9"/>
  </mergeCells>
  <phoneticPr fontId="74" type="noConversion"/>
  <dataValidations count="28">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3:D108 D99:D101 D78:D89 D62:D73"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70 F66 F68 F72 F78 F80 F86 F82 F84 F88 F107 F62 F105 F103 F99:F101"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9:D22 D184:D187 D26:D30 D34:D36 D39:D43 D97 D51:D53 D56 D76:D77 D92:D93 D168 D112 D116 D120 D124 D131:D136 D139 D143 D148:D150 D153 D60:D61 D164 D46:D47 D159 D156"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9" xr:uid="{7082261E-C7B1-4F74-81CF-A7794A2F9992}">
      <formula1>0</formula1>
    </dataValidation>
    <dataValidation type="textLength" allowBlank="1" showInputMessage="1" showErrorMessage="1" errorTitle="Please do not edit these cells" error="Please do not edit these cells" sqref="B127:B128 B130 B115:B117 B196:B198 B96 B111:B113 B119:B121 B123:B125 B91:B94 D128"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2"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1"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9:D170"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4"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3 D157:D158 D117 D125 D140 D144:D145 D165 D121 D154:D155 D160:D161"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8" xr:uid="{8629A22E-18D7-4AAD-9E2C-54ABE8863915}">
      <formula1>2</formula1>
    </dataValidation>
    <dataValidation type="list" operator="equal" showInputMessage="1" showErrorMessage="1" errorTitle="Invalid entry" error="Invalid entry" promptTitle="Please input unit" prompt="Please input currency according to 3-letter ISO currency code." sqref="F113 F180:F181 F121 F125 F144:F145 F160:F161 F165 F154:F155 F169:F175 F157:F158 F117"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0"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1"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7 B64 B66 B68 B70 B72 B99:B101 B86 B62 B80 B82 B84 B78 B105 B103 B88" xr:uid="{8E4A7729-626F-4674-B975-3B334A3975DE}">
      <formula1>Commodities_list</formula1>
    </dataValidation>
    <dataValidation type="whole" allowBlank="1" showInputMessage="1" showErrorMessage="1" errorTitle="Please do not edit these cells" error="Please do not edit these cells" sqref="B152:B158 B131:B136 B138:B140 B142:B145 B147:B150 B163:B165 B183:B187" xr:uid="{286182BE-B58B-4B5D-8529-F453ED5F7915}">
      <formula1>10000</formula1>
      <formula2>50000</formula2>
    </dataValidation>
    <dataValidation type="whole" allowBlank="1" showInputMessage="1" showErrorMessage="1" errorTitle="Please do not edit these cells" error="Please do not edit these cells" sqref="B188:H189 B167:B181" xr:uid="{41BDBFD2-EE60-47A7-B7DF-916D7BB2FB21}">
      <formula1>4</formula1>
      <formula2>5</formula2>
    </dataValidation>
    <dataValidation allowBlank="1" showInputMessage="1" showErrorMessage="1" promptTitle="Name of the registry" prompt="Please input the name of the Beneficial Ownership Registry" sqref="D48" xr:uid="{23B7D5F1-74B5-4228-AAFD-CB802519AF2C}"/>
    <dataValidation allowBlank="1" showInputMessage="1" showErrorMessage="1" promptTitle="Additional relevant files" prompt="If several files relevant to the report exist, please indicate as such here. If several, please copy this into several rows." sqref="D48" xr:uid="{39C9430D-161F-4DB4-B8DA-650C085EA795}"/>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6:F179" xr:uid="{541820E9-9F26-4712-A681-25A67BF16B28}">
      <formula1>0</formula1>
    </dataValidation>
    <dataValidation allowBlank="1" showInputMessage="1" showErrorMessage="1" errorTitle="Please do not edit these cells" error="Please do not edit these cells" sqref="B159:B161" xr:uid="{07FE9B1E-D8D5-4CDF-B4C7-CACFEBEDBF5D}"/>
    <dataValidation type="whole" allowBlank="1" showInputMessage="1" showErrorMessage="1" errorTitle="Do not edit these cells" error="Please do not edit these cells" sqref="B192"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7" xr:uid="{F0C2DEB4-D0E5-46BE-9B4C-57C232E2EF47}">
      <formula1>2</formula1>
    </dataValidation>
    <dataValidation type="whole" showInputMessage="1" showErrorMessage="1" sqref="A65:C65 A67:C67 A69:C69 B60:B61 A66 A68 A70 F151:F152 B162:C162 D162:D163 F162:F163 B166:C166 D166:D167 F23:F25 D23:D25 F32:F33 D32:D33 F37:F38 D37:D38 F44:F45 D44:D45 F49:F50 D49:D50 F54:F55 D54:D55 B63 D74:D75 F74:F75 B90:C90 D90:D91 F90:F91 B95:C95 F94:F96 B98:G98 B102:G102 F166:F167 B87 B110:C110 D110:D111 F110:F111 B114:C114 D114:D115 F114:F115 B118:C118 D118:D119 F118:F119 B122:C122 D122:D123 F122:F123 B126:C126 B129:C129 B137:C137 D137:D138 F137:F138 B141:C141 D141:D142 F141:F142 B146:C146 D146:D147 F146:F147 B151:C151 D151:D152 C66 C68 C70 C91:C94 C96:C97 H114 C111:C113 C115:C117 C119:C121 C123:C125 C127:C128 C130:C136 C138:C140 C142:C145 C147:C150 C152:C161 C163:C165 D17:D18 F17:F18 B108:B109 D95:D96 F126:F130 C103:C109 H141 H137 H129 H126 H122 H118 H90 H95 E99:E101 G99:G101 H110 C99:C101 I1:I16 H23 H74 F57:F59 D57:D59 C12:H16 A1:A64 C17:C64 B73:B77 B79 B81 B83 B85 E17:E97 H166 H162 H151 H146 H57 H54 H49 H44 H37 H32 A183:A187 C183:C187 F182:F183 D182:D183 C167:C181 G103:G187 E103:E187 B182:C182 H182 B97 D126:D127 D129:D130 B10:H10 B11:F11 B12:B57 B1:H1 B106 B104 A71:C71 A72:A77 C72:C89 G17:G97 B89"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83:H187 H24:H31 H33:H36 H38:H43 H45:H48 H50:H53 H55:H56 H91:H94 H96:H109 H111:H113 H115:H117 H119:H121 H123:H125 H127:H128 H130:H136 H138:H140 H142:H145 H147:H150 H152:H161 H163:H165 H167:H181 H17:H22 H58:H73 H75:H89"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3CA26543-2D78-4D51-A908-7C8FFA05B5E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111" r:id="rId8" location="r4-3" display="EITI Requirement 4.3" xr:uid="{00000000-0004-0000-0200-000011000000}"/>
    <hyperlink ref="B115" r:id="rId9" location="r4-4" display="EITI Requirement 4.4" xr:uid="{00000000-0004-0000-0200-000012000000}"/>
    <hyperlink ref="B119" r:id="rId10" location="r4-5" display="EITI Requirement 4.5" xr:uid="{00000000-0004-0000-0200-000013000000}"/>
    <hyperlink ref="B123" r:id="rId11" location="r4-6" display="EITI Requirement 4.6" xr:uid="{00000000-0004-0000-0200-000014000000}"/>
    <hyperlink ref="B127" r:id="rId12" location="r4-8" display="EITI Requirement 4.8" xr:uid="{00000000-0004-0000-0200-000016000000}"/>
    <hyperlink ref="B130" r:id="rId13" location="r4-9" display="EITI Requirement 4.9" xr:uid="{00000000-0004-0000-0200-000017000000}"/>
    <hyperlink ref="B138" r:id="rId14" location="r5-1" display="EITI Requirement 5.1" xr:uid="{00000000-0004-0000-0200-000018000000}"/>
    <hyperlink ref="B142" r:id="rId15" location="r5-2" display="EITI Requirement 5.2" xr:uid="{00000000-0004-0000-0200-000019000000}"/>
    <hyperlink ref="B147" r:id="rId16" location="r5-3" display="EITI Requirement 5.3" xr:uid="{00000000-0004-0000-0200-00001A000000}"/>
    <hyperlink ref="B163" r:id="rId17" location="r6-2" display="EITI Requirement 6.2" xr:uid="{00000000-0004-0000-0200-00001B000000}"/>
    <hyperlink ref="B167" r:id="rId18" location="r6-3" display="EITI Requirement 6.3" xr:uid="{00000000-0004-0000-0200-00001C000000}"/>
    <hyperlink ref="B152" r:id="rId19" location="r6-1" display="EITI Requirement 6.1" xr:uid="{00000000-0004-0000-0200-000027000000}"/>
    <hyperlink ref="B33" r:id="rId20" location="r2-3" xr:uid="{37B4EDC1-B71E-4913-8AFB-F12611AEFFD5}"/>
    <hyperlink ref="B169" r:id="rId21" xr:uid="{C617A177-3D20-4FE6-A273-853EDEC861A7}"/>
    <hyperlink ref="B191:F191" r:id="rId22" display="Give us your feedback or report a conflict in the data! Write to us at  data@eiti.org" xr:uid="{3FA22EFF-FF94-4799-88A3-B6E47F7EA5DF}"/>
    <hyperlink ref="B190:F190" r:id="rId23" display="For the latest version of Summary data templates, see  https://eiti.org/summary-data-template" xr:uid="{81D1286E-131F-487C-851A-0A200B3AD468}"/>
    <hyperlink ref="B58" r:id="rId24" location="r3-2" display="EITI Requirement 3.2" xr:uid="{CE111D86-D62A-4947-9C13-FF9656A3A753}"/>
    <hyperlink ref="B183" r:id="rId25" location="r6-4" xr:uid="{96BFE352-3017-4C6C-A4DE-1CEBE3EDBC7A}"/>
    <hyperlink ref="B75" r:id="rId26" location="r3-3" display="EITI Requirement 3.3" xr:uid="{00000000-0004-0000-0200-00000E000000}"/>
    <hyperlink ref="F19" r:id="rId27" display="http://parliament.mn/d/stateinfo_x000a_" xr:uid="{0B22776D-1D20-4C1B-AE48-0B8329DA03E6}"/>
    <hyperlink ref="F20" r:id="rId28" display="http://www.mmhi.gov.mn/" xr:uid="{83CF7E7B-B84C-4F7B-B553-7A420234EC03}"/>
    <hyperlink ref="F21" r:id="rId29" xr:uid="{F37C0008-1D8C-48A2-B0D3-09B6B475591E}"/>
    <hyperlink ref="F22" r:id="rId30" display="www.iltod.gov.mn" xr:uid="{6E62A023-FF3D-4E70-8589-B548E9206CE9}"/>
    <hyperlink ref="F34" r:id="rId31" display="https://cmcs.mrpam.gov.mn/cmcs#" xr:uid="{DFAE0AA4-2725-4546-8D2D-0ACD30DA79BA}"/>
    <hyperlink ref="F35" r:id="rId32" display="https://cmcs.mrpam.gov.mn/cmcs#" xr:uid="{A943B7A6-9DDF-48FD-A968-73C034838C93}"/>
    <hyperlink ref="F40" r:id="rId33" xr:uid="{446DAAD1-AB90-4C87-9A48-5588C042F1FA}"/>
    <hyperlink ref="F41" r:id="rId34" xr:uid="{50EBDD5C-DBA7-4BE8-8A7B-90AC184C9200}"/>
    <hyperlink ref="F42" r:id="rId35" xr:uid="{A2ABCFB8-DA5F-4556-A40A-D4FCC07AECFB}"/>
    <hyperlink ref="F52" r:id="rId36" xr:uid="{487C1B6A-5389-47FF-95DC-69D778F7C489}"/>
    <hyperlink ref="F53" r:id="rId37" display="https://audit.mn/" xr:uid="{F90047E1-F9B5-43D1-A3DD-2247C2F776D5}"/>
    <hyperlink ref="F56" r:id="rId38" xr:uid="{AB7B3C0D-3F7C-4238-B5EC-8638814F758F}"/>
    <hyperlink ref="F60" r:id="rId39" display="https://mrpam.gov.mn/article/169/" xr:uid="{70637D82-C19C-43EA-B263-EF5B94FDA6E4}"/>
    <hyperlink ref="F61" r:id="rId40" display="https://mrpam.gov.mn/article/169/" xr:uid="{FF989866-70A4-4E93-93F3-2C6BD5962863}"/>
    <hyperlink ref="F112" r:id="rId41" xr:uid="{B9551B53-1F6A-4170-ABBA-86800220A26F}"/>
    <hyperlink ref="F143" r:id="rId42" xr:uid="{9C6ABD42-C55B-4542-8D68-46BEF73715AD}"/>
    <hyperlink ref="F150" r:id="rId43" xr:uid="{B7C31EDE-3A47-4E86-80B2-581771FB431F}"/>
    <hyperlink ref="F185" r:id="rId44" xr:uid="{8E5A4469-4C37-43A0-9E60-8DDDF2FF388B}"/>
    <hyperlink ref="F168" r:id="rId45" xr:uid="{F6DE5336-0FF4-4719-9F4F-7535B69CBFCE}"/>
    <hyperlink ref="F97" r:id="rId46" display="https://eiti.org/sites/default/files/2022-10/EITI Validation of Mongolia %282022%29 - Final Validation report %28July 2022%29 %28EN%29.pdf" xr:uid="{BAF78019-01FD-42BD-BA33-729780F0B92B}"/>
  </hyperlinks>
  <pageMargins left="0.25" right="0.25" top="0.75" bottom="0.75" header="0.3" footer="0.3"/>
  <pageSetup paperSize="8" fitToHeight="0" orientation="landscape" horizontalDpi="2400" verticalDpi="2400" r:id="rId47"/>
  <legacyDrawing r:id="rId48"/>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D196:D198</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F108:F109 F73 F79 F81 F83 F85 F87 F89 F106 F63 F104 F71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A1:J150"/>
  <sheetViews>
    <sheetView showGridLines="0" zoomScale="120" zoomScaleNormal="120" workbookViewId="0">
      <selection activeCell="E15" sqref="E15:E23"/>
    </sheetView>
  </sheetViews>
  <sheetFormatPr defaultColWidth="4" defaultRowHeight="24" customHeight="1" x14ac:dyDescent="0.3"/>
  <cols>
    <col min="1" max="1" width="5.44140625" style="208" customWidth="1"/>
    <col min="2" max="2" width="48.77734375" style="208" customWidth="1"/>
    <col min="3" max="3" width="44.44140625" style="208" customWidth="1"/>
    <col min="4" max="4" width="22.21875" style="241" customWidth="1"/>
    <col min="5" max="5" width="24.77734375" style="208" customWidth="1"/>
    <col min="6" max="10" width="26.44140625" style="208" customWidth="1"/>
    <col min="11" max="33" width="4" style="208"/>
    <col min="34" max="34" width="12.21875" style="208" bestFit="1" customWidth="1"/>
    <col min="35" max="16384" width="4" style="208"/>
  </cols>
  <sheetData>
    <row r="1" spans="1:10" ht="15" x14ac:dyDescent="0.3"/>
    <row r="2" spans="1:10" ht="15" x14ac:dyDescent="0.3">
      <c r="B2" s="316" t="s">
        <v>1905</v>
      </c>
      <c r="C2" s="316"/>
      <c r="D2" s="316"/>
      <c r="E2" s="316"/>
      <c r="F2" s="316"/>
      <c r="G2" s="316"/>
      <c r="H2" s="316"/>
      <c r="I2" s="316"/>
      <c r="J2" s="316"/>
    </row>
    <row r="3" spans="1:10" x14ac:dyDescent="0.3">
      <c r="B3" s="317" t="s">
        <v>1645</v>
      </c>
      <c r="C3" s="317"/>
      <c r="D3" s="317"/>
      <c r="E3" s="317"/>
      <c r="F3" s="317"/>
      <c r="G3" s="317"/>
      <c r="H3" s="317"/>
      <c r="I3" s="317"/>
      <c r="J3" s="317"/>
    </row>
    <row r="4" spans="1:10" ht="15" x14ac:dyDescent="0.3">
      <c r="B4" s="331" t="s">
        <v>2048</v>
      </c>
      <c r="C4" s="331"/>
      <c r="D4" s="331"/>
      <c r="E4" s="331"/>
      <c r="F4" s="331"/>
      <c r="G4" s="331"/>
      <c r="H4" s="331"/>
      <c r="I4" s="331"/>
      <c r="J4" s="331"/>
    </row>
    <row r="5" spans="1:10" ht="15" x14ac:dyDescent="0.3">
      <c r="B5" s="331" t="s">
        <v>2049</v>
      </c>
      <c r="C5" s="331"/>
      <c r="D5" s="331"/>
      <c r="E5" s="331"/>
      <c r="F5" s="331"/>
      <c r="G5" s="331"/>
      <c r="H5" s="331"/>
      <c r="I5" s="331"/>
      <c r="J5" s="331"/>
    </row>
    <row r="6" spans="1:10" ht="15" x14ac:dyDescent="0.3">
      <c r="B6" s="331" t="s">
        <v>2050</v>
      </c>
      <c r="C6" s="331"/>
      <c r="D6" s="331"/>
      <c r="E6" s="331"/>
      <c r="F6" s="331"/>
      <c r="G6" s="331"/>
      <c r="H6" s="331"/>
      <c r="I6" s="331"/>
      <c r="J6" s="331"/>
    </row>
    <row r="7" spans="1:10" ht="15.6" customHeight="1" x14ac:dyDescent="0.3">
      <c r="B7" s="331" t="s">
        <v>2051</v>
      </c>
      <c r="C7" s="331"/>
      <c r="D7" s="331"/>
      <c r="E7" s="331"/>
      <c r="F7" s="331"/>
      <c r="G7" s="331"/>
      <c r="H7" s="331"/>
      <c r="I7" s="331"/>
      <c r="J7" s="331"/>
    </row>
    <row r="8" spans="1:10" ht="15" x14ac:dyDescent="0.35">
      <c r="B8" s="323" t="s">
        <v>2052</v>
      </c>
      <c r="C8" s="323"/>
      <c r="D8" s="323"/>
      <c r="E8" s="323"/>
      <c r="F8" s="323"/>
      <c r="G8" s="323"/>
      <c r="H8" s="323"/>
      <c r="I8" s="323"/>
      <c r="J8" s="323"/>
    </row>
    <row r="9" spans="1:10" ht="15" x14ac:dyDescent="0.3"/>
    <row r="10" spans="1:10" x14ac:dyDescent="0.3">
      <c r="B10" s="332" t="s">
        <v>1639</v>
      </c>
      <c r="C10" s="332"/>
      <c r="D10" s="332"/>
      <c r="E10" s="332"/>
      <c r="F10" s="332"/>
      <c r="G10" s="332"/>
      <c r="H10" s="332"/>
      <c r="I10" s="332"/>
      <c r="J10" s="332"/>
    </row>
    <row r="11" spans="1:10" s="181" customFormat="1" ht="25.5" customHeight="1" x14ac:dyDescent="0.3">
      <c r="B11" s="333" t="s">
        <v>1632</v>
      </c>
      <c r="C11" s="333"/>
      <c r="D11" s="333"/>
      <c r="E11" s="333"/>
      <c r="F11" s="333"/>
      <c r="G11" s="333"/>
      <c r="H11" s="333"/>
      <c r="I11" s="333"/>
      <c r="J11" s="333"/>
    </row>
    <row r="12" spans="1:10" s="32" customFormat="1" ht="15" x14ac:dyDescent="0.3">
      <c r="B12" s="334"/>
      <c r="C12" s="334"/>
      <c r="D12" s="334"/>
      <c r="E12" s="334"/>
      <c r="F12" s="334"/>
      <c r="G12" s="334"/>
      <c r="H12" s="334"/>
      <c r="I12" s="334"/>
      <c r="J12" s="334"/>
    </row>
    <row r="13" spans="1:10" s="32" customFormat="1" ht="18.600000000000001" x14ac:dyDescent="0.3">
      <c r="B13" s="330" t="s">
        <v>1568</v>
      </c>
      <c r="C13" s="330"/>
      <c r="D13" s="330"/>
      <c r="E13" s="330"/>
      <c r="F13" s="330"/>
      <c r="G13" s="330"/>
      <c r="H13" s="330"/>
      <c r="I13" s="330"/>
      <c r="J13" s="330"/>
    </row>
    <row r="14" spans="1:10" s="32" customFormat="1" ht="15" x14ac:dyDescent="0.3">
      <c r="B14" s="164" t="s">
        <v>1569</v>
      </c>
      <c r="C14" s="164" t="s">
        <v>1834</v>
      </c>
      <c r="D14" s="241" t="s">
        <v>1570</v>
      </c>
      <c r="E14" s="278" t="s">
        <v>2144</v>
      </c>
    </row>
    <row r="15" spans="1:10" s="32" customFormat="1" ht="15" x14ac:dyDescent="0.25">
      <c r="A15" s="232"/>
      <c r="B15" s="208" t="s">
        <v>2053</v>
      </c>
      <c r="C15" s="208" t="s">
        <v>1832</v>
      </c>
      <c r="D15" s="241" t="s">
        <v>2054</v>
      </c>
      <c r="E15" s="231">
        <f>SUMIF(Government_revenues_table[[#All],[Government entity]],Government_agencies[[#This Row],[Full name of agency]],Government_revenues_table[[#All],[Revenue value]])</f>
        <v>1550251341372.5901</v>
      </c>
    </row>
    <row r="16" spans="1:10" s="32" customFormat="1" ht="15" x14ac:dyDescent="0.25">
      <c r="A16" s="232"/>
      <c r="B16" s="32" t="s">
        <v>2055</v>
      </c>
      <c r="C16" s="208" t="s">
        <v>1832</v>
      </c>
      <c r="D16" s="241" t="s">
        <v>2054</v>
      </c>
      <c r="E16" s="231">
        <f>SUMIF(Government_revenues_table[[#All],[Government entity]],Government_agencies[[#This Row],[Full name of agency]],Government_revenues_table[[#All],[Revenue value]])</f>
        <v>435216684810.40009</v>
      </c>
    </row>
    <row r="17" spans="1:10" s="32" customFormat="1" ht="15" x14ac:dyDescent="0.25">
      <c r="A17" s="232"/>
      <c r="B17" s="32" t="s">
        <v>2056</v>
      </c>
      <c r="C17" s="208" t="s">
        <v>1832</v>
      </c>
      <c r="D17" s="241" t="s">
        <v>2054</v>
      </c>
      <c r="E17" s="231">
        <f>SUMIF(Government_revenues_table[[#All],[Government entity]],Government_agencies[[#This Row],[Full name of agency]],Government_revenues_table[[#All],[Revenue value]])</f>
        <v>805971126.28999996</v>
      </c>
    </row>
    <row r="18" spans="1:10" s="32" customFormat="1" ht="15" x14ac:dyDescent="0.25">
      <c r="A18" s="232"/>
      <c r="B18" s="32" t="s">
        <v>2057</v>
      </c>
      <c r="C18" s="208" t="s">
        <v>1843</v>
      </c>
      <c r="D18" s="241" t="s">
        <v>2054</v>
      </c>
      <c r="E18" s="231">
        <f>SUMIF(Government_revenues_table[[#All],[Government entity]],Government_agencies[[#This Row],[Full name of agency]],Government_revenues_table[[#All],[Revenue value]])</f>
        <v>1154529538822.5798</v>
      </c>
    </row>
    <row r="19" spans="1:10" s="32" customFormat="1" ht="15" x14ac:dyDescent="0.25">
      <c r="A19" s="232"/>
      <c r="B19" s="32" t="s">
        <v>2059</v>
      </c>
      <c r="C19" s="32" t="s">
        <v>1833</v>
      </c>
      <c r="D19" s="241" t="s">
        <v>2054</v>
      </c>
      <c r="E19" s="231">
        <f>SUMIF(Government_revenues_table[[#All],[Government entity]],Government_agencies[[#This Row],[Full name of agency]],Government_revenues_table[[#All],[Revenue value]])</f>
        <v>57533611374.770004</v>
      </c>
    </row>
    <row r="20" spans="1:10" s="32" customFormat="1" ht="15" x14ac:dyDescent="0.25">
      <c r="A20" s="232"/>
      <c r="B20" s="32" t="s">
        <v>2060</v>
      </c>
      <c r="C20" s="32" t="s">
        <v>1831</v>
      </c>
      <c r="D20" s="241" t="s">
        <v>2054</v>
      </c>
      <c r="E20" s="231">
        <f>SUMIF(Government_revenues_table[[#All],[Government entity]],Government_agencies[[#This Row],[Full name of agency]],Government_revenues_table[[#All],[Revenue value]])</f>
        <v>941591501.5</v>
      </c>
    </row>
    <row r="21" spans="1:10" s="32" customFormat="1" ht="15" x14ac:dyDescent="0.25">
      <c r="A21" s="232"/>
      <c r="B21" s="32" t="s">
        <v>989</v>
      </c>
      <c r="C21" s="32" t="s">
        <v>989</v>
      </c>
      <c r="D21" s="241" t="s">
        <v>2054</v>
      </c>
      <c r="E21" s="231">
        <f>SUMIF(Government_revenues_table[[#All],[Government entity]],Government_agencies[[#This Row],[Full name of agency]],Government_revenues_table[[#All],[Revenue value]])</f>
        <v>226782354331.09998</v>
      </c>
    </row>
    <row r="22" spans="1:10" s="275" customFormat="1" ht="15" x14ac:dyDescent="0.35">
      <c r="A22" s="232"/>
      <c r="B22" s="270" t="s">
        <v>2058</v>
      </c>
      <c r="C22" s="275" t="s">
        <v>1831</v>
      </c>
      <c r="D22" s="241" t="s">
        <v>2054</v>
      </c>
      <c r="E22" s="231">
        <f>SUMIF(Government_revenues_table[[#All],[Government entity]],Government_agencies[[#This Row],[Full name of agency]],Government_revenues_table[[#All],[Revenue value]])</f>
        <v>27725117812.34</v>
      </c>
    </row>
    <row r="23" spans="1:10" s="32" customFormat="1" ht="15" x14ac:dyDescent="0.25">
      <c r="A23" s="232"/>
      <c r="B23" s="32" t="s">
        <v>2061</v>
      </c>
      <c r="C23" s="32" t="s">
        <v>1831</v>
      </c>
      <c r="D23" s="241" t="s">
        <v>2054</v>
      </c>
      <c r="E23" s="231">
        <f>SUMIF(Government_revenues_table[[#All],[Government entity]],Government_agencies[[#This Row],[Full name of agency]],Government_revenues_table[[#All],[Revenue value]])</f>
        <v>24330314769.799999</v>
      </c>
    </row>
    <row r="24" spans="1:10" s="275" customFormat="1" ht="15" x14ac:dyDescent="0.3">
      <c r="C24" s="274"/>
      <c r="D24" s="241"/>
      <c r="E24" s="233"/>
    </row>
    <row r="25" spans="1:10" s="32" customFormat="1" ht="15" x14ac:dyDescent="0.3">
      <c r="C25" s="208"/>
      <c r="D25" s="242"/>
    </row>
    <row r="26" spans="1:10" s="32" customFormat="1" ht="18.600000000000001" x14ac:dyDescent="0.3">
      <c r="B26" s="330" t="s">
        <v>1566</v>
      </c>
      <c r="C26" s="330"/>
      <c r="D26" s="330"/>
      <c r="E26" s="330"/>
      <c r="F26" s="330"/>
      <c r="G26" s="330"/>
      <c r="H26" s="330"/>
      <c r="I26" s="330"/>
      <c r="J26" s="330"/>
    </row>
    <row r="27" spans="1:10" s="32" customFormat="1" ht="15" x14ac:dyDescent="0.3">
      <c r="B27" s="336" t="s">
        <v>1636</v>
      </c>
      <c r="C27" s="336"/>
      <c r="D27" s="337"/>
      <c r="E27" s="165"/>
    </row>
    <row r="28" spans="1:10" s="32" customFormat="1" ht="15" x14ac:dyDescent="0.3">
      <c r="B28" s="234" t="s">
        <v>2062</v>
      </c>
      <c r="C28" s="168" t="s">
        <v>2063</v>
      </c>
      <c r="D28" s="243" t="s">
        <v>2064</v>
      </c>
    </row>
    <row r="29" spans="1:10" s="32" customFormat="1" ht="15" x14ac:dyDescent="0.3">
      <c r="D29" s="244"/>
    </row>
    <row r="30" spans="1:10" s="32" customFormat="1" ht="15" x14ac:dyDescent="0.3">
      <c r="B30" s="164" t="s">
        <v>1567</v>
      </c>
      <c r="C30" s="164" t="s">
        <v>1946</v>
      </c>
      <c r="D30" s="241" t="s">
        <v>1565</v>
      </c>
      <c r="E30" s="208" t="s">
        <v>1492</v>
      </c>
      <c r="F30" s="208" t="s">
        <v>1582</v>
      </c>
      <c r="G30" s="208" t="s">
        <v>1675</v>
      </c>
      <c r="H30" s="208" t="s">
        <v>1839</v>
      </c>
      <c r="I30" s="208" t="s">
        <v>1676</v>
      </c>
    </row>
    <row r="31" spans="1:10" s="32" customFormat="1" ht="15" x14ac:dyDescent="0.35">
      <c r="A31" s="208"/>
      <c r="B31" s="38" t="s">
        <v>1983</v>
      </c>
      <c r="C31" s="208" t="s">
        <v>2066</v>
      </c>
      <c r="D31" s="245">
        <v>2011239</v>
      </c>
      <c r="E31" s="208" t="s">
        <v>988</v>
      </c>
      <c r="F31" s="208" t="s">
        <v>1583</v>
      </c>
      <c r="G31" s="167" t="s">
        <v>1656</v>
      </c>
      <c r="H31" s="167" t="s">
        <v>1656</v>
      </c>
      <c r="I31" s="231">
        <v>872067262.76999998</v>
      </c>
    </row>
    <row r="32" spans="1:10" s="32" customFormat="1" ht="15" x14ac:dyDescent="0.35">
      <c r="A32" s="208"/>
      <c r="B32" s="38" t="s">
        <v>1984</v>
      </c>
      <c r="C32" s="208" t="s">
        <v>1982</v>
      </c>
      <c r="D32" s="245">
        <v>5097517</v>
      </c>
      <c r="E32" s="208" t="s">
        <v>988</v>
      </c>
      <c r="F32" s="208" t="s">
        <v>1583</v>
      </c>
      <c r="G32" s="167" t="s">
        <v>1656</v>
      </c>
      <c r="H32" s="167" t="s">
        <v>1656</v>
      </c>
      <c r="I32" s="231">
        <v>57691570.5</v>
      </c>
    </row>
    <row r="33" spans="1:9" s="32" customFormat="1" ht="15" x14ac:dyDescent="0.35">
      <c r="A33" s="208"/>
      <c r="B33" s="38" t="s">
        <v>1985</v>
      </c>
      <c r="C33" s="208" t="s">
        <v>1982</v>
      </c>
      <c r="D33" s="245">
        <v>5809797</v>
      </c>
      <c r="E33" s="208" t="s">
        <v>988</v>
      </c>
      <c r="F33" s="208" t="s">
        <v>1583</v>
      </c>
      <c r="G33" s="167" t="s">
        <v>1656</v>
      </c>
      <c r="H33" s="167" t="s">
        <v>1656</v>
      </c>
      <c r="I33" s="231">
        <v>3401765368.5700002</v>
      </c>
    </row>
    <row r="34" spans="1:9" s="32" customFormat="1" ht="15" x14ac:dyDescent="0.35">
      <c r="A34" s="208"/>
      <c r="B34" s="38" t="s">
        <v>1986</v>
      </c>
      <c r="C34" s="208" t="s">
        <v>1982</v>
      </c>
      <c r="D34" s="245">
        <v>5095549</v>
      </c>
      <c r="E34" s="208" t="s">
        <v>988</v>
      </c>
      <c r="F34" s="208" t="s">
        <v>1583</v>
      </c>
      <c r="G34" s="167" t="s">
        <v>1656</v>
      </c>
      <c r="H34" s="167" t="s">
        <v>1656</v>
      </c>
      <c r="I34" s="231">
        <v>5522298366.9799995</v>
      </c>
    </row>
    <row r="35" spans="1:9" s="32" customFormat="1" ht="15" x14ac:dyDescent="0.35">
      <c r="A35" s="208"/>
      <c r="B35" s="38" t="s">
        <v>1987</v>
      </c>
      <c r="C35" s="208" t="s">
        <v>2066</v>
      </c>
      <c r="D35" s="245">
        <v>2008572</v>
      </c>
      <c r="E35" s="208" t="s">
        <v>988</v>
      </c>
      <c r="F35" s="208" t="s">
        <v>1583</v>
      </c>
      <c r="G35" s="167" t="s">
        <v>1656</v>
      </c>
      <c r="H35" s="167" t="s">
        <v>1656</v>
      </c>
      <c r="I35" s="231">
        <v>14151736590.139999</v>
      </c>
    </row>
    <row r="36" spans="1:9" s="32" customFormat="1" ht="15" x14ac:dyDescent="0.35">
      <c r="A36" s="208"/>
      <c r="B36" s="38" t="s">
        <v>1988</v>
      </c>
      <c r="C36" s="208" t="s">
        <v>1982</v>
      </c>
      <c r="D36" s="245">
        <v>5215919</v>
      </c>
      <c r="E36" s="208" t="s">
        <v>988</v>
      </c>
      <c r="F36" s="208" t="s">
        <v>1583</v>
      </c>
      <c r="G36" s="167" t="s">
        <v>1656</v>
      </c>
      <c r="H36" s="167" t="s">
        <v>1656</v>
      </c>
      <c r="I36" s="231">
        <v>495068140.45999998</v>
      </c>
    </row>
    <row r="37" spans="1:9" s="32" customFormat="1" ht="15" x14ac:dyDescent="0.35">
      <c r="A37" s="208"/>
      <c r="B37" s="38" t="s">
        <v>1989</v>
      </c>
      <c r="C37" s="208" t="s">
        <v>1982</v>
      </c>
      <c r="D37" s="245">
        <v>5502977</v>
      </c>
      <c r="E37" s="208" t="s">
        <v>988</v>
      </c>
      <c r="F37" s="208" t="s">
        <v>1583</v>
      </c>
      <c r="G37" s="167" t="s">
        <v>1656</v>
      </c>
      <c r="H37" s="167" t="s">
        <v>1656</v>
      </c>
      <c r="I37" s="231">
        <v>2825708841.2800002</v>
      </c>
    </row>
    <row r="38" spans="1:9" s="32" customFormat="1" ht="15" x14ac:dyDescent="0.35">
      <c r="A38" s="208"/>
      <c r="B38" s="38" t="s">
        <v>1990</v>
      </c>
      <c r="C38" s="208" t="s">
        <v>1982</v>
      </c>
      <c r="D38" s="245">
        <v>2708701</v>
      </c>
      <c r="E38" s="208" t="s">
        <v>988</v>
      </c>
      <c r="F38" s="208" t="s">
        <v>1583</v>
      </c>
      <c r="G38" s="167" t="s">
        <v>1656</v>
      </c>
      <c r="H38" s="167" t="s">
        <v>1656</v>
      </c>
      <c r="I38" s="231">
        <v>27892523496.27</v>
      </c>
    </row>
    <row r="39" spans="1:9" s="32" customFormat="1" ht="15" x14ac:dyDescent="0.35">
      <c r="A39" s="208"/>
      <c r="B39" s="38" t="s">
        <v>1991</v>
      </c>
      <c r="C39" s="208" t="s">
        <v>1982</v>
      </c>
      <c r="D39" s="245">
        <v>5906865</v>
      </c>
      <c r="E39" s="208" t="s">
        <v>988</v>
      </c>
      <c r="F39" s="208" t="s">
        <v>1583</v>
      </c>
      <c r="G39" s="167" t="s">
        <v>1656</v>
      </c>
      <c r="H39" s="167" t="s">
        <v>1656</v>
      </c>
      <c r="I39" s="231">
        <v>664773569</v>
      </c>
    </row>
    <row r="40" spans="1:9" s="32" customFormat="1" ht="15" x14ac:dyDescent="0.35">
      <c r="A40" s="208"/>
      <c r="B40" s="38" t="s">
        <v>1992</v>
      </c>
      <c r="C40" s="208" t="s">
        <v>1982</v>
      </c>
      <c r="D40" s="245">
        <v>5294088</v>
      </c>
      <c r="E40" s="208" t="s">
        <v>988</v>
      </c>
      <c r="F40" s="208" t="s">
        <v>1583</v>
      </c>
      <c r="G40" s="167" t="s">
        <v>1656</v>
      </c>
      <c r="H40" s="167" t="s">
        <v>1656</v>
      </c>
      <c r="I40" s="231">
        <v>1095652389.52</v>
      </c>
    </row>
    <row r="41" spans="1:9" s="32" customFormat="1" ht="15" x14ac:dyDescent="0.35">
      <c r="A41" s="208"/>
      <c r="B41" s="38" t="s">
        <v>1993</v>
      </c>
      <c r="C41" s="208" t="s">
        <v>1982</v>
      </c>
      <c r="D41" s="245">
        <v>2855119</v>
      </c>
      <c r="E41" s="208" t="s">
        <v>988</v>
      </c>
      <c r="F41" s="208" t="s">
        <v>1583</v>
      </c>
      <c r="G41" s="167" t="s">
        <v>1656</v>
      </c>
      <c r="H41" s="167" t="s">
        <v>1656</v>
      </c>
      <c r="I41" s="231">
        <v>155270209775.07001</v>
      </c>
    </row>
    <row r="42" spans="1:9" s="32" customFormat="1" ht="15" x14ac:dyDescent="0.35">
      <c r="A42" s="208"/>
      <c r="B42" s="38" t="s">
        <v>1994</v>
      </c>
      <c r="C42" s="208" t="s">
        <v>1982</v>
      </c>
      <c r="D42" s="245">
        <v>2094533</v>
      </c>
      <c r="E42" s="208" t="s">
        <v>988</v>
      </c>
      <c r="F42" s="208" t="s">
        <v>1583</v>
      </c>
      <c r="G42" s="167" t="s">
        <v>1656</v>
      </c>
      <c r="H42" s="167" t="s">
        <v>1656</v>
      </c>
      <c r="I42" s="231">
        <v>43103910285.440002</v>
      </c>
    </row>
    <row r="43" spans="1:9" s="32" customFormat="1" ht="15" x14ac:dyDescent="0.35">
      <c r="A43" s="208"/>
      <c r="B43" s="38" t="s">
        <v>1995</v>
      </c>
      <c r="C43" s="208" t="s">
        <v>1982</v>
      </c>
      <c r="D43" s="245">
        <v>5722942</v>
      </c>
      <c r="E43" s="208" t="s">
        <v>988</v>
      </c>
      <c r="F43" s="208" t="s">
        <v>1583</v>
      </c>
      <c r="G43" s="167" t="s">
        <v>1656</v>
      </c>
      <c r="H43" s="167" t="s">
        <v>1656</v>
      </c>
      <c r="I43" s="231">
        <v>4012919934.23</v>
      </c>
    </row>
    <row r="44" spans="1:9" s="32" customFormat="1" ht="15" x14ac:dyDescent="0.35">
      <c r="A44" s="208"/>
      <c r="B44" s="38" t="s">
        <v>1996</v>
      </c>
      <c r="C44" s="208" t="s">
        <v>1982</v>
      </c>
      <c r="D44" s="245">
        <v>2643928</v>
      </c>
      <c r="E44" s="208" t="s">
        <v>988</v>
      </c>
      <c r="F44" s="208" t="s">
        <v>1583</v>
      </c>
      <c r="G44" s="167" t="s">
        <v>1656</v>
      </c>
      <c r="H44" s="167" t="s">
        <v>1656</v>
      </c>
      <c r="I44" s="231">
        <v>1670736873.03</v>
      </c>
    </row>
    <row r="45" spans="1:9" s="32" customFormat="1" ht="15" x14ac:dyDescent="0.35">
      <c r="A45" s="208"/>
      <c r="B45" s="38" t="s">
        <v>1997</v>
      </c>
      <c r="C45" s="208" t="s">
        <v>1982</v>
      </c>
      <c r="D45" s="245">
        <v>2848066</v>
      </c>
      <c r="E45" s="208" t="s">
        <v>988</v>
      </c>
      <c r="F45" s="208" t="s">
        <v>1583</v>
      </c>
      <c r="G45" s="167" t="s">
        <v>1656</v>
      </c>
      <c r="H45" s="167" t="s">
        <v>1656</v>
      </c>
      <c r="I45" s="231">
        <v>407201861</v>
      </c>
    </row>
    <row r="46" spans="1:9" s="32" customFormat="1" ht="15" x14ac:dyDescent="0.35">
      <c r="A46" s="208"/>
      <c r="B46" s="38" t="s">
        <v>1998</v>
      </c>
      <c r="C46" s="208" t="s">
        <v>1982</v>
      </c>
      <c r="D46" s="245">
        <v>5502292</v>
      </c>
      <c r="E46" s="208" t="s">
        <v>988</v>
      </c>
      <c r="F46" s="208" t="s">
        <v>1583</v>
      </c>
      <c r="G46" s="167" t="s">
        <v>1656</v>
      </c>
      <c r="H46" s="167" t="s">
        <v>1656</v>
      </c>
      <c r="I46" s="231">
        <v>1110617865.7</v>
      </c>
    </row>
    <row r="47" spans="1:9" s="32" customFormat="1" ht="15" x14ac:dyDescent="0.35">
      <c r="A47" s="208"/>
      <c r="B47" s="170" t="s">
        <v>1999</v>
      </c>
      <c r="C47" s="208" t="s">
        <v>1982</v>
      </c>
      <c r="D47" s="245">
        <v>6463932</v>
      </c>
      <c r="E47" s="208" t="s">
        <v>988</v>
      </c>
      <c r="F47" s="208" t="s">
        <v>1583</v>
      </c>
      <c r="G47" s="167" t="s">
        <v>1656</v>
      </c>
      <c r="H47" s="167" t="s">
        <v>1656</v>
      </c>
      <c r="I47" s="231">
        <v>2400549835.96</v>
      </c>
    </row>
    <row r="48" spans="1:9" s="32" customFormat="1" ht="15" x14ac:dyDescent="0.35">
      <c r="A48" s="208"/>
      <c r="B48" s="170" t="s">
        <v>2000</v>
      </c>
      <c r="C48" s="208" t="s">
        <v>1982</v>
      </c>
      <c r="D48" s="245">
        <v>5528437</v>
      </c>
      <c r="E48" s="208" t="s">
        <v>988</v>
      </c>
      <c r="F48" s="208" t="s">
        <v>1583</v>
      </c>
      <c r="G48" s="167" t="s">
        <v>1656</v>
      </c>
      <c r="H48" s="167" t="s">
        <v>1656</v>
      </c>
      <c r="I48" s="231">
        <v>958113524.86000001</v>
      </c>
    </row>
    <row r="49" spans="1:9" s="32" customFormat="1" ht="15" x14ac:dyDescent="0.35">
      <c r="A49" s="208"/>
      <c r="B49" s="170" t="s">
        <v>2001</v>
      </c>
      <c r="C49" s="208" t="s">
        <v>1982</v>
      </c>
      <c r="D49" s="245">
        <v>5045894</v>
      </c>
      <c r="E49" s="208" t="s">
        <v>988</v>
      </c>
      <c r="F49" s="208" t="s">
        <v>1583</v>
      </c>
      <c r="G49" s="167" t="s">
        <v>1656</v>
      </c>
      <c r="H49" s="167" t="s">
        <v>1656</v>
      </c>
      <c r="I49" s="231">
        <v>1396836824.02</v>
      </c>
    </row>
    <row r="50" spans="1:9" s="32" customFormat="1" ht="15" x14ac:dyDescent="0.35">
      <c r="A50" s="208"/>
      <c r="B50" s="170" t="s">
        <v>2002</v>
      </c>
      <c r="C50" s="208" t="s">
        <v>1982</v>
      </c>
      <c r="D50" s="245">
        <v>5838266</v>
      </c>
      <c r="E50" s="208" t="s">
        <v>988</v>
      </c>
      <c r="F50" s="208" t="s">
        <v>1583</v>
      </c>
      <c r="G50" s="167" t="s">
        <v>1656</v>
      </c>
      <c r="H50" s="167" t="s">
        <v>1656</v>
      </c>
      <c r="I50" s="231">
        <v>575403809.85000002</v>
      </c>
    </row>
    <row r="51" spans="1:9" s="32" customFormat="1" ht="15" x14ac:dyDescent="0.35">
      <c r="A51" s="208"/>
      <c r="B51" s="170" t="s">
        <v>2003</v>
      </c>
      <c r="C51" s="208" t="s">
        <v>1982</v>
      </c>
      <c r="D51" s="245">
        <v>5073189</v>
      </c>
      <c r="E51" s="208" t="s">
        <v>988</v>
      </c>
      <c r="F51" s="208" t="s">
        <v>1583</v>
      </c>
      <c r="G51" s="167" t="s">
        <v>1656</v>
      </c>
      <c r="H51" s="167" t="s">
        <v>1656</v>
      </c>
      <c r="I51" s="231">
        <v>652194143.52999997</v>
      </c>
    </row>
    <row r="52" spans="1:9" s="32" customFormat="1" ht="15" x14ac:dyDescent="0.35">
      <c r="A52" s="208"/>
      <c r="B52" s="170" t="s">
        <v>2004</v>
      </c>
      <c r="C52" s="208" t="s">
        <v>1982</v>
      </c>
      <c r="D52" s="245">
        <v>2067684</v>
      </c>
      <c r="E52" s="208" t="s">
        <v>988</v>
      </c>
      <c r="F52" s="208" t="s">
        <v>1583</v>
      </c>
      <c r="G52" s="167" t="s">
        <v>1656</v>
      </c>
      <c r="H52" s="167" t="s">
        <v>1656</v>
      </c>
      <c r="I52" s="231">
        <v>1374361</v>
      </c>
    </row>
    <row r="53" spans="1:9" s="32" customFormat="1" ht="15" x14ac:dyDescent="0.35">
      <c r="A53" s="208"/>
      <c r="B53" s="170" t="s">
        <v>2005</v>
      </c>
      <c r="C53" s="208" t="s">
        <v>1982</v>
      </c>
      <c r="D53" s="245">
        <v>6254713</v>
      </c>
      <c r="E53" s="208" t="s">
        <v>988</v>
      </c>
      <c r="F53" s="208" t="s">
        <v>1583</v>
      </c>
      <c r="G53" s="167" t="s">
        <v>1656</v>
      </c>
      <c r="H53" s="167" t="s">
        <v>1656</v>
      </c>
      <c r="I53" s="231">
        <v>272044709.44</v>
      </c>
    </row>
    <row r="54" spans="1:9" s="32" customFormat="1" ht="15" x14ac:dyDescent="0.35">
      <c r="A54" s="208"/>
      <c r="B54" s="170" t="s">
        <v>2006</v>
      </c>
      <c r="C54" s="208" t="s">
        <v>1982</v>
      </c>
      <c r="D54" s="245">
        <v>5830974</v>
      </c>
      <c r="E54" s="208" t="s">
        <v>988</v>
      </c>
      <c r="F54" s="208" t="s">
        <v>1583</v>
      </c>
      <c r="G54" s="167" t="s">
        <v>1656</v>
      </c>
      <c r="H54" s="167" t="s">
        <v>1656</v>
      </c>
      <c r="I54" s="231">
        <v>14931296782.8918</v>
      </c>
    </row>
    <row r="55" spans="1:9" s="32" customFormat="1" ht="15" x14ac:dyDescent="0.35">
      <c r="A55" s="208"/>
      <c r="B55" s="170" t="s">
        <v>2007</v>
      </c>
      <c r="C55" s="208" t="s">
        <v>1982</v>
      </c>
      <c r="D55" s="245">
        <v>5253535</v>
      </c>
      <c r="E55" s="208" t="s">
        <v>988</v>
      </c>
      <c r="F55" s="208" t="s">
        <v>1583</v>
      </c>
      <c r="G55" s="167" t="s">
        <v>1656</v>
      </c>
      <c r="H55" s="167" t="s">
        <v>1656</v>
      </c>
      <c r="I55" s="231">
        <v>1811134270.9400001</v>
      </c>
    </row>
    <row r="56" spans="1:9" s="32" customFormat="1" ht="15" x14ac:dyDescent="0.35">
      <c r="A56" s="208"/>
      <c r="B56" s="170" t="s">
        <v>2008</v>
      </c>
      <c r="C56" s="208" t="s">
        <v>1982</v>
      </c>
      <c r="D56" s="245">
        <v>5051304</v>
      </c>
      <c r="E56" s="208" t="s">
        <v>988</v>
      </c>
      <c r="F56" s="208" t="s">
        <v>1583</v>
      </c>
      <c r="G56" s="167" t="s">
        <v>1656</v>
      </c>
      <c r="H56" s="167" t="s">
        <v>1656</v>
      </c>
      <c r="I56" s="231">
        <v>1783529617.26</v>
      </c>
    </row>
    <row r="57" spans="1:9" s="32" customFormat="1" ht="15" x14ac:dyDescent="0.35">
      <c r="A57" s="208"/>
      <c r="B57" s="170" t="s">
        <v>2009</v>
      </c>
      <c r="C57" s="208" t="s">
        <v>2066</v>
      </c>
      <c r="D57" s="245">
        <v>2550466</v>
      </c>
      <c r="E57" s="208" t="s">
        <v>988</v>
      </c>
      <c r="F57" s="208" t="s">
        <v>1583</v>
      </c>
      <c r="G57" s="167" t="s">
        <v>1656</v>
      </c>
      <c r="H57" s="167" t="s">
        <v>1656</v>
      </c>
      <c r="I57" s="231">
        <v>106761494005.52</v>
      </c>
    </row>
    <row r="58" spans="1:9" s="32" customFormat="1" ht="15" x14ac:dyDescent="0.35">
      <c r="A58" s="208"/>
      <c r="B58" s="170" t="s">
        <v>2010</v>
      </c>
      <c r="C58" s="208" t="s">
        <v>1982</v>
      </c>
      <c r="D58" s="245">
        <v>2095025</v>
      </c>
      <c r="E58" s="208" t="s">
        <v>988</v>
      </c>
      <c r="F58" s="208" t="s">
        <v>1583</v>
      </c>
      <c r="G58" s="167" t="s">
        <v>1656</v>
      </c>
      <c r="H58" s="167" t="s">
        <v>1656</v>
      </c>
      <c r="I58" s="231">
        <v>122587225565.56</v>
      </c>
    </row>
    <row r="59" spans="1:9" s="32" customFormat="1" ht="15" x14ac:dyDescent="0.35">
      <c r="A59" s="208"/>
      <c r="B59" s="170" t="s">
        <v>2011</v>
      </c>
      <c r="C59" s="208" t="s">
        <v>1982</v>
      </c>
      <c r="D59" s="245">
        <v>2029278</v>
      </c>
      <c r="E59" s="208" t="s">
        <v>988</v>
      </c>
      <c r="F59" s="208" t="s">
        <v>1583</v>
      </c>
      <c r="G59" s="167" t="s">
        <v>1656</v>
      </c>
      <c r="H59" s="167" t="s">
        <v>1656</v>
      </c>
      <c r="I59" s="231">
        <v>4973180509.8500004</v>
      </c>
    </row>
    <row r="60" spans="1:9" s="32" customFormat="1" ht="15" x14ac:dyDescent="0.35">
      <c r="A60" s="208"/>
      <c r="B60" s="170" t="s">
        <v>2012</v>
      </c>
      <c r="C60" s="208" t="s">
        <v>1982</v>
      </c>
      <c r="D60" s="245">
        <v>5106567</v>
      </c>
      <c r="E60" s="208" t="s">
        <v>988</v>
      </c>
      <c r="F60" s="208" t="s">
        <v>1583</v>
      </c>
      <c r="G60" s="167" t="s">
        <v>1656</v>
      </c>
      <c r="H60" s="167" t="s">
        <v>1656</v>
      </c>
      <c r="I60" s="231">
        <v>7870145850.9799995</v>
      </c>
    </row>
    <row r="61" spans="1:9" s="32" customFormat="1" ht="15" x14ac:dyDescent="0.35">
      <c r="A61" s="208"/>
      <c r="B61" s="170" t="s">
        <v>2013</v>
      </c>
      <c r="C61" s="208" t="s">
        <v>1982</v>
      </c>
      <c r="D61" s="245">
        <v>5141583</v>
      </c>
      <c r="E61" s="208" t="s">
        <v>988</v>
      </c>
      <c r="F61" s="208" t="s">
        <v>1583</v>
      </c>
      <c r="G61" s="167" t="s">
        <v>1656</v>
      </c>
      <c r="H61" s="167" t="s">
        <v>1656</v>
      </c>
      <c r="I61" s="231">
        <v>38108006318.309998</v>
      </c>
    </row>
    <row r="62" spans="1:9" s="32" customFormat="1" ht="15" x14ac:dyDescent="0.35">
      <c r="A62" s="208"/>
      <c r="B62" s="170" t="s">
        <v>2014</v>
      </c>
      <c r="C62" s="208" t="s">
        <v>1982</v>
      </c>
      <c r="D62" s="245">
        <v>2705133</v>
      </c>
      <c r="E62" s="208" t="s">
        <v>988</v>
      </c>
      <c r="F62" s="208" t="s">
        <v>1583</v>
      </c>
      <c r="G62" s="167" t="s">
        <v>1656</v>
      </c>
      <c r="H62" s="167" t="s">
        <v>1656</v>
      </c>
      <c r="I62" s="231">
        <v>2703826428.1599998</v>
      </c>
    </row>
    <row r="63" spans="1:9" s="32" customFormat="1" ht="15" x14ac:dyDescent="0.35">
      <c r="A63" s="208"/>
      <c r="B63" s="170" t="s">
        <v>2015</v>
      </c>
      <c r="C63" s="208" t="s">
        <v>1982</v>
      </c>
      <c r="D63" s="245">
        <v>5912245</v>
      </c>
      <c r="E63" s="208" t="s">
        <v>988</v>
      </c>
      <c r="F63" s="208" t="s">
        <v>1583</v>
      </c>
      <c r="G63" s="167" t="s">
        <v>1656</v>
      </c>
      <c r="H63" s="167" t="s">
        <v>1656</v>
      </c>
      <c r="I63" s="231">
        <v>104664459.04000001</v>
      </c>
    </row>
    <row r="64" spans="1:9" s="32" customFormat="1" ht="15" x14ac:dyDescent="0.35">
      <c r="A64" s="208"/>
      <c r="B64" s="170" t="s">
        <v>2016</v>
      </c>
      <c r="C64" s="208" t="s">
        <v>1982</v>
      </c>
      <c r="D64" s="245">
        <v>2657457</v>
      </c>
      <c r="E64" s="208" t="s">
        <v>988</v>
      </c>
      <c r="F64" s="208" t="s">
        <v>1583</v>
      </c>
      <c r="G64" s="167" t="s">
        <v>1656</v>
      </c>
      <c r="H64" s="167" t="s">
        <v>1656</v>
      </c>
      <c r="I64" s="231">
        <v>916184999478.09399</v>
      </c>
    </row>
    <row r="65" spans="1:9" s="32" customFormat="1" ht="15" x14ac:dyDescent="0.35">
      <c r="A65" s="208"/>
      <c r="B65" s="170" t="s">
        <v>2017</v>
      </c>
      <c r="C65" s="208" t="s">
        <v>1982</v>
      </c>
      <c r="D65" s="245">
        <v>2678187</v>
      </c>
      <c r="E65" s="208" t="s">
        <v>988</v>
      </c>
      <c r="F65" s="208" t="s">
        <v>1583</v>
      </c>
      <c r="G65" s="167" t="s">
        <v>1656</v>
      </c>
      <c r="H65" s="167" t="s">
        <v>1656</v>
      </c>
      <c r="I65" s="231">
        <v>580834518.37</v>
      </c>
    </row>
    <row r="66" spans="1:9" s="32" customFormat="1" ht="15" x14ac:dyDescent="0.35">
      <c r="A66" s="208"/>
      <c r="B66" s="170" t="s">
        <v>2018</v>
      </c>
      <c r="C66" s="208" t="s">
        <v>1982</v>
      </c>
      <c r="D66" s="245">
        <v>5199077</v>
      </c>
      <c r="E66" s="208" t="s">
        <v>988</v>
      </c>
      <c r="F66" s="208" t="s">
        <v>1583</v>
      </c>
      <c r="G66" s="167" t="s">
        <v>1656</v>
      </c>
      <c r="H66" s="167" t="s">
        <v>1656</v>
      </c>
      <c r="I66" s="231">
        <v>13413058404.620001</v>
      </c>
    </row>
    <row r="67" spans="1:9" s="32" customFormat="1" ht="15" x14ac:dyDescent="0.35">
      <c r="A67" s="208"/>
      <c r="B67" s="170" t="s">
        <v>2019</v>
      </c>
      <c r="C67" s="208" t="s">
        <v>1982</v>
      </c>
      <c r="D67" s="245">
        <v>2075385</v>
      </c>
      <c r="E67" s="208" t="s">
        <v>986</v>
      </c>
      <c r="F67" s="208" t="s">
        <v>1583</v>
      </c>
      <c r="G67" s="167" t="s">
        <v>1656</v>
      </c>
      <c r="H67" s="167" t="s">
        <v>1656</v>
      </c>
      <c r="I67" s="231">
        <v>7970004553.6400003</v>
      </c>
    </row>
    <row r="68" spans="1:9" s="32" customFormat="1" ht="15" x14ac:dyDescent="0.35">
      <c r="A68" s="208"/>
      <c r="B68" s="170" t="s">
        <v>2020</v>
      </c>
      <c r="C68" s="208" t="s">
        <v>1982</v>
      </c>
      <c r="D68" s="245">
        <v>5084555</v>
      </c>
      <c r="E68" s="208" t="s">
        <v>988</v>
      </c>
      <c r="F68" s="208" t="s">
        <v>1583</v>
      </c>
      <c r="G68" s="167" t="s">
        <v>1656</v>
      </c>
      <c r="H68" s="167" t="s">
        <v>1656</v>
      </c>
      <c r="I68" s="231">
        <v>71293309147.610001</v>
      </c>
    </row>
    <row r="69" spans="1:9" s="32" customFormat="1" ht="15" x14ac:dyDescent="0.35">
      <c r="A69" s="208"/>
      <c r="B69" s="170" t="s">
        <v>2021</v>
      </c>
      <c r="C69" s="208" t="s">
        <v>1982</v>
      </c>
      <c r="D69" s="245">
        <v>5261198</v>
      </c>
      <c r="E69" s="208" t="s">
        <v>986</v>
      </c>
      <c r="F69" s="208" t="s">
        <v>1583</v>
      </c>
      <c r="G69" s="167" t="s">
        <v>1656</v>
      </c>
      <c r="H69" s="167" t="s">
        <v>1656</v>
      </c>
      <c r="I69" s="231">
        <v>71333191522.25</v>
      </c>
    </row>
    <row r="70" spans="1:9" s="32" customFormat="1" ht="15" x14ac:dyDescent="0.35">
      <c r="A70" s="208"/>
      <c r="B70" s="170" t="s">
        <v>2022</v>
      </c>
      <c r="C70" s="208" t="s">
        <v>1982</v>
      </c>
      <c r="D70" s="245">
        <v>5295858</v>
      </c>
      <c r="E70" s="208" t="s">
        <v>988</v>
      </c>
      <c r="F70" s="208" t="s">
        <v>1583</v>
      </c>
      <c r="G70" s="167" t="s">
        <v>1656</v>
      </c>
      <c r="H70" s="167" t="s">
        <v>1656</v>
      </c>
      <c r="I70" s="231">
        <v>4613791736.1199999</v>
      </c>
    </row>
    <row r="71" spans="1:9" s="32" customFormat="1" ht="15" x14ac:dyDescent="0.35">
      <c r="A71" s="208"/>
      <c r="B71" s="170" t="s">
        <v>2023</v>
      </c>
      <c r="C71" s="208" t="s">
        <v>1982</v>
      </c>
      <c r="D71" s="245">
        <v>6101615</v>
      </c>
      <c r="E71" s="208" t="s">
        <v>988</v>
      </c>
      <c r="F71" s="208" t="s">
        <v>1583</v>
      </c>
      <c r="G71" s="167" t="s">
        <v>1656</v>
      </c>
      <c r="H71" s="167" t="s">
        <v>1656</v>
      </c>
      <c r="I71" s="231">
        <v>7612667760.6800003</v>
      </c>
    </row>
    <row r="72" spans="1:9" s="32" customFormat="1" ht="15" x14ac:dyDescent="0.35">
      <c r="A72" s="208"/>
      <c r="B72" s="170" t="s">
        <v>2024</v>
      </c>
      <c r="C72" s="208" t="s">
        <v>2066</v>
      </c>
      <c r="D72" s="245">
        <v>2016656</v>
      </c>
      <c r="E72" s="208" t="s">
        <v>988</v>
      </c>
      <c r="F72" s="208" t="s">
        <v>1583</v>
      </c>
      <c r="G72" s="167" t="s">
        <v>1656</v>
      </c>
      <c r="H72" s="167" t="s">
        <v>1656</v>
      </c>
      <c r="I72" s="231">
        <v>51863990683.610001</v>
      </c>
    </row>
    <row r="73" spans="1:9" s="32" customFormat="1" ht="15" x14ac:dyDescent="0.35">
      <c r="A73" s="208"/>
      <c r="B73" s="170" t="s">
        <v>2025</v>
      </c>
      <c r="C73" s="208" t="s">
        <v>1982</v>
      </c>
      <c r="D73" s="245">
        <v>2872943</v>
      </c>
      <c r="E73" s="208" t="s">
        <v>988</v>
      </c>
      <c r="F73" s="208" t="s">
        <v>1583</v>
      </c>
      <c r="G73" s="167" t="s">
        <v>1656</v>
      </c>
      <c r="H73" s="167" t="s">
        <v>1656</v>
      </c>
      <c r="I73" s="231">
        <v>3138646321.9000001</v>
      </c>
    </row>
    <row r="74" spans="1:9" s="32" customFormat="1" ht="15" x14ac:dyDescent="0.35">
      <c r="A74" s="208"/>
      <c r="B74" s="170" t="s">
        <v>2026</v>
      </c>
      <c r="C74" s="208" t="s">
        <v>1982</v>
      </c>
      <c r="D74" s="245">
        <v>2839717</v>
      </c>
      <c r="E74" s="208" t="s">
        <v>988</v>
      </c>
      <c r="F74" s="208" t="s">
        <v>1583</v>
      </c>
      <c r="G74" s="167" t="s">
        <v>1656</v>
      </c>
      <c r="H74" s="167" t="s">
        <v>1656</v>
      </c>
      <c r="I74" s="231">
        <v>4404746654.8400002</v>
      </c>
    </row>
    <row r="75" spans="1:9" s="32" customFormat="1" ht="15" x14ac:dyDescent="0.35">
      <c r="A75" s="208"/>
      <c r="B75" s="170" t="s">
        <v>2027</v>
      </c>
      <c r="C75" s="208" t="s">
        <v>2066</v>
      </c>
      <c r="D75" s="245">
        <v>2076675</v>
      </c>
      <c r="E75" s="208" t="s">
        <v>988</v>
      </c>
      <c r="F75" s="208" t="s">
        <v>1583</v>
      </c>
      <c r="G75" s="167" t="s">
        <v>1656</v>
      </c>
      <c r="H75" s="167" t="s">
        <v>1656</v>
      </c>
      <c r="I75" s="231">
        <v>18205336070.610001</v>
      </c>
    </row>
    <row r="76" spans="1:9" s="32" customFormat="1" ht="15" x14ac:dyDescent="0.35">
      <c r="A76" s="208"/>
      <c r="B76" s="170" t="s">
        <v>2028</v>
      </c>
      <c r="C76" s="208" t="s">
        <v>1982</v>
      </c>
      <c r="D76" s="245">
        <v>2344343</v>
      </c>
      <c r="E76" s="208" t="s">
        <v>988</v>
      </c>
      <c r="F76" s="208" t="s">
        <v>1583</v>
      </c>
      <c r="G76" s="167" t="s">
        <v>1656</v>
      </c>
      <c r="H76" s="167" t="s">
        <v>1656</v>
      </c>
      <c r="I76" s="231">
        <v>2157687083.9099998</v>
      </c>
    </row>
    <row r="77" spans="1:9" s="32" customFormat="1" ht="15" x14ac:dyDescent="0.35">
      <c r="A77" s="208"/>
      <c r="B77" s="170" t="s">
        <v>2029</v>
      </c>
      <c r="C77" s="208" t="s">
        <v>1982</v>
      </c>
      <c r="D77" s="245">
        <v>2819996</v>
      </c>
      <c r="E77" s="208" t="s">
        <v>988</v>
      </c>
      <c r="F77" s="208" t="s">
        <v>1583</v>
      </c>
      <c r="G77" s="167" t="s">
        <v>1656</v>
      </c>
      <c r="H77" s="167" t="s">
        <v>1656</v>
      </c>
      <c r="I77" s="231">
        <v>4777992981.1999998</v>
      </c>
    </row>
    <row r="78" spans="1:9" s="32" customFormat="1" ht="15" x14ac:dyDescent="0.35">
      <c r="A78" s="208"/>
      <c r="B78" s="170" t="s">
        <v>2030</v>
      </c>
      <c r="C78" s="208" t="s">
        <v>1982</v>
      </c>
      <c r="D78" s="245">
        <v>5877288</v>
      </c>
      <c r="E78" s="208" t="s">
        <v>988</v>
      </c>
      <c r="F78" s="208" t="s">
        <v>1583</v>
      </c>
      <c r="G78" s="167" t="s">
        <v>1656</v>
      </c>
      <c r="H78" s="167" t="s">
        <v>1656</v>
      </c>
      <c r="I78" s="231">
        <v>1573559978.47</v>
      </c>
    </row>
    <row r="79" spans="1:9" s="32" customFormat="1" ht="15" x14ac:dyDescent="0.35">
      <c r="A79" s="208"/>
      <c r="B79" s="170" t="s">
        <v>2031</v>
      </c>
      <c r="C79" s="208" t="s">
        <v>1982</v>
      </c>
      <c r="D79" s="245">
        <v>6413811</v>
      </c>
      <c r="E79" s="208" t="s">
        <v>988</v>
      </c>
      <c r="F79" s="208" t="s">
        <v>1583</v>
      </c>
      <c r="G79" s="167" t="s">
        <v>1656</v>
      </c>
      <c r="H79" s="167" t="s">
        <v>1656</v>
      </c>
      <c r="I79" s="231">
        <v>2008173031.8599999</v>
      </c>
    </row>
    <row r="80" spans="1:9" s="32" customFormat="1" ht="15" x14ac:dyDescent="0.35">
      <c r="A80" s="208"/>
      <c r="B80" s="170" t="s">
        <v>2032</v>
      </c>
      <c r="C80" s="208" t="s">
        <v>1982</v>
      </c>
      <c r="D80" s="245">
        <v>2887134</v>
      </c>
      <c r="E80" s="208" t="s">
        <v>988</v>
      </c>
      <c r="F80" s="208" t="s">
        <v>1583</v>
      </c>
      <c r="G80" s="167" t="s">
        <v>1656</v>
      </c>
      <c r="H80" s="167" t="s">
        <v>1656</v>
      </c>
      <c r="I80" s="231">
        <v>6347162102.0600004</v>
      </c>
    </row>
    <row r="81" spans="1:10" s="32" customFormat="1" ht="15" x14ac:dyDescent="0.35">
      <c r="A81" s="208"/>
      <c r="B81" s="170" t="s">
        <v>2033</v>
      </c>
      <c r="C81" s="208" t="s">
        <v>1982</v>
      </c>
      <c r="D81" s="245">
        <v>2100231</v>
      </c>
      <c r="E81" s="208" t="s">
        <v>988</v>
      </c>
      <c r="F81" s="208" t="s">
        <v>1583</v>
      </c>
      <c r="G81" s="167" t="s">
        <v>1656</v>
      </c>
      <c r="H81" s="167" t="s">
        <v>1656</v>
      </c>
      <c r="I81" s="231">
        <v>2119940968.8199999</v>
      </c>
    </row>
    <row r="82" spans="1:10" s="32" customFormat="1" ht="15" x14ac:dyDescent="0.35">
      <c r="A82" s="208"/>
      <c r="B82" s="170" t="s">
        <v>2034</v>
      </c>
      <c r="C82" s="208" t="s">
        <v>1982</v>
      </c>
      <c r="D82" s="245">
        <v>5671833</v>
      </c>
      <c r="E82" s="208" t="s">
        <v>988</v>
      </c>
      <c r="F82" s="208" t="s">
        <v>1583</v>
      </c>
      <c r="G82" s="167" t="s">
        <v>1656</v>
      </c>
      <c r="H82" s="167" t="s">
        <v>1656</v>
      </c>
      <c r="I82" s="231">
        <v>2711769563.0700002</v>
      </c>
    </row>
    <row r="83" spans="1:10" s="32" customFormat="1" ht="15" x14ac:dyDescent="0.35">
      <c r="A83" s="208"/>
      <c r="B83" s="170" t="s">
        <v>2035</v>
      </c>
      <c r="C83" s="208" t="s">
        <v>1982</v>
      </c>
      <c r="D83" s="245">
        <v>2697947</v>
      </c>
      <c r="E83" s="208" t="s">
        <v>988</v>
      </c>
      <c r="F83" s="208" t="s">
        <v>1583</v>
      </c>
      <c r="G83" s="167" t="s">
        <v>1656</v>
      </c>
      <c r="H83" s="167" t="s">
        <v>1656</v>
      </c>
      <c r="I83" s="231">
        <v>35790583138.279999</v>
      </c>
    </row>
    <row r="84" spans="1:10" s="32" customFormat="1" ht="15" x14ac:dyDescent="0.35">
      <c r="A84" s="208"/>
      <c r="B84" s="170" t="s">
        <v>2036</v>
      </c>
      <c r="C84" s="208" t="s">
        <v>1982</v>
      </c>
      <c r="D84" s="245">
        <v>5352827</v>
      </c>
      <c r="E84" s="208" t="s">
        <v>988</v>
      </c>
      <c r="F84" s="208" t="s">
        <v>1583</v>
      </c>
      <c r="G84" s="167" t="s">
        <v>1656</v>
      </c>
      <c r="H84" s="167" t="s">
        <v>1656</v>
      </c>
      <c r="I84" s="231">
        <v>7455200705.0299997</v>
      </c>
    </row>
    <row r="85" spans="1:10" s="32" customFormat="1" ht="15" x14ac:dyDescent="0.35">
      <c r="A85" s="208"/>
      <c r="B85" s="170" t="s">
        <v>2037</v>
      </c>
      <c r="C85" s="208" t="s">
        <v>1982</v>
      </c>
      <c r="D85" s="245">
        <v>2548747</v>
      </c>
      <c r="E85" s="208" t="s">
        <v>988</v>
      </c>
      <c r="F85" s="208" t="s">
        <v>1583</v>
      </c>
      <c r="G85" s="167" t="s">
        <v>1656</v>
      </c>
      <c r="H85" s="167" t="s">
        <v>1656</v>
      </c>
      <c r="I85" s="231">
        <v>56171296638.900002</v>
      </c>
    </row>
    <row r="86" spans="1:10" s="32" customFormat="1" ht="15" x14ac:dyDescent="0.35">
      <c r="A86" s="208"/>
      <c r="B86" s="170" t="s">
        <v>2038</v>
      </c>
      <c r="C86" s="208" t="s">
        <v>1982</v>
      </c>
      <c r="D86" s="245">
        <v>2050374</v>
      </c>
      <c r="E86" s="208" t="s">
        <v>988</v>
      </c>
      <c r="F86" s="208" t="s">
        <v>1583</v>
      </c>
      <c r="G86" s="167" t="s">
        <v>1656</v>
      </c>
      <c r="H86" s="167" t="s">
        <v>1656</v>
      </c>
      <c r="I86" s="231">
        <v>6999544385.1099997</v>
      </c>
    </row>
    <row r="87" spans="1:10" s="32" customFormat="1" ht="15" x14ac:dyDescent="0.35">
      <c r="A87" s="208"/>
      <c r="B87" s="170" t="s">
        <v>2039</v>
      </c>
      <c r="C87" s="208" t="s">
        <v>2066</v>
      </c>
      <c r="D87" s="245">
        <v>2004879</v>
      </c>
      <c r="E87" s="208" t="s">
        <v>988</v>
      </c>
      <c r="F87" s="208" t="s">
        <v>1583</v>
      </c>
      <c r="G87" s="167" t="s">
        <v>1656</v>
      </c>
      <c r="H87" s="167" t="s">
        <v>1656</v>
      </c>
      <c r="I87" s="231">
        <v>8012779595.9399996</v>
      </c>
    </row>
    <row r="88" spans="1:10" s="32" customFormat="1" ht="15" x14ac:dyDescent="0.35">
      <c r="A88" s="208"/>
      <c r="B88" s="170" t="s">
        <v>2040</v>
      </c>
      <c r="C88" s="208" t="s">
        <v>1982</v>
      </c>
      <c r="D88" s="245">
        <v>2830213</v>
      </c>
      <c r="E88" s="208" t="s">
        <v>988</v>
      </c>
      <c r="F88" s="208" t="s">
        <v>1583</v>
      </c>
      <c r="G88" s="167" t="s">
        <v>1656</v>
      </c>
      <c r="H88" s="167" t="s">
        <v>1656</v>
      </c>
      <c r="I88" s="231">
        <v>53419793446.629997</v>
      </c>
    </row>
    <row r="89" spans="1:10" s="32" customFormat="1" ht="15" x14ac:dyDescent="0.35">
      <c r="A89" s="208"/>
      <c r="B89" s="170" t="s">
        <v>2041</v>
      </c>
      <c r="C89" s="208" t="s">
        <v>1982</v>
      </c>
      <c r="D89" s="245">
        <v>2887746</v>
      </c>
      <c r="E89" s="208" t="s">
        <v>988</v>
      </c>
      <c r="F89" s="208" t="s">
        <v>1583</v>
      </c>
      <c r="G89" s="167" t="s">
        <v>1656</v>
      </c>
      <c r="H89" s="167" t="s">
        <v>1656</v>
      </c>
      <c r="I89" s="231">
        <v>50974995773.230003</v>
      </c>
    </row>
    <row r="90" spans="1:10" s="32" customFormat="1" ht="15" x14ac:dyDescent="0.35">
      <c r="A90" s="208"/>
      <c r="B90" s="170" t="s">
        <v>2042</v>
      </c>
      <c r="C90" s="208" t="s">
        <v>2066</v>
      </c>
      <c r="D90" s="245">
        <v>5124913</v>
      </c>
      <c r="E90" s="208" t="s">
        <v>988</v>
      </c>
      <c r="F90" s="208" t="s">
        <v>1583</v>
      </c>
      <c r="G90" s="167" t="s">
        <v>1656</v>
      </c>
      <c r="H90" s="167" t="s">
        <v>1656</v>
      </c>
      <c r="I90" s="231">
        <v>7941087307.1199999</v>
      </c>
    </row>
    <row r="91" spans="1:10" s="32" customFormat="1" ht="15" x14ac:dyDescent="0.35">
      <c r="A91" s="208"/>
      <c r="B91" s="170" t="s">
        <v>2043</v>
      </c>
      <c r="C91" s="208" t="s">
        <v>1982</v>
      </c>
      <c r="D91" s="245">
        <v>6436226</v>
      </c>
      <c r="E91" s="208" t="s">
        <v>988</v>
      </c>
      <c r="F91" s="208" t="s">
        <v>1583</v>
      </c>
      <c r="G91" s="167" t="s">
        <v>1656</v>
      </c>
      <c r="H91" s="167" t="s">
        <v>1656</v>
      </c>
      <c r="I91" s="231">
        <v>2842831047.4099998</v>
      </c>
    </row>
    <row r="92" spans="1:10" s="32" customFormat="1" ht="15" x14ac:dyDescent="0.35">
      <c r="A92" s="208"/>
      <c r="B92" s="170" t="s">
        <v>2044</v>
      </c>
      <c r="C92" s="208" t="s">
        <v>2066</v>
      </c>
      <c r="D92" s="245">
        <v>5435528</v>
      </c>
      <c r="E92" s="208" t="s">
        <v>988</v>
      </c>
      <c r="F92" s="208" t="s">
        <v>1583</v>
      </c>
      <c r="G92" s="167" t="s">
        <v>1656</v>
      </c>
      <c r="H92" s="167" t="s">
        <v>1656</v>
      </c>
      <c r="I92" s="231">
        <v>294949053621.46997</v>
      </c>
    </row>
    <row r="93" spans="1:10" s="32" customFormat="1" ht="15" x14ac:dyDescent="0.35">
      <c r="A93" s="208"/>
      <c r="B93" s="170" t="s">
        <v>2045</v>
      </c>
      <c r="C93" s="208" t="s">
        <v>2066</v>
      </c>
      <c r="D93" s="245">
        <v>2074192</v>
      </c>
      <c r="E93" s="208" t="s">
        <v>988</v>
      </c>
      <c r="F93" s="208" t="s">
        <v>1583</v>
      </c>
      <c r="G93" s="167" t="s">
        <v>1656</v>
      </c>
      <c r="H93" s="167" t="s">
        <v>1656</v>
      </c>
      <c r="I93" s="231">
        <v>965260562183.66003</v>
      </c>
    </row>
    <row r="94" spans="1:10" s="32" customFormat="1" ht="15" x14ac:dyDescent="0.3">
      <c r="C94" s="208"/>
      <c r="D94" s="244"/>
      <c r="F94" s="167"/>
      <c r="G94" s="167"/>
    </row>
    <row r="95" spans="1:10" s="32" customFormat="1" ht="18.600000000000001" x14ac:dyDescent="0.3">
      <c r="B95" s="330" t="s">
        <v>1625</v>
      </c>
      <c r="C95" s="330"/>
      <c r="D95" s="330"/>
      <c r="E95" s="330"/>
      <c r="F95" s="330"/>
      <c r="G95" s="330"/>
      <c r="H95" s="330"/>
      <c r="I95" s="330"/>
      <c r="J95" s="330"/>
    </row>
    <row r="96" spans="1:10" s="32" customFormat="1" ht="15" x14ac:dyDescent="0.35">
      <c r="B96" s="164" t="s">
        <v>1626</v>
      </c>
      <c r="C96" s="223" t="s">
        <v>1627</v>
      </c>
      <c r="D96" s="246" t="s">
        <v>1664</v>
      </c>
      <c r="E96" s="223" t="s">
        <v>1757</v>
      </c>
      <c r="F96" s="208" t="s">
        <v>1501</v>
      </c>
      <c r="G96" s="208" t="s">
        <v>1628</v>
      </c>
      <c r="H96" s="208" t="s">
        <v>1679</v>
      </c>
      <c r="I96" s="208" t="s">
        <v>1629</v>
      </c>
      <c r="J96" s="208" t="s">
        <v>1006</v>
      </c>
    </row>
    <row r="97" spans="2:10" s="32" customFormat="1" ht="15" x14ac:dyDescent="0.35">
      <c r="B97" s="208" t="s">
        <v>2071</v>
      </c>
      <c r="C97" s="223" t="s">
        <v>2072</v>
      </c>
      <c r="D97" s="246" t="s">
        <v>2067</v>
      </c>
      <c r="E97" s="223" t="s">
        <v>1765</v>
      </c>
      <c r="F97" s="223" t="s">
        <v>1503</v>
      </c>
      <c r="G97" s="166">
        <v>377</v>
      </c>
      <c r="H97" s="32" t="s">
        <v>1430</v>
      </c>
      <c r="I97" s="166">
        <v>495260000</v>
      </c>
      <c r="J97" s="32" t="s">
        <v>1137</v>
      </c>
    </row>
    <row r="98" spans="2:10" s="32" customFormat="1" ht="15" x14ac:dyDescent="0.35">
      <c r="B98" s="208" t="s">
        <v>2073</v>
      </c>
      <c r="C98" s="223" t="s">
        <v>2074</v>
      </c>
      <c r="D98" s="246" t="s">
        <v>2069</v>
      </c>
      <c r="E98" s="223" t="s">
        <v>1800</v>
      </c>
      <c r="F98" s="223" t="s">
        <v>1503</v>
      </c>
      <c r="G98" s="166">
        <v>94.385900000000007</v>
      </c>
      <c r="H98" s="32" t="s">
        <v>1430</v>
      </c>
      <c r="I98" s="166">
        <v>12947500000</v>
      </c>
      <c r="J98" s="32" t="s">
        <v>1137</v>
      </c>
    </row>
    <row r="99" spans="2:10" s="32" customFormat="1" ht="15" x14ac:dyDescent="0.35">
      <c r="B99" s="208" t="s">
        <v>2075</v>
      </c>
      <c r="C99" s="223" t="s">
        <v>2076</v>
      </c>
      <c r="D99" s="246" t="s">
        <v>2070</v>
      </c>
      <c r="E99" s="223" t="s">
        <v>1765</v>
      </c>
      <c r="F99" s="223" t="s">
        <v>1503</v>
      </c>
      <c r="G99" s="166">
        <f>0.314*1000000</f>
        <v>314000</v>
      </c>
      <c r="H99" s="32" t="s">
        <v>1430</v>
      </c>
      <c r="I99" s="166">
        <v>1235763900</v>
      </c>
      <c r="J99" s="32" t="s">
        <v>1137</v>
      </c>
    </row>
    <row r="100" spans="2:10" s="32" customFormat="1" ht="15" x14ac:dyDescent="0.35">
      <c r="B100" s="208" t="s">
        <v>2046</v>
      </c>
      <c r="C100" s="223" t="s">
        <v>2077</v>
      </c>
      <c r="D100" s="246" t="s">
        <v>2065</v>
      </c>
      <c r="E100" s="223" t="s">
        <v>1765</v>
      </c>
      <c r="F100" s="223" t="s">
        <v>1503</v>
      </c>
      <c r="G100" s="166">
        <v>4100300</v>
      </c>
      <c r="H100" s="32" t="s">
        <v>1430</v>
      </c>
      <c r="I100" s="166">
        <v>24982999100</v>
      </c>
      <c r="J100" s="32" t="s">
        <v>1137</v>
      </c>
    </row>
    <row r="101" spans="2:10" s="32" customFormat="1" ht="15" x14ac:dyDescent="0.35">
      <c r="B101" s="26" t="s">
        <v>2078</v>
      </c>
      <c r="C101" s="223" t="s">
        <v>2079</v>
      </c>
      <c r="D101" s="246" t="s">
        <v>2068</v>
      </c>
      <c r="E101" s="223" t="s">
        <v>1800</v>
      </c>
      <c r="F101" s="223" t="s">
        <v>1503</v>
      </c>
      <c r="G101" s="166">
        <v>186.36</v>
      </c>
      <c r="H101" s="32" t="s">
        <v>1430</v>
      </c>
      <c r="I101" s="166" t="s">
        <v>2080</v>
      </c>
      <c r="J101" s="32" t="s">
        <v>1137</v>
      </c>
    </row>
    <row r="102" spans="2:10" ht="15" x14ac:dyDescent="0.35">
      <c r="B102" s="208" t="s">
        <v>2047</v>
      </c>
      <c r="C102" s="223" t="s">
        <v>2081</v>
      </c>
      <c r="D102" s="246" t="s">
        <v>2082</v>
      </c>
      <c r="E102" s="223" t="s">
        <v>1800</v>
      </c>
      <c r="F102" s="223" t="s">
        <v>1503</v>
      </c>
      <c r="G102" s="233">
        <v>15.65</v>
      </c>
      <c r="H102" s="32" t="s">
        <v>1430</v>
      </c>
      <c r="I102" s="233">
        <v>67640000</v>
      </c>
      <c r="J102" s="32" t="s">
        <v>1137</v>
      </c>
    </row>
    <row r="103" spans="2:10" ht="15" x14ac:dyDescent="0.35">
      <c r="B103" s="32" t="s">
        <v>1571</v>
      </c>
      <c r="C103" s="223"/>
      <c r="D103" s="246"/>
      <c r="E103" s="223"/>
      <c r="F103" s="223"/>
      <c r="H103" s="32" t="s">
        <v>1678</v>
      </c>
      <c r="J103" s="32" t="s">
        <v>1137</v>
      </c>
    </row>
    <row r="104" spans="2:10" s="32" customFormat="1" ht="15.6" thickBot="1" x14ac:dyDescent="0.35">
      <c r="B104" s="108"/>
      <c r="C104" s="77"/>
      <c r="D104" s="247"/>
      <c r="E104" s="77"/>
      <c r="F104" s="89"/>
      <c r="G104" s="89"/>
      <c r="H104" s="89"/>
      <c r="I104" s="89"/>
      <c r="J104" s="89"/>
    </row>
    <row r="105" spans="2:10" ht="15" x14ac:dyDescent="0.3">
      <c r="B105" s="26"/>
      <c r="C105" s="26"/>
      <c r="D105" s="248"/>
      <c r="E105" s="26"/>
    </row>
    <row r="106" spans="2:10" s="32" customFormat="1" ht="15.6" thickBot="1" x14ac:dyDescent="0.35">
      <c r="B106" s="325" t="s">
        <v>1845</v>
      </c>
      <c r="C106" s="326"/>
      <c r="D106" s="326"/>
      <c r="E106" s="326"/>
      <c r="F106" s="326"/>
      <c r="G106" s="326"/>
      <c r="H106" s="326"/>
      <c r="I106" s="326"/>
      <c r="J106" s="326"/>
    </row>
    <row r="107" spans="2:10" s="32" customFormat="1" ht="15" x14ac:dyDescent="0.3">
      <c r="B107" s="327" t="s">
        <v>1864</v>
      </c>
      <c r="C107" s="328"/>
      <c r="D107" s="328"/>
      <c r="E107" s="328"/>
      <c r="F107" s="328"/>
      <c r="G107" s="328"/>
      <c r="H107" s="328"/>
      <c r="I107" s="328"/>
      <c r="J107" s="328"/>
    </row>
    <row r="108" spans="2:10" ht="15.6" thickBot="1" x14ac:dyDescent="0.35">
      <c r="B108" s="26"/>
      <c r="C108" s="26"/>
      <c r="D108" s="248"/>
      <c r="E108" s="26"/>
    </row>
    <row r="109" spans="2:10" ht="15" x14ac:dyDescent="0.3">
      <c r="B109" s="322" t="s">
        <v>1844</v>
      </c>
      <c r="C109" s="322"/>
      <c r="D109" s="322"/>
      <c r="E109" s="322"/>
      <c r="F109" s="322"/>
      <c r="G109" s="322"/>
      <c r="H109" s="322"/>
      <c r="I109" s="322"/>
      <c r="J109" s="322"/>
    </row>
    <row r="110" spans="2:10" ht="16.5" customHeight="1" x14ac:dyDescent="0.3">
      <c r="B110" s="304" t="s">
        <v>1865</v>
      </c>
      <c r="C110" s="304"/>
      <c r="D110" s="304"/>
      <c r="E110" s="304"/>
      <c r="F110" s="304"/>
      <c r="G110" s="304"/>
      <c r="H110" s="304"/>
      <c r="I110" s="304"/>
      <c r="J110" s="304"/>
    </row>
    <row r="111" spans="2:10" ht="15" x14ac:dyDescent="0.3">
      <c r="B111" s="315" t="s">
        <v>1866</v>
      </c>
      <c r="C111" s="315"/>
      <c r="D111" s="315"/>
      <c r="E111" s="315"/>
      <c r="F111" s="315"/>
      <c r="G111" s="315"/>
      <c r="H111" s="315"/>
      <c r="I111" s="315"/>
      <c r="J111" s="315"/>
    </row>
    <row r="112" spans="2:10" ht="15" x14ac:dyDescent="0.3">
      <c r="B112" s="335"/>
      <c r="C112" s="335"/>
      <c r="D112" s="335"/>
      <c r="E112" s="335"/>
      <c r="F112" s="335"/>
      <c r="G112" s="335"/>
      <c r="H112" s="335"/>
      <c r="I112" s="335"/>
      <c r="J112" s="335"/>
    </row>
    <row r="113" spans="2:5" ht="15" x14ac:dyDescent="0.3"/>
    <row r="114" spans="2:5" ht="15" x14ac:dyDescent="0.3"/>
    <row r="115" spans="2:5" ht="15" x14ac:dyDescent="0.3"/>
    <row r="116" spans="2:5" ht="15" x14ac:dyDescent="0.3"/>
    <row r="117" spans="2:5" s="32" customFormat="1" ht="15" x14ac:dyDescent="0.3">
      <c r="B117" s="208"/>
      <c r="C117" s="208"/>
      <c r="D117" s="241"/>
      <c r="E117" s="208"/>
    </row>
    <row r="118" spans="2:5" ht="15" x14ac:dyDescent="0.3"/>
    <row r="119" spans="2:5" ht="15" x14ac:dyDescent="0.3"/>
    <row r="120" spans="2:5" ht="15" x14ac:dyDescent="0.3"/>
    <row r="121" spans="2:5" ht="15" x14ac:dyDescent="0.3"/>
    <row r="122" spans="2:5" ht="15" x14ac:dyDescent="0.3"/>
    <row r="123" spans="2:5" ht="15" x14ac:dyDescent="0.3"/>
    <row r="124" spans="2:5" ht="15" x14ac:dyDescent="0.3"/>
    <row r="125" spans="2:5" ht="15" customHeight="1" x14ac:dyDescent="0.3"/>
    <row r="126" spans="2:5" ht="15" customHeight="1" x14ac:dyDescent="0.3"/>
    <row r="127" spans="2:5" ht="15" x14ac:dyDescent="0.3"/>
    <row r="128" spans="2:5" ht="15" x14ac:dyDescent="0.3"/>
    <row r="129" ht="18.75" customHeight="1" x14ac:dyDescent="0.3"/>
    <row r="130" ht="15" x14ac:dyDescent="0.3"/>
    <row r="131" ht="15" x14ac:dyDescent="0.3"/>
    <row r="132" ht="15" x14ac:dyDescent="0.3"/>
    <row r="133" ht="15" x14ac:dyDescent="0.3"/>
    <row r="134" ht="15" x14ac:dyDescent="0.3"/>
    <row r="135" ht="15" x14ac:dyDescent="0.3"/>
    <row r="136" ht="15" x14ac:dyDescent="0.3"/>
    <row r="137" ht="15" x14ac:dyDescent="0.3"/>
    <row r="138" ht="15" x14ac:dyDescent="0.3"/>
    <row r="139" ht="15" x14ac:dyDescent="0.3"/>
    <row r="140" ht="15" x14ac:dyDescent="0.3"/>
    <row r="141" ht="15" x14ac:dyDescent="0.3"/>
    <row r="142" ht="15" x14ac:dyDescent="0.3"/>
    <row r="143" ht="15" x14ac:dyDescent="0.3"/>
    <row r="144" ht="15" x14ac:dyDescent="0.3"/>
    <row r="145" ht="15" x14ac:dyDescent="0.3"/>
    <row r="146" ht="15" x14ac:dyDescent="0.3"/>
    <row r="147" ht="15" x14ac:dyDescent="0.3"/>
    <row r="148" ht="15" x14ac:dyDescent="0.3"/>
    <row r="149" ht="15" x14ac:dyDescent="0.3"/>
    <row r="150" ht="15" x14ac:dyDescent="0.3"/>
  </sheetData>
  <protectedRanges>
    <protectedRange algorithmName="SHA-512" hashValue="19r0bVvPR7yZA0UiYij7Tv1CBk3noIABvFePbLhCJ4nk3L6A+Fy+RdPPS3STf+a52x4pG2PQK4FAkXK9epnlIA==" saltValue="gQC4yrLvnbJqxYZ0KSEoZA==" spinCount="100000" sqref="B31:B93" name="Government revenues_1_1"/>
  </protectedRanges>
  <mergeCells count="20">
    <mergeCell ref="B110:J110"/>
    <mergeCell ref="B111:J111"/>
    <mergeCell ref="B112:J112"/>
    <mergeCell ref="B27:D27"/>
    <mergeCell ref="B95:J95"/>
    <mergeCell ref="B106:J106"/>
    <mergeCell ref="B107:J107"/>
    <mergeCell ref="B109:J109"/>
    <mergeCell ref="B13:J13"/>
    <mergeCell ref="B26:J26"/>
    <mergeCell ref="B2:J2"/>
    <mergeCell ref="B3:J3"/>
    <mergeCell ref="B4:J4"/>
    <mergeCell ref="B5:J5"/>
    <mergeCell ref="B6:J6"/>
    <mergeCell ref="B7:J7"/>
    <mergeCell ref="B8:J8"/>
    <mergeCell ref="B10:J10"/>
    <mergeCell ref="B11:J11"/>
    <mergeCell ref="B12:J12"/>
  </mergeCells>
  <phoneticPr fontId="74" type="noConversion"/>
  <dataValidations count="25">
    <dataValidation type="list" showInputMessage="1" showErrorMessage="1" sqref="B31:B93" xr:uid="{C268FA47-37AF-43C0-B6FB-A83CC26DB734}">
      <formula1>Companies_list</formula1>
    </dataValidation>
    <dataValidation type="list" allowBlank="1" showInputMessage="1" showErrorMessage="1" sqref="C31:C93" xr:uid="{E3548989-1901-4A99-8AF9-2A0C5C7E5404}">
      <formula1>"&lt; Company type &gt;,State-owned enterprises &amp; public corporations,Private"</formula1>
    </dataValidation>
    <dataValidation type="textLength" allowBlank="1" showInputMessage="1" showErrorMessage="1" errorTitle="Do not edit these cells" error="Please do not edit these cells" sqref="B109:J111" xr:uid="{25308FDD-9546-4651-BFD4-23B1FF396205}">
      <formula1>9999999</formula1>
      <formula2>99999999</formula2>
    </dataValidation>
    <dataValidation type="whole" allowBlank="1" showInputMessage="1" showErrorMessage="1" errorTitle="Do not edit - based on part 5" error="These cells will be filled automatically" promptTitle="Do not edit - based on part 5" prompt=" " sqref="I31:I93" xr:uid="{07281736-FE0B-4B0B-AC6A-3ACA6563C45E}">
      <formula1>1</formula1>
      <formula2>2</formula2>
    </dataValidation>
    <dataValidation type="textLength" allowBlank="1" showInputMessage="1" showErrorMessage="1" sqref="A1:K13 A25:L27 E28:K29 B104:J108 B112:J112 B29:D30 E30:I30 J30:K93 A28:A30 A94:K96 A97:A112 K97:K112 F24:J24 A14:E14" xr:uid="{69E7B3AA-BDEE-4F1E-95DF-37FCEEA070F7}">
      <formula1>9999999</formula1>
      <formula2>99999999</formula2>
    </dataValidation>
    <dataValidation errorStyle="warning" allowBlank="1" showInputMessage="1" showErrorMessage="1" errorTitle="URL " error="Please input a link in these cells" sqref="G31:H93" xr:uid="{15C0E481-C576-4FB8-97EB-FDC75D2FEE1A}"/>
    <dataValidation type="textLength" allowBlank="1" showInputMessage="1" showErrorMessage="1" errorTitle="Please do not edit these cells" error="Please do not edit these cells" sqref="B28 C27:D27" xr:uid="{DAE26C45-1B16-4022-AD76-F366DE1CCF78}">
      <formula1>10000</formula1>
      <formula2>50000</formula2>
    </dataValidation>
    <dataValidation allowBlank="1" showInputMessage="1" showErrorMessage="1" promptTitle="Registry URL" prompt="Please insert direct URL to the registry or agency" sqref="D28" xr:uid="{474269E2-EEE8-4CBF-8248-977B366DD817}"/>
    <dataValidation allowBlank="1" showInputMessage="1" showErrorMessage="1" promptTitle="Name of register" prompt="Please input name of register or agency" sqref="C28" xr:uid="{A4432CDB-EFBD-4ECD-8F61-40641969BB61}"/>
    <dataValidation allowBlank="1" showInputMessage="1" showErrorMessage="1" promptTitle="Name of identifier" prompt="Please input name of identifier, such as &quot;Taxpayer Identification Number&quot; or similar." sqref="B28" xr:uid="{CFF341DA-563C-4466-BCE8-FD729041514E}"/>
    <dataValidation allowBlank="1" showInputMessage="1" showErrorMessage="1" promptTitle="Please insert commodities" prompt="Please insert the relevant commodities of the company here, separated by commas." sqref="F31:F93" xr:uid="{66B5F72A-C123-487E-8F6F-AC5D5E128B24}"/>
    <dataValidation allowBlank="1" showInputMessage="1" showErrorMessage="1" promptTitle="Identification #" prompt="Please input unique identification number, such as TIN, organisational number or similar" sqref="D31:D93 A31:A93" xr:uid="{E4620241-85B5-4193-BBC7-5708EC6A61A9}"/>
    <dataValidation type="list" allowBlank="1" showInputMessage="1" showErrorMessage="1" promptTitle="Please select Sector" prompt="Please select the relevant sector of the company from the list" sqref="E31:E93" xr:uid="{261A255C-38CD-44DE-91D5-49453D3149D3}">
      <formula1>Sector_list</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I97:I103" xr:uid="{23B864AE-0747-4F0C-84A8-F077AD2E1504}">
      <formula1>0</formula1>
      <formula2>1000000000000000</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97:G103" xr:uid="{B79F9E8C-AFF9-4BE8-B3ED-36BDD3E8B16E}">
      <formula1>0</formula1>
      <formula2>1000000000000000</formula2>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97:E103" xr:uid="{F1C2D59B-9F03-4A3A-A0BF-AE1A893CB410}">
      <formula1>Commodity_names</formula1>
    </dataValidation>
    <dataValidation type="list" allowBlank="1" showInputMessage="1" showErrorMessage="1" sqref="F97:F103" xr:uid="{E80BCF1F-647E-47A1-B6B4-A0DD3C0C7CE0}">
      <formula1>Project_phases_list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97:H103" xr:uid="{F6ECDA2F-FBE8-4E26-8D6C-BA872ABC7BF9}">
      <formula1>"&lt;Select unit&gt;,Sm3,Sm3 o.e.,Barrels,Tonnes,oz,carats,Scf"</formula1>
    </dataValidation>
    <dataValidation allowBlank="1" showInputMessage="1" showErrorMessage="1" promptTitle="Reference number" prompt="Please input the reference number of the legal agreement: contract, licence, lease, concession..." sqref="C97:C103" xr:uid="{676338BE-2528-4C92-B1FE-316AFFC0F903}"/>
    <dataValidation allowBlank="1" showInputMessage="1" showErrorMessage="1" promptTitle="Affiliated Companies" prompt="Please insert the relevant companies affiliated to the project here, separated by commas." sqref="D97:D103" xr:uid="{1646158A-1AED-40DC-8FE3-6A8AAB1597E5}"/>
    <dataValidation allowBlank="1" showInputMessage="1" showErrorMessage="1" promptTitle="Project name" prompt="Input project name here._x000a__x000a_Please refrain from using acronyms, and input complete name." sqref="B97:B103" xr:uid="{ADDA8C6D-CE04-46A5-9138-B56018F0F470}"/>
    <dataValidation allowBlank="1" showInputMessage="1" showErrorMessage="1" promptTitle="Receiving government agency" prompt="Input the name of the government recipient here._x000a__x000a_Please refrain from using acronyms, and input complete name." sqref="B15:B24" xr:uid="{58528EC1-9F1D-4500-AE65-ACA6F7093036}"/>
    <dataValidation type="list" allowBlank="1" showInputMessage="1" showErrorMessage="1" promptTitle="Government agency type" prompt="Choose type of government agency from the drop-down list._x000a_Please refrain from using custom types if possible." sqref="C15:C24" xr:uid="{46EB180C-7723-4AB0-9D3B-69D27CEE30AA}">
      <formula1>Agency_type</formula1>
    </dataValidation>
    <dataValidation allowBlank="1" showInputMessage="1" showErrorMessage="1" promptTitle="Identification" prompt="Please input identification number for the reporting government entity, if applicable." sqref="D15:D24" xr:uid="{FFEE6E76-AD67-409B-8007-862D41FED298}"/>
    <dataValidation type="textLength" allowBlank="1" showInputMessage="1" showErrorMessage="1" errorTitle="Do not edit - based on Part 4" error="These cells will be filled automatically" promptTitle="Do not edit - based on Part 4" prompt=" " sqref="E24" xr:uid="{D60595D0-B9E3-4AC6-AB08-DC0E98690624}">
      <formula1>999999</formula1>
      <formula2>9999999</formula2>
    </dataValidation>
  </dataValidations>
  <hyperlinks>
    <hyperlink ref="B8" r:id="rId1" xr:uid="{3601F215-56F0-4C56-A71A-554A21FAF287}"/>
    <hyperlink ref="B107:F107" r:id="rId2" display="Give us your feedback or report a conflict in the data! Write to us at  data@eiti.org" xr:uid="{0B9F9949-0800-464F-B887-10D4941FDB94}"/>
    <hyperlink ref="B106:F106" r:id="rId3" display="For the latest version of Summary data templates, see  https://eiti.org/summary-data-template" xr:uid="{0CB09314-EFDB-4D1A-BAC6-23BC558C3490}"/>
    <hyperlink ref="D28" r:id="rId4" xr:uid="{F09AD560-A979-4CE0-815E-3F2F22C1B4AA}"/>
  </hyperlinks>
  <pageMargins left="0.25" right="0.25" top="0.75" bottom="0.75" header="0.3" footer="0.3"/>
  <pageSetup paperSize="8" fitToHeight="0" orientation="landscape" horizontalDpi="2400" verticalDpi="2400" r:id="rId5"/>
  <tableParts count="3">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U88"/>
  <sheetViews>
    <sheetView showGridLines="0" topLeftCell="A18" zoomScaleNormal="100" workbookViewId="0">
      <selection activeCell="H22" sqref="H22"/>
    </sheetView>
  </sheetViews>
  <sheetFormatPr defaultColWidth="8.77734375" defaultRowHeight="15" x14ac:dyDescent="0.35"/>
  <cols>
    <col min="1" max="1" width="5.44140625" style="223" customWidth="1"/>
    <col min="2" max="3" width="8.77734375" style="223" hidden="1" customWidth="1"/>
    <col min="4" max="4" width="16" style="223" hidden="1" customWidth="1"/>
    <col min="5" max="5" width="16.5546875" style="223" hidden="1" customWidth="1"/>
    <col min="6" max="6" width="65" style="223" customWidth="1"/>
    <col min="7" max="7" width="13.21875" style="223" customWidth="1"/>
    <col min="8" max="8" width="16.77734375" style="223" customWidth="1"/>
    <col min="9" max="9" width="64.77734375" style="223" customWidth="1"/>
    <col min="10" max="10" width="37.77734375" style="223" customWidth="1"/>
    <col min="11" max="11" width="52.77734375" style="223" customWidth="1"/>
    <col min="12" max="12" width="15.5546875" style="223" bestFit="1" customWidth="1"/>
    <col min="13" max="13" width="2.77734375" style="223" customWidth="1"/>
    <col min="14" max="14" width="19.5546875" style="223" bestFit="1" customWidth="1"/>
    <col min="15" max="15" width="73.44140625" style="223" bestFit="1" customWidth="1"/>
    <col min="16" max="16" width="4" style="223" customWidth="1"/>
    <col min="17" max="18" width="8.77734375" style="223"/>
    <col min="19" max="19" width="21.21875" style="223" bestFit="1" customWidth="1"/>
    <col min="20" max="20" width="8.77734375" style="223"/>
    <col min="21" max="21" width="21.21875" style="223" bestFit="1" customWidth="1"/>
    <col min="22" max="16384" width="8.77734375" style="223"/>
  </cols>
  <sheetData>
    <row r="1" spans="6:15" s="208" customFormat="1" ht="15.75" hidden="1" customHeight="1" x14ac:dyDescent="0.3">
      <c r="G1" s="288"/>
    </row>
    <row r="2" spans="6:15" s="208" customFormat="1" hidden="1" x14ac:dyDescent="0.3">
      <c r="G2" s="288"/>
    </row>
    <row r="3" spans="6:15" s="208" customFormat="1" hidden="1" x14ac:dyDescent="0.3">
      <c r="G3" s="288"/>
      <c r="O3" s="249" t="s">
        <v>1</v>
      </c>
    </row>
    <row r="4" spans="6:15" s="208" customFormat="1" hidden="1" x14ac:dyDescent="0.3">
      <c r="G4" s="288"/>
      <c r="O4" s="249" t="str">
        <f>[2]Introduction!G4</f>
        <v>YYYY-MM-DD</v>
      </c>
    </row>
    <row r="5" spans="6:15" s="208" customFormat="1" hidden="1" x14ac:dyDescent="0.3">
      <c r="G5" s="288"/>
    </row>
    <row r="6" spans="6:15" s="208" customFormat="1" hidden="1" x14ac:dyDescent="0.3">
      <c r="G6" s="288"/>
    </row>
    <row r="7" spans="6:15" s="208" customFormat="1" x14ac:dyDescent="0.3">
      <c r="G7" s="288"/>
    </row>
    <row r="8" spans="6:15" s="208" customFormat="1" x14ac:dyDescent="0.3">
      <c r="F8" s="316" t="s">
        <v>1913</v>
      </c>
      <c r="G8" s="316"/>
      <c r="H8" s="316"/>
      <c r="I8" s="316"/>
      <c r="J8" s="316"/>
      <c r="K8" s="316"/>
      <c r="L8" s="316"/>
      <c r="M8" s="316"/>
      <c r="N8" s="316"/>
      <c r="O8" s="316"/>
    </row>
    <row r="9" spans="6:15" s="208" customFormat="1" ht="24" x14ac:dyDescent="0.3">
      <c r="F9" s="342" t="s">
        <v>1645</v>
      </c>
      <c r="G9" s="342"/>
      <c r="H9" s="342"/>
      <c r="I9" s="342"/>
      <c r="J9" s="342"/>
      <c r="K9" s="342"/>
      <c r="L9" s="342"/>
      <c r="M9" s="342"/>
      <c r="N9" s="342"/>
      <c r="O9" s="342"/>
    </row>
    <row r="10" spans="6:15" s="208" customFormat="1" x14ac:dyDescent="0.3">
      <c r="F10" s="343" t="s">
        <v>1914</v>
      </c>
      <c r="G10" s="343"/>
      <c r="H10" s="343"/>
      <c r="I10" s="343"/>
      <c r="J10" s="343"/>
      <c r="K10" s="343"/>
      <c r="L10" s="343"/>
      <c r="M10" s="343"/>
      <c r="N10" s="343"/>
      <c r="O10" s="343"/>
    </row>
    <row r="11" spans="6:15" s="208" customFormat="1" x14ac:dyDescent="0.3">
      <c r="F11" s="318" t="s">
        <v>1915</v>
      </c>
      <c r="G11" s="318"/>
      <c r="H11" s="318"/>
      <c r="I11" s="318"/>
      <c r="J11" s="318"/>
      <c r="K11" s="318"/>
      <c r="L11" s="318"/>
      <c r="M11" s="318"/>
      <c r="N11" s="318"/>
      <c r="O11" s="318"/>
    </row>
    <row r="12" spans="6:15" s="208" customFormat="1" x14ac:dyDescent="0.3">
      <c r="F12" s="318" t="s">
        <v>1916</v>
      </c>
      <c r="G12" s="318"/>
      <c r="H12" s="318"/>
      <c r="I12" s="318"/>
      <c r="J12" s="318"/>
      <c r="K12" s="318"/>
      <c r="L12" s="318"/>
      <c r="M12" s="318"/>
      <c r="N12" s="318"/>
      <c r="O12" s="318"/>
    </row>
    <row r="13" spans="6:15" s="208" customFormat="1" x14ac:dyDescent="0.3">
      <c r="F13" s="338" t="s">
        <v>1917</v>
      </c>
      <c r="G13" s="338"/>
      <c r="H13" s="338"/>
      <c r="I13" s="338"/>
      <c r="J13" s="338"/>
      <c r="K13" s="338"/>
      <c r="L13" s="338"/>
      <c r="M13" s="338"/>
      <c r="N13" s="338"/>
      <c r="O13" s="338"/>
    </row>
    <row r="14" spans="6:15" s="208" customFormat="1" x14ac:dyDescent="0.3">
      <c r="F14" s="339" t="s">
        <v>1660</v>
      </c>
      <c r="G14" s="339"/>
      <c r="H14" s="339"/>
      <c r="I14" s="339"/>
      <c r="J14" s="339"/>
      <c r="K14" s="339"/>
      <c r="L14" s="339"/>
      <c r="M14" s="339"/>
      <c r="N14" s="339"/>
      <c r="O14" s="339"/>
    </row>
    <row r="15" spans="6:15" s="208" customFormat="1" x14ac:dyDescent="0.3">
      <c r="F15" s="340" t="s">
        <v>1659</v>
      </c>
      <c r="G15" s="340"/>
      <c r="H15" s="340"/>
      <c r="I15" s="340"/>
      <c r="J15" s="340"/>
      <c r="K15" s="340"/>
      <c r="L15" s="340"/>
      <c r="M15" s="340"/>
      <c r="N15" s="340"/>
      <c r="O15" s="340"/>
    </row>
    <row r="16" spans="6:15" s="208" customFormat="1" x14ac:dyDescent="0.35">
      <c r="F16" s="329" t="s">
        <v>1906</v>
      </c>
      <c r="G16" s="329"/>
      <c r="H16" s="329"/>
      <c r="I16" s="329"/>
      <c r="J16" s="329"/>
      <c r="K16" s="329"/>
      <c r="L16" s="329"/>
      <c r="M16" s="329"/>
      <c r="N16" s="329"/>
      <c r="O16" s="329"/>
    </row>
    <row r="17" spans="1:21" s="208" customFormat="1" x14ac:dyDescent="0.3">
      <c r="G17" s="288"/>
    </row>
    <row r="18" spans="1:21" s="208" customFormat="1" ht="24" x14ac:dyDescent="0.3">
      <c r="F18" s="332" t="s">
        <v>1574</v>
      </c>
      <c r="G18" s="332"/>
      <c r="H18" s="332"/>
      <c r="I18" s="332"/>
      <c r="J18" s="332"/>
      <c r="K18" s="332"/>
      <c r="L18" s="332"/>
      <c r="N18" s="341" t="s">
        <v>1560</v>
      </c>
      <c r="O18" s="341"/>
    </row>
    <row r="19" spans="1:21" s="208" customFormat="1" ht="15.6" customHeight="1" x14ac:dyDescent="0.3">
      <c r="G19" s="288"/>
      <c r="N19" s="346" t="s">
        <v>1918</v>
      </c>
      <c r="O19" s="346"/>
    </row>
    <row r="20" spans="1:21" x14ac:dyDescent="0.35">
      <c r="F20" s="344" t="s">
        <v>1920</v>
      </c>
      <c r="G20" s="344"/>
      <c r="H20" s="344"/>
      <c r="I20" s="344"/>
      <c r="J20" s="344"/>
      <c r="K20" s="344"/>
      <c r="L20" s="345"/>
      <c r="N20" s="208"/>
      <c r="O20" s="208"/>
    </row>
    <row r="21" spans="1:21" ht="24" x14ac:dyDescent="0.35">
      <c r="B21" s="175" t="s">
        <v>1487</v>
      </c>
      <c r="C21" s="175" t="s">
        <v>1488</v>
      </c>
      <c r="D21" s="175" t="s">
        <v>1489</v>
      </c>
      <c r="E21" s="175" t="s">
        <v>1490</v>
      </c>
      <c r="F21" s="223" t="s">
        <v>1496</v>
      </c>
      <c r="G21" s="223" t="s">
        <v>1492</v>
      </c>
      <c r="H21" s="223" t="s">
        <v>1435</v>
      </c>
      <c r="I21" s="223" t="s">
        <v>1498</v>
      </c>
      <c r="J21" s="223" t="s">
        <v>1436</v>
      </c>
      <c r="K21" s="208" t="s">
        <v>1006</v>
      </c>
      <c r="M21" s="342" t="s">
        <v>1562</v>
      </c>
      <c r="N21" s="342"/>
    </row>
    <row r="22" spans="1:21" ht="15.75" customHeight="1" x14ac:dyDescent="0.35">
      <c r="A22" s="250" t="s">
        <v>2090</v>
      </c>
      <c r="B22" s="175" t="str">
        <f>IFERROR(VLOOKUP(#REF!,[2]!Table6_GFS_codes_classification[#Data],COLUMNS($F:F)+3,FALSE),"Do not enter data")</f>
        <v>Do not enter data</v>
      </c>
      <c r="C22" s="175" t="str">
        <f>IFERROR(VLOOKUP(#REF!,[2]!Table6_GFS_codes_classification[#Data],COLUMNS($F:H)+3,FALSE),"Do not enter data")</f>
        <v>Do not enter data</v>
      </c>
      <c r="D22" s="175" t="str">
        <f>IFERROR(VLOOKUP(#REF!,[2]!Table6_GFS_codes_classification[#Data],COLUMNS($F:I)+3,FALSE),"Do not enter data")</f>
        <v>Do not enter data</v>
      </c>
      <c r="E22" s="175" t="str">
        <f>IFERROR(VLOOKUP(#REF!,[2]!Table6_GFS_codes_classification[#Data],COLUMNS($F:J)+3,FALSE),"Do not enter data")</f>
        <v>Do not enter data</v>
      </c>
      <c r="F22" s="280" t="s">
        <v>1509</v>
      </c>
      <c r="G22" s="275" t="s">
        <v>988</v>
      </c>
      <c r="H22" s="170" t="s">
        <v>2112</v>
      </c>
      <c r="I22" s="294" t="s">
        <v>2053</v>
      </c>
      <c r="J22" s="270">
        <v>1508805312172.5901</v>
      </c>
      <c r="K22" s="223" t="s">
        <v>1137</v>
      </c>
      <c r="M22" s="347"/>
      <c r="N22" s="347"/>
    </row>
    <row r="23" spans="1:21" ht="15.75" customHeight="1" x14ac:dyDescent="0.35">
      <c r="A23" s="250" t="s">
        <v>2091</v>
      </c>
      <c r="B23" s="175" t="str">
        <f>IFERROR(VLOOKUP(#REF!,[2]!Table6_GFS_codes_classification[#Data],COLUMNS($F:F)+3,FALSE),"Do not enter data")</f>
        <v>Do not enter data</v>
      </c>
      <c r="C23" s="175" t="str">
        <f>IFERROR(VLOOKUP(#REF!,[2]!Table6_GFS_codes_classification[#Data],COLUMNS($F:H)+3,FALSE),"Do not enter data")</f>
        <v>Do not enter data</v>
      </c>
      <c r="D23" s="175" t="str">
        <f>IFERROR(VLOOKUP(#REF!,[2]!Table6_GFS_codes_classification[#Data],COLUMNS($F:I)+3,FALSE),"Do not enter data")</f>
        <v>Do not enter data</v>
      </c>
      <c r="E23" s="175" t="str">
        <f>IFERROR(VLOOKUP(#REF!,[2]!Table6_GFS_codes_classification[#Data],COLUMNS($F:J)+3,FALSE),"Do not enter data")</f>
        <v>Do not enter data</v>
      </c>
      <c r="F23" s="270" t="s">
        <v>1520</v>
      </c>
      <c r="G23" s="275" t="s">
        <v>989</v>
      </c>
      <c r="H23" s="170" t="s">
        <v>2085</v>
      </c>
      <c r="I23" s="275" t="s">
        <v>2057</v>
      </c>
      <c r="J23" s="270">
        <v>883863789476.04004</v>
      </c>
      <c r="K23" s="223" t="s">
        <v>1137</v>
      </c>
      <c r="M23" s="347"/>
      <c r="N23" s="347"/>
    </row>
    <row r="24" spans="1:21" ht="15.75" customHeight="1" x14ac:dyDescent="0.35">
      <c r="A24" s="250" t="s">
        <v>2092</v>
      </c>
      <c r="B24" s="175" t="str">
        <f>IFERROR(VLOOKUP(#REF!,[2]!Table6_GFS_codes_classification[#Data],COLUMNS($F:F)+3,FALSE),"Do not enter data")</f>
        <v>Do not enter data</v>
      </c>
      <c r="C24" s="175" t="str">
        <f>IFERROR(VLOOKUP(#REF!,[2]!Table6_GFS_codes_classification[#Data],COLUMNS($F:H)+3,FALSE),"Do not enter data")</f>
        <v>Do not enter data</v>
      </c>
      <c r="D24" s="175" t="str">
        <f>IFERROR(VLOOKUP(#REF!,[2]!Table6_GFS_codes_classification[#Data],COLUMNS($F:I)+3,FALSE),"Do not enter data")</f>
        <v>Do not enter data</v>
      </c>
      <c r="E24" s="175" t="str">
        <f>IFERROR(VLOOKUP(#REF!,[2]!Table6_GFS_codes_classification[#Data],COLUMNS($F:J)+3,FALSE),"Do not enter data")</f>
        <v>Do not enter data</v>
      </c>
      <c r="F24" s="170" t="s">
        <v>1481</v>
      </c>
      <c r="G24" s="275" t="s">
        <v>989</v>
      </c>
      <c r="H24" s="170" t="s">
        <v>2114</v>
      </c>
      <c r="I24" s="275" t="s">
        <v>2055</v>
      </c>
      <c r="J24" s="270">
        <v>294846370927.46002</v>
      </c>
      <c r="K24" s="223" t="s">
        <v>1137</v>
      </c>
      <c r="M24" s="347"/>
      <c r="N24" s="347"/>
    </row>
    <row r="25" spans="1:21" ht="15.75" customHeight="1" x14ac:dyDescent="0.35">
      <c r="A25" s="250" t="s">
        <v>2093</v>
      </c>
      <c r="B25" s="177" t="str">
        <f>IFERROR(VLOOKUP(#REF!,[2]!Table6_GFS_codes_classification[#Data],COLUMNS($F:F)+3,FALSE),"Do not enter data")</f>
        <v>Do not enter data</v>
      </c>
      <c r="C25" s="177" t="str">
        <f>IFERROR(VLOOKUP(#REF!,[2]!Table6_GFS_codes_classification[#Data],COLUMNS($F:H)+3,FALSE),"Do not enter data")</f>
        <v>Do not enter data</v>
      </c>
      <c r="D25" s="177" t="str">
        <f>IFERROR(VLOOKUP(#REF!,[2]!Table6_GFS_codes_classification[#Data],COLUMNS($F:I)+3,FALSE),"Do not enter data")</f>
        <v>Do not enter data</v>
      </c>
      <c r="E25" s="177" t="str">
        <f>IFERROR(VLOOKUP(#REF!,[2]!Table6_GFS_codes_classification[#Data],COLUMNS($F:J)+3,FALSE),"Do not enter data")</f>
        <v>Do not enter data</v>
      </c>
      <c r="F25" s="280" t="s">
        <v>1479</v>
      </c>
      <c r="G25" s="275" t="s">
        <v>1000</v>
      </c>
      <c r="H25" s="170" t="s">
        <v>2143</v>
      </c>
      <c r="I25" s="275" t="s">
        <v>989</v>
      </c>
      <c r="J25" s="283">
        <v>225542032309.72998</v>
      </c>
      <c r="K25" s="223" t="s">
        <v>1137</v>
      </c>
      <c r="M25" s="347"/>
      <c r="N25" s="347"/>
    </row>
    <row r="26" spans="1:21" ht="25.5" customHeight="1" x14ac:dyDescent="0.35">
      <c r="A26" s="250" t="s">
        <v>2094</v>
      </c>
      <c r="B26" s="175" t="str">
        <f>IFERROR(VLOOKUP(#REF!,[2]!Table6_GFS_codes_classification[#Data],COLUMNS($F:F)+3,FALSE),"Do not enter data")</f>
        <v>Do not enter data</v>
      </c>
      <c r="C26" s="175" t="str">
        <f>IFERROR(VLOOKUP(#REF!,[2]!Table6_GFS_codes_classification[#Data],COLUMNS($F:H)+3,FALSE),"Do not enter data")</f>
        <v>Do not enter data</v>
      </c>
      <c r="D26" s="175" t="str">
        <f>IFERROR(VLOOKUP(#REF!,[2]!Table6_GFS_codes_classification[#Data],COLUMNS($F:I)+3,FALSE),"Do not enter data")</f>
        <v>Do not enter data</v>
      </c>
      <c r="E26" s="175" t="str">
        <f>IFERROR(VLOOKUP(#REF!,[2]!Table6_GFS_codes_classification[#Data],COLUMNS($F:J)+3,FALSE),"Do not enter data")</f>
        <v>Do not enter data</v>
      </c>
      <c r="F26" s="270" t="s">
        <v>1524</v>
      </c>
      <c r="G26" s="275" t="s">
        <v>989</v>
      </c>
      <c r="H26" s="170" t="s">
        <v>2142</v>
      </c>
      <c r="I26" s="293" t="s">
        <v>2057</v>
      </c>
      <c r="J26" s="270">
        <v>222314525989.66</v>
      </c>
      <c r="K26" s="223" t="s">
        <v>1137</v>
      </c>
      <c r="M26" s="323" t="s">
        <v>1943</v>
      </c>
      <c r="N26" s="323"/>
    </row>
    <row r="27" spans="1:21" x14ac:dyDescent="0.35">
      <c r="A27" s="250" t="s">
        <v>2095</v>
      </c>
      <c r="B27" s="177" t="str">
        <f>IFERROR(VLOOKUP(#REF!,[2]!Table6_GFS_codes_classification[#Data],COLUMNS($F:F)+3,FALSE),"Do not enter data")</f>
        <v>Do not enter data</v>
      </c>
      <c r="C27" s="177" t="str">
        <f>IFERROR(VLOOKUP(#REF!,[2]!Table6_GFS_codes_classification[#Data],COLUMNS($F:H)+3,FALSE),"Do not enter data")</f>
        <v>Do not enter data</v>
      </c>
      <c r="D27" s="177" t="str">
        <f>IFERROR(VLOOKUP(#REF!,[2]!Table6_GFS_codes_classification[#Data],COLUMNS($F:I)+3,FALSE),"Do not enter data")</f>
        <v>Do not enter data</v>
      </c>
      <c r="E27" s="177" t="str">
        <f>IFERROR(VLOOKUP(#REF!,[2]!Table6_GFS_codes_classification[#Data],COLUMNS($F:J)+3,FALSE),"Do not enter data")</f>
        <v>Do not enter data</v>
      </c>
      <c r="F27" s="280" t="s">
        <v>1479</v>
      </c>
      <c r="G27" s="275" t="s">
        <v>988</v>
      </c>
      <c r="H27" s="170" t="s">
        <v>989</v>
      </c>
      <c r="I27" s="275" t="s">
        <v>2055</v>
      </c>
      <c r="J27" s="281">
        <v>56133775973.760002</v>
      </c>
      <c r="K27" s="223" t="s">
        <v>1137</v>
      </c>
      <c r="M27" s="323" t="s">
        <v>1919</v>
      </c>
      <c r="N27" s="323"/>
    </row>
    <row r="28" spans="1:21" ht="15.6" thickBot="1" x14ac:dyDescent="0.4">
      <c r="A28" s="250" t="s">
        <v>2096</v>
      </c>
      <c r="B28" s="177" t="str">
        <f>IFERROR(VLOOKUP(#REF!,[2]!Table6_GFS_codes_classification[#Data],COLUMNS($F:F)+3,FALSE),"Do not enter data")</f>
        <v>Do not enter data</v>
      </c>
      <c r="C28" s="177" t="str">
        <f>IFERROR(VLOOKUP(#REF!,[2]!Table6_GFS_codes_classification[#Data],COLUMNS($F:H)+3,FALSE),"Do not enter data")</f>
        <v>Do not enter data</v>
      </c>
      <c r="D28" s="177" t="str">
        <f>IFERROR(VLOOKUP(#REF!,[2]!Table6_GFS_codes_classification[#Data],COLUMNS($F:I)+3,FALSE),"Do not enter data")</f>
        <v>Do not enter data</v>
      </c>
      <c r="E28" s="177" t="str">
        <f>IFERROR(VLOOKUP(#REF!,[2]!Table6_GFS_codes_classification[#Data],COLUMNS($F:J)+3,FALSE),"Do not enter data")</f>
        <v>Do not enter data</v>
      </c>
      <c r="F28" s="280" t="s">
        <v>1486</v>
      </c>
      <c r="G28" s="275" t="s">
        <v>989</v>
      </c>
      <c r="H28" s="170" t="s">
        <v>2125</v>
      </c>
      <c r="I28" s="275" t="s">
        <v>2059</v>
      </c>
      <c r="J28" s="281">
        <v>53302373472.830002</v>
      </c>
      <c r="K28" s="223" t="s">
        <v>1137</v>
      </c>
      <c r="M28" s="176"/>
      <c r="N28" s="176"/>
    </row>
    <row r="29" spans="1:21" x14ac:dyDescent="0.35">
      <c r="A29" s="250" t="s">
        <v>2097</v>
      </c>
      <c r="B29" s="175" t="str">
        <f>IFERROR(VLOOKUP(#REF!,[2]!Table6_GFS_codes_classification[#Data],COLUMNS($F:F)+3,FALSE),"Do not enter data")</f>
        <v>Do not enter data</v>
      </c>
      <c r="C29" s="175" t="str">
        <f>IFERROR(VLOOKUP(#REF!,[2]!Table6_GFS_codes_classification[#Data],COLUMNS($F:H)+3,FALSE),"Do not enter data")</f>
        <v>Do not enter data</v>
      </c>
      <c r="D29" s="175" t="str">
        <f>IFERROR(VLOOKUP(#REF!,[2]!Table6_GFS_codes_classification[#Data],COLUMNS($F:I)+3,FALSE),"Do not enter data")</f>
        <v>Do not enter data</v>
      </c>
      <c r="E29" s="175" t="str">
        <f>IFERROR(VLOOKUP(#REF!,[2]!Table6_GFS_codes_classification[#Data],COLUMNS($F:J)+3,FALSE),"Do not enter data")</f>
        <v>Do not enter data</v>
      </c>
      <c r="F29" s="270" t="s">
        <v>1535</v>
      </c>
      <c r="G29" s="275" t="s">
        <v>989</v>
      </c>
      <c r="H29" s="170" t="s">
        <v>2083</v>
      </c>
      <c r="I29" s="293" t="s">
        <v>2057</v>
      </c>
      <c r="J29" s="270">
        <v>48351223356.879997</v>
      </c>
      <c r="K29" s="223" t="s">
        <v>1137</v>
      </c>
      <c r="P29" s="36"/>
      <c r="Q29" s="208"/>
      <c r="R29" s="251"/>
      <c r="S29" s="208"/>
      <c r="T29" s="251"/>
      <c r="U29" s="208"/>
    </row>
    <row r="30" spans="1:21" x14ac:dyDescent="0.35">
      <c r="A30" s="250" t="s">
        <v>2088</v>
      </c>
      <c r="B30" s="175" t="str">
        <f>IFERROR(VLOOKUP(#REF!,[2]!Table6_GFS_codes_classification[#Data],COLUMNS($F:F)+3,FALSE),"Do not enter data")</f>
        <v>Do not enter data</v>
      </c>
      <c r="C30" s="175" t="str">
        <f>IFERROR(VLOOKUP(#REF!,[2]!Table6_GFS_codes_classification[#Data],COLUMNS($F:H)+3,FALSE),"Do not enter data")</f>
        <v>Do not enter data</v>
      </c>
      <c r="D30" s="175" t="str">
        <f>IFERROR(VLOOKUP(#REF!,[2]!Table6_GFS_codes_classification[#Data],COLUMNS($F:I)+3,FALSE),"Do not enter data")</f>
        <v>Do not enter data</v>
      </c>
      <c r="E30" s="175" t="str">
        <f>IFERROR(VLOOKUP(#REF!,[2]!Table6_GFS_codes_classification[#Data],COLUMNS($F:J)+3,FALSE),"Do not enter data")</f>
        <v>Do not enter data</v>
      </c>
      <c r="F30" s="270" t="s">
        <v>1476</v>
      </c>
      <c r="G30" s="275" t="s">
        <v>988</v>
      </c>
      <c r="H30" s="170" t="s">
        <v>2087</v>
      </c>
      <c r="I30" s="275" t="s">
        <v>2055</v>
      </c>
      <c r="J30" s="270">
        <v>43783359727.699997</v>
      </c>
      <c r="K30" s="223" t="s">
        <v>1137</v>
      </c>
    </row>
    <row r="31" spans="1:21" x14ac:dyDescent="0.35">
      <c r="A31" s="250"/>
      <c r="B31" s="175" t="str">
        <f>IFERROR(VLOOKUP(#REF!,[2]!Table6_GFS_codes_classification[#Data],COLUMNS($F:F)+3,FALSE),"Do not enter data")</f>
        <v>Do not enter data</v>
      </c>
      <c r="C31" s="175" t="str">
        <f>IFERROR(VLOOKUP(#REF!,[2]!Table6_GFS_codes_classification[#Data],COLUMNS($F:H)+3,FALSE),"Do not enter data")</f>
        <v>Do not enter data</v>
      </c>
      <c r="D31" s="175" t="str">
        <f>IFERROR(VLOOKUP(#REF!,[2]!Table6_GFS_codes_classification[#Data],COLUMNS($F:I)+3,FALSE),"Do not enter data")</f>
        <v>Do not enter data</v>
      </c>
      <c r="E31" s="175" t="str">
        <f>IFERROR(VLOOKUP(#REF!,[2]!Table6_GFS_codes_classification[#Data],COLUMNS($F:J)+3,FALSE),"Do not enter data")</f>
        <v>Do not enter data</v>
      </c>
      <c r="F31" s="170" t="s">
        <v>1531</v>
      </c>
      <c r="G31" s="275" t="s">
        <v>989</v>
      </c>
      <c r="H31" s="170" t="s">
        <v>2113</v>
      </c>
      <c r="I31" s="274" t="s">
        <v>2053</v>
      </c>
      <c r="J31" s="270">
        <v>32772861149.98</v>
      </c>
      <c r="K31" s="223" t="s">
        <v>1137</v>
      </c>
      <c r="R31" s="253"/>
    </row>
    <row r="32" spans="1:21" x14ac:dyDescent="0.35">
      <c r="A32" s="250"/>
      <c r="B32" s="177" t="str">
        <f>IFERROR(VLOOKUP(#REF!,[2]!Table6_GFS_codes_classification[#Data],COLUMNS($F:F)+3,FALSE),"Do not enter data")</f>
        <v>Do not enter data</v>
      </c>
      <c r="C32" s="177" t="str">
        <f>IFERROR(VLOOKUP(#REF!,[2]!Table6_GFS_codes_classification[#Data],COLUMNS($F:H)+3,FALSE),"Do not enter data")</f>
        <v>Do not enter data</v>
      </c>
      <c r="D32" s="177" t="str">
        <f>IFERROR(VLOOKUP(#REF!,[2]!Table6_GFS_codes_classification[#Data],COLUMNS($F:I)+3,FALSE),"Do not enter data")</f>
        <v>Do not enter data</v>
      </c>
      <c r="E32" s="177" t="str">
        <f>IFERROR(VLOOKUP(#REF!,[2]!Table6_GFS_codes_classification[#Data],COLUMNS($F:J)+3,FALSE),"Do not enter data")</f>
        <v>Do not enter data</v>
      </c>
      <c r="F32" s="270" t="s">
        <v>1535</v>
      </c>
      <c r="G32" s="275" t="s">
        <v>989</v>
      </c>
      <c r="H32" s="170" t="s">
        <v>2084</v>
      </c>
      <c r="I32" s="293" t="s">
        <v>2055</v>
      </c>
      <c r="J32" s="270">
        <v>28872063848.709999</v>
      </c>
      <c r="K32" s="223" t="s">
        <v>1137</v>
      </c>
      <c r="R32" s="253"/>
    </row>
    <row r="33" spans="1:21" x14ac:dyDescent="0.35">
      <c r="A33" s="250"/>
      <c r="B33" s="175" t="str">
        <f>IFERROR(VLOOKUP(#REF!,[2]!Table6_GFS_codes_classification[#Data],COLUMNS($F:F)+3,FALSE),"Do not enter data")</f>
        <v>Do not enter data</v>
      </c>
      <c r="C33" s="175" t="str">
        <f>IFERROR(VLOOKUP(#REF!,[2]!Table6_GFS_codes_classification[#Data],COLUMNS($F:H)+3,FALSE),"Do not enter data")</f>
        <v>Do not enter data</v>
      </c>
      <c r="D33" s="175" t="str">
        <f>IFERROR(VLOOKUP(#REF!,[2]!Table6_GFS_codes_classification[#Data],COLUMNS($F:I)+3,FALSE),"Do not enter data")</f>
        <v>Do not enter data</v>
      </c>
      <c r="E33" s="175" t="str">
        <f>IFERROR(VLOOKUP(#REF!,[2]!Table6_GFS_codes_classification[#Data],COLUMNS($F:J)+3,FALSE),"Do not enter data")</f>
        <v>Do not enter data</v>
      </c>
      <c r="F33" s="270" t="s">
        <v>1476</v>
      </c>
      <c r="G33" s="275" t="s">
        <v>989</v>
      </c>
      <c r="H33" s="170" t="s">
        <v>2118</v>
      </c>
      <c r="I33" s="270" t="s">
        <v>2058</v>
      </c>
      <c r="J33" s="270">
        <v>27725117812.34</v>
      </c>
      <c r="K33" s="223" t="s">
        <v>1137</v>
      </c>
      <c r="R33" s="253"/>
    </row>
    <row r="34" spans="1:21" x14ac:dyDescent="0.35">
      <c r="A34" s="250" t="s">
        <v>2098</v>
      </c>
      <c r="B34" s="177" t="str">
        <f>IFERROR(VLOOKUP(#REF!,[2]!Table6_GFS_codes_classification[#Data],COLUMNS($F:F)+3,FALSE),"Do not enter data")</f>
        <v>Do not enter data</v>
      </c>
      <c r="C34" s="177" t="str">
        <f>IFERROR(VLOOKUP(#REF!,[2]!Table6_GFS_codes_classification[#Data],COLUMNS($F:H)+3,FALSE),"Do not enter data")</f>
        <v>Do not enter data</v>
      </c>
      <c r="D34" s="177" t="str">
        <f>IFERROR(VLOOKUP(#REF!,[2]!Table6_GFS_codes_classification[#Data],COLUMNS($F:I)+3,FALSE),"Do not enter data")</f>
        <v>Do not enter data</v>
      </c>
      <c r="E34" s="177" t="str">
        <f>IFERROR(VLOOKUP(#REF!,[2]!Table6_GFS_codes_classification[#Data],COLUMNS($F:J)+3,FALSE),"Do not enter data")</f>
        <v>Do not enter data</v>
      </c>
      <c r="F34" s="280" t="s">
        <v>1531</v>
      </c>
      <c r="G34" s="275" t="s">
        <v>989</v>
      </c>
      <c r="H34" s="170" t="s">
        <v>2119</v>
      </c>
      <c r="I34" s="282" t="s">
        <v>2061</v>
      </c>
      <c r="J34" s="281">
        <v>24330314769.799999</v>
      </c>
      <c r="K34" s="223" t="s">
        <v>1137</v>
      </c>
    </row>
    <row r="35" spans="1:21" x14ac:dyDescent="0.35">
      <c r="A35" s="250" t="s">
        <v>2099</v>
      </c>
      <c r="B35" s="175" t="str">
        <f>IFERROR(VLOOKUP(#REF!,[2]!Table6_GFS_codes_classification[#Data],COLUMNS($F:F)+3,FALSE),"Do not enter data")</f>
        <v>Do not enter data</v>
      </c>
      <c r="C35" s="175" t="str">
        <f>IFERROR(VLOOKUP(#REF!,[2]!Table6_GFS_codes_classification[#Data],COLUMNS($F:H)+3,FALSE),"Do not enter data")</f>
        <v>Do not enter data</v>
      </c>
      <c r="D35" s="175" t="str">
        <f>IFERROR(VLOOKUP(#REF!,[2]!Table6_GFS_codes_classification[#Data],COLUMNS($F:I)+3,FALSE),"Do not enter data")</f>
        <v>Do not enter data</v>
      </c>
      <c r="E35" s="175" t="str">
        <f>IFERROR(VLOOKUP(#REF!,[2]!Table6_GFS_codes_classification[#Data],COLUMNS($F:J)+3,FALSE),"Do not enter data")</f>
        <v>Do not enter data</v>
      </c>
      <c r="F35" s="270" t="s">
        <v>1479</v>
      </c>
      <c r="G35" s="275" t="s">
        <v>988</v>
      </c>
      <c r="H35" s="170" t="s">
        <v>2111</v>
      </c>
      <c r="I35" s="294" t="s">
        <v>2053</v>
      </c>
      <c r="J35" s="270">
        <v>8248812752.6800003</v>
      </c>
      <c r="K35" s="223" t="s">
        <v>1137</v>
      </c>
    </row>
    <row r="36" spans="1:21" x14ac:dyDescent="0.35">
      <c r="A36" s="250"/>
      <c r="B36" s="175" t="str">
        <f>IFERROR(VLOOKUP(#REF!,[2]!Table6_GFS_codes_classification[#Data],COLUMNS($F:F)+3,FALSE),"Do not enter data")</f>
        <v>Do not enter data</v>
      </c>
      <c r="C36" s="175" t="str">
        <f>IFERROR(VLOOKUP(#REF!,[2]!Table6_GFS_codes_classification[#Data],COLUMNS($F:H)+3,FALSE),"Do not enter data")</f>
        <v>Do not enter data</v>
      </c>
      <c r="D36" s="175" t="str">
        <f>IFERROR(VLOOKUP(#REF!,[2]!Table6_GFS_codes_classification[#Data],COLUMNS($F:I)+3,FALSE),"Do not enter data")</f>
        <v>Do not enter data</v>
      </c>
      <c r="E36" s="175" t="str">
        <f>IFERROR(VLOOKUP(#REF!,[2]!Table6_GFS_codes_classification[#Data],COLUMNS($F:J)+3,FALSE),"Do not enter data")</f>
        <v>Do not enter data</v>
      </c>
      <c r="F36" s="270" t="s">
        <v>1485</v>
      </c>
      <c r="G36" s="275" t="s">
        <v>988</v>
      </c>
      <c r="H36" s="170" t="s">
        <v>2086</v>
      </c>
      <c r="I36" s="293" t="s">
        <v>2055</v>
      </c>
      <c r="J36" s="270">
        <v>6060605921.9300003</v>
      </c>
      <c r="K36" s="223" t="s">
        <v>1137</v>
      </c>
      <c r="T36" s="252"/>
    </row>
    <row r="37" spans="1:21" x14ac:dyDescent="0.35">
      <c r="A37" s="250" t="s">
        <v>2100</v>
      </c>
      <c r="B37" s="175" t="str">
        <f>IFERROR(VLOOKUP(#REF!,[2]!Table6_GFS_codes_classification[#Data],COLUMNS($F:F)+3,FALSE),"Do not enter data")</f>
        <v>Do not enter data</v>
      </c>
      <c r="C37" s="175" t="str">
        <f>IFERROR(VLOOKUP(#REF!,[2]!Table6_GFS_codes_classification[#Data],COLUMNS($F:H)+3,FALSE),"Do not enter data")</f>
        <v>Do not enter data</v>
      </c>
      <c r="D37" s="175" t="str">
        <f>IFERROR(VLOOKUP(#REF!,[2]!Table6_GFS_codes_classification[#Data],COLUMNS($F:I)+3,FALSE),"Do not enter data")</f>
        <v>Do not enter data</v>
      </c>
      <c r="E37" s="175" t="str">
        <f>IFERROR(VLOOKUP(#REF!,[2]!Table6_GFS_codes_classification[#Data],COLUMNS($F:J)+3,FALSE),"Do not enter data")</f>
        <v>Do not enter data</v>
      </c>
      <c r="F37" s="170" t="s">
        <v>1475</v>
      </c>
      <c r="G37" s="275" t="s">
        <v>989</v>
      </c>
      <c r="H37" s="170" t="s">
        <v>2115</v>
      </c>
      <c r="I37" s="274" t="s">
        <v>2055</v>
      </c>
      <c r="J37" s="270">
        <v>5244553333.1400003</v>
      </c>
      <c r="K37" s="223" t="s">
        <v>1137</v>
      </c>
      <c r="T37" s="253"/>
    </row>
    <row r="38" spans="1:21" x14ac:dyDescent="0.35">
      <c r="A38" s="250"/>
      <c r="B38" s="177" t="str">
        <f>IFERROR(VLOOKUP(#REF!,[2]!Table6_GFS_codes_classification[#Data],COLUMNS($F:F)+3,FALSE),"Do not enter data")</f>
        <v>Do not enter data</v>
      </c>
      <c r="C38" s="177" t="str">
        <f>IFERROR(VLOOKUP(#REF!,[2]!Table6_GFS_codes_classification[#Data],COLUMNS($F:H)+3,FALSE),"Do not enter data")</f>
        <v>Do not enter data</v>
      </c>
      <c r="D38" s="177" t="str">
        <f>IFERROR(VLOOKUP(#REF!,[2]!Table6_GFS_codes_classification[#Data],COLUMNS($F:I)+3,FALSE),"Do not enter data")</f>
        <v>Do not enter data</v>
      </c>
      <c r="E38" s="177" t="str">
        <f>IFERROR(VLOOKUP(#REF!,[2]!Table6_GFS_codes_classification[#Data],COLUMNS($F:J)+3,FALSE),"Do not enter data")</f>
        <v>Do not enter data</v>
      </c>
      <c r="F38" s="280" t="s">
        <v>1479</v>
      </c>
      <c r="G38" s="275" t="s">
        <v>989</v>
      </c>
      <c r="H38" s="170" t="s">
        <v>989</v>
      </c>
      <c r="I38" s="275" t="s">
        <v>2059</v>
      </c>
      <c r="J38" s="281">
        <v>2993451531.6300001</v>
      </c>
      <c r="K38" s="223" t="s">
        <v>1137</v>
      </c>
      <c r="T38" s="253"/>
    </row>
    <row r="39" spans="1:21" x14ac:dyDescent="0.35">
      <c r="A39" s="250"/>
      <c r="B39" s="175" t="str">
        <f>IFERROR(VLOOKUP(#REF!,[2]!Table6_GFS_codes_classification[#Data],COLUMNS($F:F)+3,FALSE),"Do not enter data")</f>
        <v>Do not enter data</v>
      </c>
      <c r="C39" s="175" t="str">
        <f>IFERROR(VLOOKUP(#REF!,[2]!Table6_GFS_codes_classification[#Data],COLUMNS($F:H)+3,FALSE),"Do not enter data")</f>
        <v>Do not enter data</v>
      </c>
      <c r="D39" s="175" t="str">
        <f>IFERROR(VLOOKUP(#REF!,[2]!Table6_GFS_codes_classification[#Data],COLUMNS($F:I)+3,FALSE),"Do not enter data")</f>
        <v>Do not enter data</v>
      </c>
      <c r="E39" s="175" t="str">
        <f>IFERROR(VLOOKUP(#REF!,[2]!Table6_GFS_codes_classification[#Data],COLUMNS($F:J)+3,FALSE),"Do not enter data")</f>
        <v>Do not enter data</v>
      </c>
      <c r="F39" s="280" t="s">
        <v>1531</v>
      </c>
      <c r="G39" s="275" t="s">
        <v>989</v>
      </c>
      <c r="H39" s="170" t="s">
        <v>2117</v>
      </c>
      <c r="I39" s="270" t="s">
        <v>2060</v>
      </c>
      <c r="J39" s="270">
        <v>941591501.5</v>
      </c>
      <c r="K39" s="223" t="s">
        <v>1137</v>
      </c>
      <c r="T39" s="253"/>
    </row>
    <row r="40" spans="1:21" x14ac:dyDescent="0.35">
      <c r="A40" s="250"/>
      <c r="B40" s="175" t="str">
        <f>IFERROR(VLOOKUP(#REF!,[2]!Table6_GFS_codes_classification[#Data],COLUMNS($F:F)+3,FALSE),"Do not enter data")</f>
        <v>Do not enter data</v>
      </c>
      <c r="C40" s="175" t="str">
        <f>IFERROR(VLOOKUP(#REF!,[2]!Table6_GFS_codes_classification[#Data],COLUMNS($F:H)+3,FALSE),"Do not enter data")</f>
        <v>Do not enter data</v>
      </c>
      <c r="D40" s="175" t="str">
        <f>IFERROR(VLOOKUP(#REF!,[2]!Table6_GFS_codes_classification[#Data],COLUMNS($F:I)+3,FALSE),"Do not enter data")</f>
        <v>Do not enter data</v>
      </c>
      <c r="E40" s="175" t="str">
        <f>IFERROR(VLOOKUP(#REF!,[2]!Table6_GFS_codes_classification[#Data],COLUMNS($F:J)+3,FALSE),"Do not enter data")</f>
        <v>Do not enter data</v>
      </c>
      <c r="F40" s="280" t="s">
        <v>1506</v>
      </c>
      <c r="G40" s="275" t="s">
        <v>988</v>
      </c>
      <c r="H40" s="170" t="s">
        <v>2123</v>
      </c>
      <c r="I40" s="275" t="s">
        <v>2059</v>
      </c>
      <c r="J40" s="270">
        <v>866990714.90999997</v>
      </c>
      <c r="K40" s="223" t="s">
        <v>1137</v>
      </c>
      <c r="T40" s="253"/>
    </row>
    <row r="41" spans="1:21" x14ac:dyDescent="0.35">
      <c r="A41" s="250"/>
      <c r="B41" s="175" t="str">
        <f>IFERROR(VLOOKUP(#REF!,[2]!Table6_GFS_codes_classification[#Data],COLUMNS($F:F)+3,FALSE),"Do not enter data")</f>
        <v>Do not enter data</v>
      </c>
      <c r="C41" s="175" t="str">
        <f>IFERROR(VLOOKUP(#REF!,[2]!Table6_GFS_codes_classification[#Data],COLUMNS($F:H)+3,FALSE),"Do not enter data")</f>
        <v>Do not enter data</v>
      </c>
      <c r="D41" s="175" t="str">
        <f>IFERROR(VLOOKUP(#REF!,[2]!Table6_GFS_codes_classification[#Data],COLUMNS($F:I)+3,FALSE),"Do not enter data")</f>
        <v>Do not enter data</v>
      </c>
      <c r="E41" s="175" t="str">
        <f>IFERROR(VLOOKUP(#REF!,[2]!Table6_GFS_codes_classification[#Data],COLUMNS($F:J)+3,FALSE),"Do not enter data")</f>
        <v>Do not enter data</v>
      </c>
      <c r="F41" s="280" t="s">
        <v>1531</v>
      </c>
      <c r="G41" s="275" t="s">
        <v>988</v>
      </c>
      <c r="H41" s="170" t="s">
        <v>2120</v>
      </c>
      <c r="I41" s="275" t="s">
        <v>2056</v>
      </c>
      <c r="J41" s="270">
        <v>805971126.28999996</v>
      </c>
      <c r="K41" s="223" t="s">
        <v>1137</v>
      </c>
      <c r="T41" s="253"/>
    </row>
    <row r="42" spans="1:21" x14ac:dyDescent="0.35">
      <c r="A42" s="250"/>
      <c r="B42" s="177" t="str">
        <f>IFERROR(VLOOKUP(#REF!,[2]!Table6_GFS_codes_classification[#Data],COLUMNS($F:F)+3,FALSE),"Do not enter data")</f>
        <v>Do not enter data</v>
      </c>
      <c r="C42" s="177" t="str">
        <f>IFERROR(VLOOKUP(#REF!,[2]!Table6_GFS_codes_classification[#Data],COLUMNS($F:H)+3,FALSE),"Do not enter data")</f>
        <v>Do not enter data</v>
      </c>
      <c r="D42" s="177" t="str">
        <f>IFERROR(VLOOKUP(#REF!,[2]!Table6_GFS_codes_classification[#Data],COLUMNS($F:I)+3,FALSE),"Do not enter data")</f>
        <v>Do not enter data</v>
      </c>
      <c r="E42" s="177" t="str">
        <f>IFERROR(VLOOKUP(#REF!,[2]!Table6_GFS_codes_classification[#Data],COLUMNS($F:J)+3,FALSE),"Do not enter data")</f>
        <v>Do not enter data</v>
      </c>
      <c r="F42" s="280" t="s">
        <v>1509</v>
      </c>
      <c r="G42" s="275" t="s">
        <v>1000</v>
      </c>
      <c r="H42" s="170" t="s">
        <v>2121</v>
      </c>
      <c r="I42" s="275" t="s">
        <v>989</v>
      </c>
      <c r="J42" s="281">
        <v>697625921.37</v>
      </c>
      <c r="K42" s="223" t="s">
        <v>1137</v>
      </c>
      <c r="T42" s="253"/>
    </row>
    <row r="43" spans="1:21" x14ac:dyDescent="0.35">
      <c r="A43" s="250" t="s">
        <v>2101</v>
      </c>
      <c r="B43" s="177" t="str">
        <f>IFERROR(VLOOKUP(#REF!,[2]!Table6_GFS_codes_classification[#Data],COLUMNS($F:F)+3,FALSE),"Do not enter data")</f>
        <v>Do not enter data</v>
      </c>
      <c r="C43" s="177" t="str">
        <f>IFERROR(VLOOKUP(#REF!,[2]!Table6_GFS_codes_classification[#Data],COLUMNS($F:H)+3,FALSE),"Do not enter data")</f>
        <v>Do not enter data</v>
      </c>
      <c r="D43" s="177" t="str">
        <f>IFERROR(VLOOKUP(#REF!,[2]!Table6_GFS_codes_classification[#Data],COLUMNS($F:I)+3,FALSE),"Do not enter data")</f>
        <v>Do not enter data</v>
      </c>
      <c r="E43" s="177" t="str">
        <f>IFERROR(VLOOKUP(#REF!,[2]!Table6_GFS_codes_classification[#Data],COLUMNS($F:J)+3,FALSE),"Do not enter data")</f>
        <v>Do not enter data</v>
      </c>
      <c r="F43" s="270" t="s">
        <v>1479</v>
      </c>
      <c r="G43" s="275" t="s">
        <v>988</v>
      </c>
      <c r="H43" s="170" t="s">
        <v>2122</v>
      </c>
      <c r="I43" s="275" t="s">
        <v>989</v>
      </c>
      <c r="J43" s="281">
        <v>542696100</v>
      </c>
      <c r="K43" s="223" t="s">
        <v>1137</v>
      </c>
    </row>
    <row r="44" spans="1:21" x14ac:dyDescent="0.35">
      <c r="A44" s="250" t="s">
        <v>2102</v>
      </c>
      <c r="B44" s="177" t="str">
        <f>IFERROR(VLOOKUP(#REF!,[2]!Table6_GFS_codes_classification[#Data],COLUMNS($F:F)+3,FALSE),"Do not enter data")</f>
        <v>Do not enter data</v>
      </c>
      <c r="C44" s="177" t="str">
        <f>IFERROR(VLOOKUP(#REF!,[2]!Table6_GFS_codes_classification[#Data],COLUMNS($F:H)+3,FALSE),"Do not enter data")</f>
        <v>Do not enter data</v>
      </c>
      <c r="D44" s="177" t="str">
        <f>IFERROR(VLOOKUP(#REF!,[2]!Table6_GFS_codes_classification[#Data],COLUMNS($F:I)+3,FALSE),"Do not enter data")</f>
        <v>Do not enter data</v>
      </c>
      <c r="E44" s="177" t="str">
        <f>IFERROR(VLOOKUP(#REF!,[2]!Table6_GFS_codes_classification[#Data],COLUMNS($F:J)+3,FALSE),"Do not enter data")</f>
        <v>Do not enter data</v>
      </c>
      <c r="F44" s="270" t="s">
        <v>1479</v>
      </c>
      <c r="G44" s="275" t="s">
        <v>989</v>
      </c>
      <c r="H44" s="170" t="s">
        <v>2110</v>
      </c>
      <c r="I44" s="294" t="s">
        <v>2053</v>
      </c>
      <c r="J44" s="281">
        <v>424355297.33999997</v>
      </c>
      <c r="K44" s="223" t="s">
        <v>1137</v>
      </c>
      <c r="R44" s="253"/>
      <c r="T44" s="252"/>
    </row>
    <row r="45" spans="1:21" x14ac:dyDescent="0.35">
      <c r="A45" s="250" t="s">
        <v>2089</v>
      </c>
      <c r="B45" s="175" t="str">
        <f>IFERROR(VLOOKUP(#REF!,[2]!Table6_GFS_codes_classification[#Data],COLUMNS($F:F)+3,FALSE),"Do not enter data")</f>
        <v>Do not enter data</v>
      </c>
      <c r="C45" s="175" t="str">
        <f>IFERROR(VLOOKUP(#REF!,[2]!Table6_GFS_codes_classification[#Data],COLUMNS($F:H)+3,FALSE),"Do not enter data")</f>
        <v>Do not enter data</v>
      </c>
      <c r="D45" s="175" t="str">
        <f>IFERROR(VLOOKUP(#REF!,[2]!Table6_GFS_codes_classification[#Data],COLUMNS($F:I)+3,FALSE),"Do not enter data")</f>
        <v>Do not enter data</v>
      </c>
      <c r="E45" s="175" t="str">
        <f>IFERROR(VLOOKUP(#REF!,[2]!Table6_GFS_codes_classification[#Data],COLUMNS($F:J)+3,FALSE),"Do not enter data")</f>
        <v>Do not enter data</v>
      </c>
      <c r="F45" s="270" t="s">
        <v>1513</v>
      </c>
      <c r="G45" s="275" t="s">
        <v>989</v>
      </c>
      <c r="H45" s="170" t="s">
        <v>2124</v>
      </c>
      <c r="I45" s="275" t="s">
        <v>2059</v>
      </c>
      <c r="J45" s="270">
        <v>342067200</v>
      </c>
      <c r="K45" s="223" t="s">
        <v>1137</v>
      </c>
      <c r="R45" s="253"/>
      <c r="T45" s="252"/>
    </row>
    <row r="46" spans="1:21" x14ac:dyDescent="0.35">
      <c r="A46" s="250" t="s">
        <v>2103</v>
      </c>
      <c r="B46" s="177" t="str">
        <f>IFERROR(VLOOKUP(#REF!,[2]!Table6_GFS_codes_classification[#Data],COLUMNS($F:F)+3,FALSE),"Do not enter data")</f>
        <v>Do not enter data</v>
      </c>
      <c r="C46" s="177" t="str">
        <f>IFERROR(VLOOKUP(#REF!,[2]!Table6_GFS_codes_classification[#Data],COLUMNS($F:H)+3,FALSE),"Do not enter data")</f>
        <v>Do not enter data</v>
      </c>
      <c r="D46" s="177" t="str">
        <f>IFERROR(VLOOKUP(#REF!,[2]!Table6_GFS_codes_classification[#Data],COLUMNS($F:I)+3,FALSE),"Do not enter data")</f>
        <v>Do not enter data</v>
      </c>
      <c r="E46" s="177" t="str">
        <f>IFERROR(VLOOKUP(#REF!,[2]!Table6_GFS_codes_classification[#Data],COLUMNS($F:J)+3,FALSE),"Do not enter data")</f>
        <v>Do not enter data</v>
      </c>
      <c r="F46" s="270" t="s">
        <v>1479</v>
      </c>
      <c r="G46" s="275" t="s">
        <v>988</v>
      </c>
      <c r="H46" s="170" t="s">
        <v>2116</v>
      </c>
      <c r="I46" s="293" t="s">
        <v>2055</v>
      </c>
      <c r="J46" s="281">
        <v>275955077.69999999</v>
      </c>
      <c r="K46" s="223" t="s">
        <v>1137</v>
      </c>
      <c r="T46" s="252"/>
    </row>
    <row r="47" spans="1:21" ht="15.6" thickBot="1" x14ac:dyDescent="0.4">
      <c r="A47" s="250"/>
      <c r="B47" s="177" t="str">
        <f>IFERROR(VLOOKUP(#REF!,[2]!Table6_GFS_codes_classification[#Data],COLUMNS($F:F)+3,FALSE),"Do not enter data")</f>
        <v>Do not enter data</v>
      </c>
      <c r="C47" s="177" t="str">
        <f>IFERROR(VLOOKUP(#REF!,[2]!Table6_GFS_codes_classification[#Data],COLUMNS($F:H)+3,FALSE),"Do not enter data")</f>
        <v>Do not enter data</v>
      </c>
      <c r="D47" s="177" t="str">
        <f>IFERROR(VLOOKUP(#REF!,[2]!Table6_GFS_codes_classification[#Data],COLUMNS($F:I)+3,FALSE),"Do not enter data")</f>
        <v>Do not enter data</v>
      </c>
      <c r="E47" s="177" t="str">
        <f>IFERROR(VLOOKUP(#REF!,[2]!Table6_GFS_codes_classification[#Data],COLUMNS($F:J)+3,FALSE),"Do not enter data")</f>
        <v>Do not enter data</v>
      </c>
      <c r="F47" s="270" t="s">
        <v>1485</v>
      </c>
      <c r="G47" s="275" t="s">
        <v>989</v>
      </c>
      <c r="H47" s="170" t="s">
        <v>2086</v>
      </c>
      <c r="I47" s="275" t="s">
        <v>2059</v>
      </c>
      <c r="J47" s="281">
        <v>28728455.399999999</v>
      </c>
      <c r="K47" s="223" t="s">
        <v>1137</v>
      </c>
      <c r="T47" s="252"/>
    </row>
    <row r="48" spans="1:21" ht="16.8" thickBot="1" x14ac:dyDescent="0.4">
      <c r="J48" s="213" t="s">
        <v>1945</v>
      </c>
      <c r="K48" s="174">
        <f>K50/'Part 1 - About'!E45</f>
        <v>1007997787.5570552</v>
      </c>
      <c r="U48" s="253"/>
    </row>
    <row r="49" spans="6:21" ht="15.6" thickBot="1" x14ac:dyDescent="0.4">
      <c r="J49" s="12"/>
      <c r="K49" s="252"/>
      <c r="U49" s="253"/>
    </row>
    <row r="50" spans="6:21" ht="16.8" thickBot="1" x14ac:dyDescent="0.4">
      <c r="J50" s="213" t="str">
        <f>"Total in "&amp;'[2]Part 1 - About'!E44</f>
        <v>Total in MNT</v>
      </c>
      <c r="K50" s="174">
        <f>SUM(Government_revenues_table[Revenue value])</f>
        <v>3478116525921.3701</v>
      </c>
      <c r="U50" s="253"/>
    </row>
    <row r="51" spans="6:21" x14ac:dyDescent="0.35">
      <c r="K51" s="279" t="e">
        <f>IF('[1]Part 1 - About'!$E$44="USD",0,SUMIF([1]!Government_revenues_table[Currency],'[1]Part 1 - About'!$E$44,[1]!Government_revenues_table[Revenue value]))+(IFERROR(SUMIF([1]!Government_revenues_table[Currency],"USD",[1]!Government_revenues_table[Revenue value])*'[1]Part 1 - About'!$E$45,0))</f>
        <v>#REF!</v>
      </c>
      <c r="U51" s="253"/>
    </row>
    <row r="52" spans="6:21" x14ac:dyDescent="0.35">
      <c r="U52" s="253"/>
    </row>
    <row r="53" spans="6:21" x14ac:dyDescent="0.35">
      <c r="U53" s="253"/>
    </row>
    <row r="54" spans="6:21" ht="24" x14ac:dyDescent="0.35">
      <c r="F54" s="169" t="s">
        <v>1563</v>
      </c>
      <c r="G54" s="289"/>
      <c r="H54" s="169"/>
      <c r="I54" s="182"/>
      <c r="J54" s="182"/>
      <c r="K54" s="182"/>
      <c r="L54" s="182"/>
      <c r="U54" s="253"/>
    </row>
    <row r="55" spans="6:21" x14ac:dyDescent="0.35">
      <c r="F55" s="178" t="s">
        <v>1564</v>
      </c>
      <c r="G55" s="292"/>
      <c r="H55" s="179"/>
      <c r="I55" s="179"/>
      <c r="J55" s="179"/>
      <c r="K55" s="180"/>
      <c r="L55" s="179"/>
      <c r="U55" s="253"/>
    </row>
    <row r="56" spans="6:21" x14ac:dyDescent="0.35">
      <c r="F56" s="178"/>
      <c r="G56" s="292"/>
      <c r="H56" s="179"/>
      <c r="I56" s="179"/>
      <c r="J56" s="179"/>
      <c r="K56" s="180"/>
      <c r="L56" s="179"/>
      <c r="U56" s="253"/>
    </row>
    <row r="57" spans="6:21" x14ac:dyDescent="0.35">
      <c r="F57" s="178"/>
      <c r="G57" s="292"/>
      <c r="H57" s="179"/>
      <c r="I57" s="179"/>
      <c r="J57" s="276"/>
      <c r="K57" s="180"/>
      <c r="L57" s="179"/>
    </row>
    <row r="58" spans="6:21" x14ac:dyDescent="0.35">
      <c r="F58" s="178" t="s">
        <v>1554</v>
      </c>
      <c r="G58" s="292"/>
      <c r="H58" s="179" t="s">
        <v>1559</v>
      </c>
      <c r="I58" s="179"/>
      <c r="J58" s="179"/>
      <c r="K58" s="180"/>
      <c r="L58" s="179"/>
    </row>
    <row r="59" spans="6:21" x14ac:dyDescent="0.35">
      <c r="F59" s="178" t="s">
        <v>1555</v>
      </c>
      <c r="G59" s="292"/>
      <c r="H59" s="179" t="s">
        <v>1559</v>
      </c>
      <c r="I59" s="179"/>
      <c r="J59" s="179"/>
      <c r="K59" s="180"/>
      <c r="L59" s="179"/>
    </row>
    <row r="60" spans="6:21" x14ac:dyDescent="0.35">
      <c r="F60" s="178" t="s">
        <v>1556</v>
      </c>
      <c r="G60" s="292"/>
      <c r="H60" s="179" t="s">
        <v>1559</v>
      </c>
      <c r="I60" s="179"/>
      <c r="J60" s="179"/>
      <c r="K60" s="180"/>
      <c r="L60" s="179"/>
    </row>
    <row r="61" spans="6:21" x14ac:dyDescent="0.35">
      <c r="F61" s="178" t="s">
        <v>1557</v>
      </c>
      <c r="G61" s="292"/>
      <c r="H61" s="179" t="s">
        <v>1559</v>
      </c>
      <c r="I61" s="179"/>
      <c r="J61" s="179"/>
      <c r="K61" s="180"/>
      <c r="L61" s="179"/>
    </row>
    <row r="62" spans="6:21" x14ac:dyDescent="0.35">
      <c r="F62" s="178" t="s">
        <v>1558</v>
      </c>
      <c r="G62" s="292"/>
      <c r="H62" s="179" t="s">
        <v>1559</v>
      </c>
      <c r="I62" s="179"/>
      <c r="J62" s="179"/>
      <c r="K62" s="180"/>
      <c r="L62" s="179"/>
    </row>
    <row r="63" spans="6:21" x14ac:dyDescent="0.35">
      <c r="F63" s="178"/>
      <c r="G63" s="292"/>
      <c r="H63" s="179"/>
      <c r="I63" s="179"/>
      <c r="J63" s="179"/>
      <c r="K63" s="180"/>
      <c r="L63" s="179"/>
    </row>
    <row r="64" spans="6:21" x14ac:dyDescent="0.35">
      <c r="F64" s="178"/>
      <c r="G64" s="292"/>
      <c r="H64" s="179"/>
      <c r="I64" s="179"/>
      <c r="J64" s="179"/>
      <c r="K64" s="180"/>
      <c r="L64" s="179"/>
    </row>
    <row r="65" spans="6:12" x14ac:dyDescent="0.35">
      <c r="F65" s="178"/>
      <c r="G65" s="292"/>
      <c r="H65" s="179"/>
      <c r="I65" s="179"/>
      <c r="J65" s="179"/>
      <c r="K65" s="180"/>
      <c r="L65" s="179"/>
    </row>
    <row r="66" spans="6:12" x14ac:dyDescent="0.35">
      <c r="F66" s="178"/>
      <c r="G66" s="292"/>
      <c r="H66" s="179"/>
      <c r="I66" s="179"/>
      <c r="J66" s="179"/>
      <c r="K66" s="180"/>
      <c r="L66" s="179"/>
    </row>
    <row r="67" spans="6:12" x14ac:dyDescent="0.35">
      <c r="F67" s="178"/>
      <c r="G67" s="292"/>
      <c r="H67" s="179"/>
      <c r="I67" s="179"/>
      <c r="J67" s="179"/>
      <c r="K67" s="180"/>
      <c r="L67" s="179"/>
    </row>
    <row r="68" spans="6:12" x14ac:dyDescent="0.35">
      <c r="F68" s="178"/>
      <c r="G68" s="292"/>
      <c r="H68" s="179"/>
      <c r="I68" s="179"/>
      <c r="J68" s="179"/>
      <c r="K68" s="180"/>
      <c r="L68" s="179"/>
    </row>
    <row r="69" spans="6:12" x14ac:dyDescent="0.35">
      <c r="F69" s="26"/>
      <c r="G69" s="290"/>
      <c r="H69" s="26"/>
      <c r="I69" s="26"/>
      <c r="J69" s="26"/>
      <c r="K69" s="26"/>
      <c r="L69" s="26"/>
    </row>
    <row r="70" spans="6:12" ht="15.6" thickBot="1" x14ac:dyDescent="0.4">
      <c r="F70" s="240"/>
      <c r="G70" s="240"/>
      <c r="H70" s="240"/>
      <c r="I70" s="240"/>
      <c r="J70" s="240"/>
      <c r="K70" s="240"/>
      <c r="L70" s="240"/>
    </row>
    <row r="71" spans="6:12" x14ac:dyDescent="0.35">
      <c r="F71" s="26"/>
      <c r="G71" s="290"/>
      <c r="H71" s="26"/>
      <c r="I71" s="26"/>
      <c r="J71" s="26"/>
      <c r="K71" s="26"/>
      <c r="L71" s="26"/>
    </row>
    <row r="72" spans="6:12" ht="15.6" thickBot="1" x14ac:dyDescent="0.4">
      <c r="F72" s="236" t="s">
        <v>1845</v>
      </c>
      <c r="G72" s="286"/>
      <c r="H72" s="237"/>
      <c r="I72" s="237"/>
      <c r="J72" s="237"/>
      <c r="K72" s="237"/>
      <c r="L72" s="237"/>
    </row>
    <row r="73" spans="6:12" x14ac:dyDescent="0.35">
      <c r="F73" s="238" t="s">
        <v>1864</v>
      </c>
      <c r="G73" s="287"/>
      <c r="H73" s="239"/>
      <c r="I73" s="239"/>
      <c r="J73" s="239"/>
      <c r="K73" s="239"/>
      <c r="L73" s="239"/>
    </row>
    <row r="74" spans="6:12" ht="15.6" thickBot="1" x14ac:dyDescent="0.4">
      <c r="F74" s="211"/>
      <c r="G74" s="291"/>
      <c r="H74" s="211"/>
      <c r="I74" s="211"/>
      <c r="J74" s="211"/>
      <c r="K74" s="211"/>
      <c r="L74" s="211"/>
    </row>
    <row r="75" spans="6:12" ht="27.75" customHeight="1" x14ac:dyDescent="0.35">
      <c r="F75" s="33" t="s">
        <v>1844</v>
      </c>
      <c r="G75" s="285"/>
      <c r="H75" s="33"/>
      <c r="I75" s="33"/>
      <c r="J75" s="33"/>
      <c r="K75" s="33"/>
      <c r="L75" s="33"/>
    </row>
    <row r="76" spans="6:12" ht="44.25" customHeight="1" x14ac:dyDescent="0.35">
      <c r="F76" s="235" t="s">
        <v>1865</v>
      </c>
      <c r="G76" s="284"/>
      <c r="H76" s="235"/>
      <c r="I76" s="235"/>
      <c r="J76" s="235"/>
      <c r="K76" s="235"/>
      <c r="L76" s="235"/>
    </row>
    <row r="77" spans="6:12" ht="30" customHeight="1" x14ac:dyDescent="0.35">
      <c r="F77" s="33" t="s">
        <v>1866</v>
      </c>
      <c r="G77" s="285"/>
      <c r="H77" s="33"/>
      <c r="I77" s="33"/>
      <c r="J77" s="33"/>
      <c r="K77" s="33"/>
      <c r="L77" s="33"/>
    </row>
    <row r="81" spans="13:15" ht="15.75" customHeight="1" thickBot="1" x14ac:dyDescent="0.4">
      <c r="M81" s="240"/>
      <c r="N81" s="240"/>
      <c r="O81" s="240"/>
    </row>
    <row r="82" spans="13:15" x14ac:dyDescent="0.35">
      <c r="M82" s="26"/>
      <c r="N82" s="26"/>
      <c r="O82" s="26"/>
    </row>
    <row r="83" spans="13:15" ht="15.6" thickBot="1" x14ac:dyDescent="0.4">
      <c r="M83" s="237"/>
      <c r="N83" s="237"/>
      <c r="O83" s="237"/>
    </row>
    <row r="84" spans="13:15" x14ac:dyDescent="0.35">
      <c r="M84" s="239"/>
      <c r="N84" s="239"/>
      <c r="O84" s="239"/>
    </row>
    <row r="85" spans="13:15" ht="15.6" thickBot="1" x14ac:dyDescent="0.4">
      <c r="M85" s="211"/>
      <c r="N85" s="211"/>
      <c r="O85" s="211"/>
    </row>
    <row r="86" spans="13:15" x14ac:dyDescent="0.35">
      <c r="M86" s="33"/>
      <c r="N86" s="33"/>
      <c r="O86" s="33"/>
    </row>
    <row r="87" spans="13:15" ht="15.75" customHeight="1" x14ac:dyDescent="0.35">
      <c r="M87" s="235"/>
      <c r="N87" s="235"/>
      <c r="O87" s="235"/>
    </row>
    <row r="88" spans="13:15" x14ac:dyDescent="0.35">
      <c r="M88" s="33"/>
      <c r="N88" s="33"/>
      <c r="O88" s="33"/>
    </row>
  </sheetData>
  <sheetProtection insertRows="0"/>
  <protectedRanges>
    <protectedRange algorithmName="SHA-512" hashValue="19r0bVvPR7yZA0UiYij7Tv1CBk3noIABvFePbLhCJ4nk3L6A+Fy+RdPPS3STf+a52x4pG2PQK4FAkXK9epnlIA==" saltValue="gQC4yrLvnbJqxYZ0KSEoZA==" spinCount="100000" sqref="I27:J27 J22:K22 I46:J46 I34:J35 J28:J33 J23:J26 K23:K47 F22:G47 L48 J36:J45" name="Government revenues_3"/>
  </protectedRanges>
  <mergeCells count="17">
    <mergeCell ref="F20:L20"/>
    <mergeCell ref="F16:O16"/>
    <mergeCell ref="N19:O19"/>
    <mergeCell ref="M26:N26"/>
    <mergeCell ref="M27:N27"/>
    <mergeCell ref="M21:N21"/>
    <mergeCell ref="M22:N25"/>
    <mergeCell ref="F18:L18"/>
    <mergeCell ref="F13:O13"/>
    <mergeCell ref="F14:O14"/>
    <mergeCell ref="F15:O15"/>
    <mergeCell ref="N18:O18"/>
    <mergeCell ref="F8:O8"/>
    <mergeCell ref="F9:O9"/>
    <mergeCell ref="F10:O10"/>
    <mergeCell ref="F11:O11"/>
    <mergeCell ref="F12:O12"/>
  </mergeCells>
  <dataValidations xWindow="487" yWindow="486" count="11">
    <dataValidation type="textLength" allowBlank="1" showInputMessage="1" showErrorMessage="1" errorTitle="Do not edit these cells" error="Please do not edit these cells" sqref="M86:O88 F75:L77" xr:uid="{51ADCF5D-CE1A-4148-BFA0-D69863945512}">
      <formula1>9999999</formula1>
      <formula2>99999999</formula2>
    </dataValidation>
    <dataValidation type="whole" allowBlank="1" showInputMessage="1" showErrorMessage="1" sqref="J50 J48" xr:uid="{A5507CB7-980A-4D7C-B084-32B01F4E3A18}">
      <formula1>1</formula1>
      <formula2>2</formula2>
    </dataValidation>
    <dataValidation type="textLength" allowBlank="1" showInputMessage="1" showErrorMessage="1" sqref="B70:E77 K49 L48:L53 B48:I53 F70:L74 J51:J53 K52:K53 A7:A88 P48:P80 L21:O47 B7:P20 M48:O85" xr:uid="{98FF8F5B-5410-4B29-821A-F526266E61E8}">
      <formula1>9999999</formula1>
      <formula2>99999999</formula2>
    </dataValidation>
    <dataValidation allowBlank="1" showInputMessage="1" showErrorMessage="1" errorTitle="Please do not edit these cells" error="Please do not edit these cells" sqref="I21" xr:uid="{1E39FB85-1E05-4817-892A-9A9A244066A6}"/>
    <dataValidation type="textLength" allowBlank="1" showInputMessage="1" showErrorMessage="1" errorTitle="Please do not edit these cells" error="Please do not edit these cells" sqref="J21:K21 F54:L55 F21:H21" xr:uid="{EC8B808D-692F-432F-B2C2-1791C6BDC50F}">
      <formula1>10000</formula1>
      <formula2>50000</formula2>
    </dataValidation>
    <dataValidation type="whole" allowBlank="1" showInputMessage="1" showErrorMessage="1" errorTitle="Please do not edit those cells" error="Please do not edit those cells" sqref="F69:L69" xr:uid="{320761AF-8D42-4FA8-A523-A3E7E96EC7D3}">
      <formula1>10000</formula1>
      <formula2>50000</formula2>
    </dataValidation>
    <dataValidation type="textLength" allowBlank="1" showInputMessage="1" showErrorMessage="1" errorTitle="Do not edit - based on Part 4" error="These cells will be filled automatically" promptTitle="Do not edit - based on Part 4" prompt=" " sqref="K51" xr:uid="{ABD55A35-E0CC-4D34-85F2-8CD1948FA4EC}">
      <formula1>999999</formula1>
      <formula2>9999999</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37:H47 H22:H35" xr:uid="{C00306F6-403D-41BA-BE1D-C7418F269DAB}"/>
    <dataValidation allowBlank="1" showInputMessage="1" showErrorMessage="1" promptTitle="Receiving government agency" prompt="Input the name of the government recipient here._x000a__x000a_Please refrain from using acronyms, and input complete name." sqref="I47 I22:I45" xr:uid="{E3CA19CD-955E-4330-8EF9-240EE1AF3CDF}"/>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46" xr:uid="{31C48B3B-D2CF-4D0F-B400-F6239E040BB6}">
      <formula1>0.1</formula1>
      <formula2>0.2</formula2>
    </dataValidation>
    <dataValidation type="list" allowBlank="1" showInputMessage="1" showErrorMessage="1" sqref="F22:F47" xr:uid="{71C14162-231D-4273-B290-CD6155E8301A}">
      <formula1>GFS_list</formula1>
    </dataValidation>
  </dataValidations>
  <hyperlinks>
    <hyperlink ref="N19" r:id="rId1" location="r5-1" display="EITI Requirement 5.1" xr:uid="{2E71D679-6154-44B1-A261-879D95D5E265}"/>
    <hyperlink ref="G73:K73" r:id="rId2" display="Give us your feedback or report a conflict in the data! Write to us at  data@eiti.org" xr:uid="{ED330A73-31E1-40A7-925B-6984068FAA4D}"/>
    <hyperlink ref="G72:K72" r:id="rId3" display="For the latest version of Summary data templates, see  https://eiti.org/summary-data-template" xr:uid="{BA4DEDBE-E4C7-420E-B647-E71475325114}"/>
    <hyperlink ref="M27:N27" r:id="rId4" display="or, https://www.imf.org/external/np/sta/gfsm/" xr:uid="{712124DC-4C57-4482-A736-FB2F7BCC6789}"/>
    <hyperlink ref="M26:N26" r:id="rId5" display="For more guidance, please visit https://eiti.org/summary-data-template" xr:uid="{10FD60B9-3FC3-4A61-BEE4-25A66F6B65A9}"/>
    <hyperlink ref="F20" r:id="rId6" location="r4-1" display="EITI Requirement 4.1" xr:uid="{89C196B7-4C1F-4A9F-9851-0BACF5A92A20}"/>
  </hyperlinks>
  <pageMargins left="0.7" right="0.7" top="0.75" bottom="0.75" header="0.3" footer="0.3"/>
  <pageSetup paperSize="9" orientation="portrait" r:id="rId7"/>
  <colBreaks count="1" manualBreakCount="1">
    <brk id="13" max="1048575" man="1"/>
  </colBreaks>
  <drawing r:id="rId8"/>
  <tableParts count="1">
    <tablePart r:id="rId9"/>
  </tableParts>
  <extLst>
    <ext xmlns:x14="http://schemas.microsoft.com/office/spreadsheetml/2009/9/main" uri="{CCE6A557-97BC-4b89-ADB6-D9C93CAAB3DF}">
      <x14:dataValidations xmlns:xm="http://schemas.microsoft.com/office/excel/2006/main" xWindow="487" yWindow="486" count="2">
        <x14:dataValidation type="list" allowBlank="1" showInputMessage="1" showErrorMessage="1" xr:uid="{22B40978-57BB-4D39-A633-381325E61352}">
          <x14:formula1>
            <xm:f>Lists!$AA$2:$AA$9</xm:f>
          </x14:formula1>
          <xm:sqref>G22:G47</xm:sqref>
        </x14:dataValidation>
        <x14:dataValidation type="list" allowBlank="1" showInputMessage="1" showErrorMessage="1" xr:uid="{E6A0679C-BF31-4F4C-9281-5777313711F6}">
          <x14:formula1>
            <xm:f>Lists!$I$10:$I$168</xm:f>
          </x14:formula1>
          <xm:sqref>K22:K47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N713"/>
  <sheetViews>
    <sheetView showGridLines="0" tabSelected="1" zoomScale="90" zoomScaleNormal="90" workbookViewId="0">
      <selection activeCell="E1" sqref="E1"/>
    </sheetView>
  </sheetViews>
  <sheetFormatPr defaultColWidth="9.21875" defaultRowHeight="15" x14ac:dyDescent="0.35"/>
  <cols>
    <col min="1" max="1" width="3.77734375" style="12" customWidth="1"/>
    <col min="2" max="2" width="7.21875" style="12" hidden="1" customWidth="1"/>
    <col min="3" max="3" width="29.109375" style="12" customWidth="1"/>
    <col min="4" max="4" width="37.21875" style="12" customWidth="1"/>
    <col min="5" max="5" width="66.5546875" style="12" customWidth="1"/>
    <col min="6" max="6" width="31.5546875" style="12" customWidth="1"/>
    <col min="7" max="7" width="34.21875" style="12" bestFit="1" customWidth="1"/>
    <col min="8" max="8" width="22.77734375" style="12" bestFit="1" customWidth="1"/>
    <col min="9" max="9" width="27.21875" style="12" bestFit="1" customWidth="1"/>
    <col min="10" max="10" width="31.5546875" style="12" customWidth="1"/>
    <col min="11" max="11" width="37.21875" style="12" bestFit="1" customWidth="1"/>
    <col min="12" max="12" width="38.5546875" style="12" bestFit="1" customWidth="1"/>
    <col min="13" max="13" width="26" style="12" bestFit="1" customWidth="1"/>
    <col min="14" max="14" width="16.77734375" style="12" bestFit="1" customWidth="1"/>
    <col min="15" max="15" width="4" style="12" customWidth="1"/>
    <col min="16" max="16" width="9.21875" style="12"/>
    <col min="17" max="33" width="15.77734375" style="12" customWidth="1"/>
    <col min="34" max="16384" width="9.21875" style="12"/>
  </cols>
  <sheetData>
    <row r="2" spans="2:14" s="38" customFormat="1" x14ac:dyDescent="0.35">
      <c r="C2" s="316" t="s">
        <v>1907</v>
      </c>
      <c r="D2" s="316"/>
      <c r="E2" s="316"/>
      <c r="F2" s="316"/>
      <c r="G2" s="316"/>
      <c r="H2" s="316"/>
      <c r="I2" s="316"/>
      <c r="J2" s="316"/>
      <c r="K2" s="316"/>
      <c r="L2" s="316"/>
      <c r="M2" s="316"/>
      <c r="N2" s="316"/>
    </row>
    <row r="3" spans="2:14" ht="21" customHeight="1" x14ac:dyDescent="0.35">
      <c r="C3" s="351" t="s">
        <v>1635</v>
      </c>
      <c r="D3" s="351"/>
      <c r="E3" s="351"/>
      <c r="F3" s="351"/>
      <c r="G3" s="351"/>
      <c r="H3" s="351"/>
      <c r="I3" s="351"/>
      <c r="J3" s="351"/>
      <c r="K3" s="351"/>
      <c r="L3" s="351"/>
      <c r="M3" s="351"/>
      <c r="N3" s="351"/>
    </row>
    <row r="4" spans="2:14" s="38" customFormat="1" ht="15.6" customHeight="1" x14ac:dyDescent="0.35">
      <c r="C4" s="352" t="s">
        <v>1908</v>
      </c>
      <c r="D4" s="352"/>
      <c r="E4" s="352"/>
      <c r="F4" s="352"/>
      <c r="G4" s="352"/>
      <c r="H4" s="352"/>
      <c r="I4" s="352"/>
      <c r="J4" s="352"/>
      <c r="K4" s="352"/>
      <c r="L4" s="352"/>
      <c r="M4" s="352"/>
      <c r="N4" s="352"/>
    </row>
    <row r="5" spans="2:14" s="38" customFormat="1" ht="15.6" customHeight="1" x14ac:dyDescent="0.35">
      <c r="C5" s="352" t="s">
        <v>1909</v>
      </c>
      <c r="D5" s="352"/>
      <c r="E5" s="352"/>
      <c r="F5" s="352"/>
      <c r="G5" s="352"/>
      <c r="H5" s="352"/>
      <c r="I5" s="352"/>
      <c r="J5" s="352"/>
      <c r="K5" s="352"/>
      <c r="L5" s="352"/>
      <c r="M5" s="352"/>
      <c r="N5" s="352"/>
    </row>
    <row r="6" spans="2:14" s="38" customFormat="1" ht="15.6" customHeight="1" x14ac:dyDescent="0.35">
      <c r="C6" s="352" t="s">
        <v>1910</v>
      </c>
      <c r="D6" s="352"/>
      <c r="E6" s="352"/>
      <c r="F6" s="352"/>
      <c r="G6" s="352"/>
      <c r="H6" s="352"/>
      <c r="I6" s="352"/>
      <c r="J6" s="352"/>
      <c r="K6" s="352"/>
      <c r="L6" s="352"/>
      <c r="M6" s="352"/>
      <c r="N6" s="352"/>
    </row>
    <row r="7" spans="2:14" s="38" customFormat="1" ht="15.6" customHeight="1" x14ac:dyDescent="0.35">
      <c r="C7" s="352" t="s">
        <v>1911</v>
      </c>
      <c r="D7" s="352"/>
      <c r="E7" s="352"/>
      <c r="F7" s="352"/>
      <c r="G7" s="352"/>
      <c r="H7" s="352"/>
      <c r="I7" s="352"/>
      <c r="J7" s="352"/>
      <c r="K7" s="352"/>
      <c r="L7" s="352"/>
      <c r="M7" s="352"/>
      <c r="N7" s="352"/>
    </row>
    <row r="8" spans="2:14" s="38" customFormat="1" ht="15.6" customHeight="1" x14ac:dyDescent="0.35">
      <c r="C8" s="352" t="s">
        <v>1912</v>
      </c>
      <c r="D8" s="352"/>
      <c r="E8" s="352"/>
      <c r="F8" s="352"/>
      <c r="G8" s="352"/>
      <c r="H8" s="352"/>
      <c r="I8" s="352"/>
      <c r="J8" s="352"/>
      <c r="K8" s="352"/>
      <c r="L8" s="352"/>
      <c r="M8" s="352"/>
      <c r="N8" s="352"/>
    </row>
    <row r="9" spans="2:14" s="38" customFormat="1" x14ac:dyDescent="0.35">
      <c r="C9" s="329" t="s">
        <v>1906</v>
      </c>
      <c r="D9" s="329"/>
      <c r="E9" s="329"/>
      <c r="F9" s="329"/>
      <c r="G9" s="329"/>
      <c r="H9" s="329"/>
      <c r="I9" s="329"/>
      <c r="J9" s="329"/>
      <c r="K9" s="329"/>
      <c r="L9" s="329"/>
      <c r="M9" s="329"/>
      <c r="N9" s="329"/>
    </row>
    <row r="10" spans="2:14" x14ac:dyDescent="0.35">
      <c r="C10" s="354"/>
      <c r="D10" s="354"/>
      <c r="E10" s="354"/>
      <c r="F10" s="354"/>
      <c r="G10" s="354"/>
      <c r="H10" s="354"/>
      <c r="I10" s="354"/>
      <c r="J10" s="354"/>
      <c r="K10" s="354"/>
      <c r="L10" s="354"/>
      <c r="M10" s="354"/>
      <c r="N10" s="354"/>
    </row>
    <row r="11" spans="2:14" ht="24" x14ac:dyDescent="0.35">
      <c r="C11" s="332" t="s">
        <v>1661</v>
      </c>
      <c r="D11" s="332"/>
      <c r="E11" s="332"/>
      <c r="F11" s="332"/>
      <c r="G11" s="332"/>
      <c r="H11" s="332"/>
      <c r="I11" s="332"/>
      <c r="J11" s="332"/>
      <c r="K11" s="332"/>
      <c r="L11" s="332"/>
      <c r="M11" s="332"/>
      <c r="N11" s="332"/>
    </row>
    <row r="12" spans="2:14" s="38" customFormat="1" ht="14.25" customHeight="1" x14ac:dyDescent="0.35"/>
    <row r="13" spans="2:14" s="38" customFormat="1" ht="15.75" customHeight="1" x14ac:dyDescent="0.35">
      <c r="B13" s="344" t="s">
        <v>1921</v>
      </c>
      <c r="C13" s="344"/>
      <c r="D13" s="344"/>
      <c r="E13" s="344"/>
      <c r="F13" s="344"/>
      <c r="G13" s="344"/>
      <c r="H13" s="344"/>
      <c r="I13" s="344"/>
      <c r="J13" s="344"/>
      <c r="K13" s="344"/>
      <c r="L13" s="344"/>
      <c r="M13" s="344"/>
      <c r="N13" s="344"/>
    </row>
    <row r="14" spans="2:14" s="38" customFormat="1" x14ac:dyDescent="0.35">
      <c r="B14" s="38" t="s">
        <v>1492</v>
      </c>
      <c r="C14" s="38" t="s">
        <v>1575</v>
      </c>
      <c r="D14" s="38" t="s">
        <v>1498</v>
      </c>
      <c r="E14" s="38" t="s">
        <v>1435</v>
      </c>
      <c r="F14" s="38" t="s">
        <v>1499</v>
      </c>
      <c r="G14" s="38" t="s">
        <v>1500</v>
      </c>
      <c r="H14" s="38" t="s">
        <v>1497</v>
      </c>
      <c r="I14" s="38" t="s">
        <v>1576</v>
      </c>
      <c r="J14" s="38" t="s">
        <v>1436</v>
      </c>
      <c r="K14" s="38" t="s">
        <v>1756</v>
      </c>
      <c r="L14" s="38" t="s">
        <v>1754</v>
      </c>
      <c r="M14" s="38" t="s">
        <v>1755</v>
      </c>
      <c r="N14" s="38" t="s">
        <v>1502</v>
      </c>
    </row>
    <row r="15" spans="2:14" s="38" customFormat="1" x14ac:dyDescent="0.35">
      <c r="B15" s="38" t="e">
        <f>VLOOKUP(C15,#REF!,3,FALSE)</f>
        <v>#REF!</v>
      </c>
      <c r="C15" s="38" t="s">
        <v>1983</v>
      </c>
      <c r="D15" s="230" t="s">
        <v>2057</v>
      </c>
      <c r="E15" s="230" t="s">
        <v>2146</v>
      </c>
      <c r="F15" s="38" t="s">
        <v>999</v>
      </c>
      <c r="G15" s="38" t="s">
        <v>999</v>
      </c>
      <c r="I15" s="223" t="s">
        <v>1137</v>
      </c>
      <c r="J15" s="231">
        <v>269272260.35000002</v>
      </c>
      <c r="K15" s="38" t="s">
        <v>999</v>
      </c>
      <c r="M15" s="38" t="s">
        <v>1678</v>
      </c>
    </row>
    <row r="16" spans="2:14" s="38" customFormat="1" x14ac:dyDescent="0.35">
      <c r="B16" s="298" t="e">
        <f>VLOOKUP(C16,#REF!,3,FALSE)</f>
        <v>#REF!</v>
      </c>
      <c r="C16" s="38" t="s">
        <v>1983</v>
      </c>
      <c r="D16" s="230" t="s">
        <v>2053</v>
      </c>
      <c r="E16" s="223" t="s">
        <v>2111</v>
      </c>
      <c r="F16" s="223"/>
      <c r="G16" s="299"/>
      <c r="H16" s="223"/>
      <c r="I16" s="223" t="s">
        <v>1137</v>
      </c>
      <c r="J16" s="231">
        <v>2308806.9000000004</v>
      </c>
      <c r="K16" s="223"/>
      <c r="L16" s="223"/>
      <c r="M16" s="223"/>
      <c r="N16" s="223"/>
    </row>
    <row r="17" spans="2:14" s="38" customFormat="1" x14ac:dyDescent="0.35">
      <c r="B17" s="298" t="e">
        <f>VLOOKUP(C17,#REF!,3,FALSE)</f>
        <v>#REF!</v>
      </c>
      <c r="C17" s="38" t="s">
        <v>1983</v>
      </c>
      <c r="D17" s="230" t="s">
        <v>2053</v>
      </c>
      <c r="E17" s="223" t="s">
        <v>2112</v>
      </c>
      <c r="F17" s="223"/>
      <c r="G17" s="299"/>
      <c r="H17" s="223"/>
      <c r="I17" s="223" t="s">
        <v>1137</v>
      </c>
      <c r="J17" s="231">
        <v>102452050.83</v>
      </c>
      <c r="K17" s="223"/>
      <c r="L17" s="223"/>
      <c r="M17" s="223"/>
      <c r="N17" s="223"/>
    </row>
    <row r="18" spans="2:14" s="38" customFormat="1" x14ac:dyDescent="0.35">
      <c r="B18" s="298" t="e">
        <f>VLOOKUP(C18,#REF!,3,FALSE)</f>
        <v>#REF!</v>
      </c>
      <c r="C18" s="38" t="s">
        <v>1983</v>
      </c>
      <c r="D18" s="223" t="s">
        <v>2055</v>
      </c>
      <c r="E18" s="223" t="s">
        <v>2114</v>
      </c>
      <c r="F18" s="223"/>
      <c r="G18" s="299"/>
      <c r="H18" s="223"/>
      <c r="I18" s="223" t="s">
        <v>1137</v>
      </c>
      <c r="J18" s="231">
        <v>443743272.99000001</v>
      </c>
      <c r="K18" s="223"/>
      <c r="L18" s="223"/>
      <c r="M18" s="223"/>
      <c r="N18" s="223"/>
    </row>
    <row r="19" spans="2:14" s="38" customFormat="1" x14ac:dyDescent="0.35">
      <c r="B19" s="298" t="e">
        <f>VLOOKUP(C19,#REF!,3,FALSE)</f>
        <v>#REF!</v>
      </c>
      <c r="C19" s="38" t="s">
        <v>1983</v>
      </c>
      <c r="D19" s="223" t="s">
        <v>2055</v>
      </c>
      <c r="E19" s="223" t="s">
        <v>2087</v>
      </c>
      <c r="F19" s="223"/>
      <c r="G19" s="299"/>
      <c r="H19" s="223"/>
      <c r="I19" s="223" t="s">
        <v>1137</v>
      </c>
      <c r="J19" s="231">
        <v>19092620</v>
      </c>
      <c r="K19" s="223"/>
      <c r="L19" s="223"/>
      <c r="M19" s="223"/>
      <c r="N19" s="223"/>
    </row>
    <row r="20" spans="2:14" s="38" customFormat="1" x14ac:dyDescent="0.35">
      <c r="B20" s="298" t="e">
        <f>VLOOKUP(C20,#REF!,3,FALSE)</f>
        <v>#REF!</v>
      </c>
      <c r="C20" s="38" t="s">
        <v>1983</v>
      </c>
      <c r="D20" s="223" t="s">
        <v>2060</v>
      </c>
      <c r="E20" s="223" t="s">
        <v>2117</v>
      </c>
      <c r="F20" s="223"/>
      <c r="G20" s="299"/>
      <c r="H20" s="223"/>
      <c r="I20" s="223" t="s">
        <v>1137</v>
      </c>
      <c r="J20" s="231">
        <v>2163640</v>
      </c>
      <c r="K20" s="223"/>
      <c r="L20" s="223"/>
      <c r="M20" s="223"/>
      <c r="N20" s="223"/>
    </row>
    <row r="21" spans="2:14" s="38" customFormat="1" x14ac:dyDescent="0.35">
      <c r="B21" s="298" t="e">
        <f>VLOOKUP(C21,#REF!,3,FALSE)</f>
        <v>#REF!</v>
      </c>
      <c r="C21" s="38" t="s">
        <v>1983</v>
      </c>
      <c r="D21" s="223" t="s">
        <v>2058</v>
      </c>
      <c r="E21" s="223" t="s">
        <v>2118</v>
      </c>
      <c r="F21" s="223"/>
      <c r="G21" s="299"/>
      <c r="H21" s="223"/>
      <c r="I21" s="223" t="s">
        <v>1137</v>
      </c>
      <c r="J21" s="231">
        <v>28825620</v>
      </c>
      <c r="K21" s="223"/>
      <c r="L21" s="223"/>
      <c r="M21" s="223"/>
      <c r="N21" s="223"/>
    </row>
    <row r="22" spans="2:14" s="38" customFormat="1" x14ac:dyDescent="0.35">
      <c r="B22" s="298" t="e">
        <f>VLOOKUP(C22,#REF!,3,FALSE)</f>
        <v>#REF!</v>
      </c>
      <c r="C22" s="38" t="s">
        <v>1983</v>
      </c>
      <c r="D22" s="223" t="s">
        <v>2061</v>
      </c>
      <c r="E22" s="223" t="s">
        <v>2119</v>
      </c>
      <c r="F22" s="223"/>
      <c r="G22" s="299"/>
      <c r="H22" s="223"/>
      <c r="I22" s="223" t="s">
        <v>1137</v>
      </c>
      <c r="J22" s="231">
        <v>4208991.7</v>
      </c>
      <c r="K22" s="223"/>
      <c r="L22" s="223"/>
      <c r="M22" s="223"/>
      <c r="N22" s="223"/>
    </row>
    <row r="23" spans="2:14" s="38" customFormat="1" x14ac:dyDescent="0.35">
      <c r="B23" s="38" t="e">
        <f>VLOOKUP(C23,#REF!,3,FALSE)</f>
        <v>#REF!</v>
      </c>
      <c r="C23" s="38" t="s">
        <v>1984</v>
      </c>
      <c r="D23" s="230" t="s">
        <v>2053</v>
      </c>
      <c r="E23" s="230" t="s">
        <v>2111</v>
      </c>
      <c r="F23" s="38" t="s">
        <v>999</v>
      </c>
      <c r="G23" s="38" t="s">
        <v>999</v>
      </c>
      <c r="I23" s="223" t="s">
        <v>1137</v>
      </c>
      <c r="J23" s="231">
        <v>57691570.5</v>
      </c>
      <c r="K23" s="38" t="s">
        <v>999</v>
      </c>
      <c r="M23" s="38" t="s">
        <v>1678</v>
      </c>
    </row>
    <row r="24" spans="2:14" s="38" customFormat="1" x14ac:dyDescent="0.35">
      <c r="B24" s="38" t="e">
        <f>VLOOKUP(C24,#REF!,3,FALSE)</f>
        <v>#REF!</v>
      </c>
      <c r="C24" s="38" t="s">
        <v>1985</v>
      </c>
      <c r="D24" s="230" t="s">
        <v>2057</v>
      </c>
      <c r="E24" s="230" t="s">
        <v>2147</v>
      </c>
      <c r="F24" s="38" t="s">
        <v>999</v>
      </c>
      <c r="G24" s="38" t="s">
        <v>999</v>
      </c>
      <c r="I24" s="223" t="s">
        <v>1137</v>
      </c>
      <c r="J24" s="231">
        <v>614810651.13999999</v>
      </c>
      <c r="K24" s="38" t="s">
        <v>999</v>
      </c>
      <c r="M24" s="38" t="s">
        <v>1678</v>
      </c>
    </row>
    <row r="25" spans="2:14" s="38" customFormat="1" x14ac:dyDescent="0.35">
      <c r="B25" s="298" t="e">
        <f>VLOOKUP(C25,#REF!,3,FALSE)</f>
        <v>#REF!</v>
      </c>
      <c r="C25" s="38" t="s">
        <v>1985</v>
      </c>
      <c r="D25" s="223" t="s">
        <v>2053</v>
      </c>
      <c r="E25" s="223" t="s">
        <v>2110</v>
      </c>
      <c r="F25" s="223"/>
      <c r="G25" s="299"/>
      <c r="H25" s="223"/>
      <c r="I25" s="223" t="s">
        <v>1137</v>
      </c>
      <c r="J25" s="231">
        <v>90000000</v>
      </c>
      <c r="K25" s="223"/>
      <c r="L25" s="223"/>
      <c r="M25" s="223"/>
      <c r="N25" s="223"/>
    </row>
    <row r="26" spans="2:14" s="38" customFormat="1" x14ac:dyDescent="0.35">
      <c r="B26" s="298" t="e">
        <f>VLOOKUP(C26,#REF!,3,FALSE)</f>
        <v>#REF!</v>
      </c>
      <c r="C26" s="38" t="s">
        <v>1985</v>
      </c>
      <c r="D26" s="223" t="s">
        <v>2053</v>
      </c>
      <c r="E26" s="223" t="s">
        <v>2111</v>
      </c>
      <c r="F26" s="223"/>
      <c r="G26" s="299"/>
      <c r="H26" s="223"/>
      <c r="I26" s="223" t="s">
        <v>1137</v>
      </c>
      <c r="J26" s="231">
        <v>76275945</v>
      </c>
      <c r="K26" s="223"/>
      <c r="L26" s="223"/>
      <c r="M26" s="223"/>
      <c r="N26" s="223"/>
    </row>
    <row r="27" spans="2:14" s="38" customFormat="1" x14ac:dyDescent="0.35">
      <c r="B27" s="298" t="e">
        <f>VLOOKUP(C27,#REF!,3,FALSE)</f>
        <v>#REF!</v>
      </c>
      <c r="C27" s="38" t="s">
        <v>1985</v>
      </c>
      <c r="D27" s="223" t="s">
        <v>2053</v>
      </c>
      <c r="E27" s="223" t="s">
        <v>2112</v>
      </c>
      <c r="F27" s="223"/>
      <c r="G27" s="299"/>
      <c r="H27" s="223"/>
      <c r="I27" s="223" t="s">
        <v>1137</v>
      </c>
      <c r="J27" s="231">
        <v>1170775756.02</v>
      </c>
      <c r="K27" s="223"/>
      <c r="L27" s="223"/>
      <c r="M27" s="223"/>
      <c r="N27" s="223"/>
    </row>
    <row r="28" spans="2:14" s="38" customFormat="1" x14ac:dyDescent="0.35">
      <c r="B28" s="298" t="e">
        <f>VLOOKUP(C28,#REF!,3,FALSE)</f>
        <v>#REF!</v>
      </c>
      <c r="C28" s="38" t="s">
        <v>1985</v>
      </c>
      <c r="D28" s="223" t="s">
        <v>2055</v>
      </c>
      <c r="E28" s="223" t="s">
        <v>2114</v>
      </c>
      <c r="F28" s="223"/>
      <c r="G28" s="299"/>
      <c r="H28" s="223"/>
      <c r="I28" s="223" t="s">
        <v>1137</v>
      </c>
      <c r="J28" s="231">
        <v>1243431964.4100001</v>
      </c>
      <c r="K28" s="223"/>
      <c r="L28" s="223"/>
      <c r="M28" s="223"/>
      <c r="N28" s="223"/>
    </row>
    <row r="29" spans="2:14" s="38" customFormat="1" x14ac:dyDescent="0.35">
      <c r="B29" s="298" t="e">
        <f>VLOOKUP(C29,#REF!,3,FALSE)</f>
        <v>#REF!</v>
      </c>
      <c r="C29" s="38" t="s">
        <v>1985</v>
      </c>
      <c r="D29" s="223" t="s">
        <v>2058</v>
      </c>
      <c r="E29" s="223" t="s">
        <v>2118</v>
      </c>
      <c r="F29" s="223"/>
      <c r="G29" s="299"/>
      <c r="H29" s="223"/>
      <c r="I29" s="223" t="s">
        <v>1137</v>
      </c>
      <c r="J29" s="231">
        <v>31944000</v>
      </c>
      <c r="K29" s="223"/>
      <c r="L29" s="223"/>
      <c r="M29" s="223"/>
      <c r="N29" s="223"/>
    </row>
    <row r="30" spans="2:14" s="38" customFormat="1" x14ac:dyDescent="0.35">
      <c r="B30" s="298" t="e">
        <f>VLOOKUP(C30,#REF!,3,FALSE)</f>
        <v>#REF!</v>
      </c>
      <c r="C30" s="38" t="s">
        <v>1985</v>
      </c>
      <c r="D30" s="223" t="s">
        <v>2061</v>
      </c>
      <c r="E30" s="223" t="s">
        <v>2119</v>
      </c>
      <c r="F30" s="223"/>
      <c r="G30" s="299"/>
      <c r="H30" s="223"/>
      <c r="I30" s="223" t="s">
        <v>1137</v>
      </c>
      <c r="J30" s="231">
        <v>24527052</v>
      </c>
      <c r="K30" s="223"/>
      <c r="L30" s="223"/>
      <c r="M30" s="223"/>
      <c r="N30" s="223"/>
    </row>
    <row r="31" spans="2:14" s="38" customFormat="1" x14ac:dyDescent="0.35">
      <c r="B31" s="298" t="e">
        <f>VLOOKUP(C31,#REF!,3,FALSE)</f>
        <v>#REF!</v>
      </c>
      <c r="C31" s="38" t="s">
        <v>1985</v>
      </c>
      <c r="D31" s="223" t="s">
        <v>2059</v>
      </c>
      <c r="E31" s="223" t="s">
        <v>2125</v>
      </c>
      <c r="F31" s="223"/>
      <c r="G31" s="299"/>
      <c r="H31" s="223"/>
      <c r="I31" s="223" t="s">
        <v>1137</v>
      </c>
      <c r="J31" s="231">
        <v>150000000</v>
      </c>
      <c r="K31" s="223"/>
      <c r="L31" s="223"/>
      <c r="M31" s="223"/>
      <c r="N31" s="223"/>
    </row>
    <row r="32" spans="2:14" s="38" customFormat="1" x14ac:dyDescent="0.35">
      <c r="B32" s="298" t="e">
        <f>VLOOKUP(C33,#REF!,3,FALSE)</f>
        <v>#REF!</v>
      </c>
      <c r="C32" s="223" t="s">
        <v>1986</v>
      </c>
      <c r="D32" s="223" t="s">
        <v>2057</v>
      </c>
      <c r="E32" s="223" t="s">
        <v>2147</v>
      </c>
      <c r="F32" s="223"/>
      <c r="G32" s="299"/>
      <c r="H32" s="223"/>
      <c r="I32" s="223" t="s">
        <v>1137</v>
      </c>
      <c r="J32" s="231">
        <v>0</v>
      </c>
      <c r="K32" s="223"/>
      <c r="L32" s="223"/>
      <c r="M32" s="223"/>
      <c r="N32" s="223"/>
    </row>
    <row r="33" spans="2:14" s="38" customFormat="1" x14ac:dyDescent="0.35">
      <c r="B33" s="298" t="e">
        <f>VLOOKUP(#REF!,#REF!,3,FALSE)</f>
        <v>#REF!</v>
      </c>
      <c r="C33" s="223" t="s">
        <v>1986</v>
      </c>
      <c r="D33" s="223" t="s">
        <v>2057</v>
      </c>
      <c r="E33" s="223" t="s">
        <v>2083</v>
      </c>
      <c r="F33" s="223"/>
      <c r="G33" s="299"/>
      <c r="H33" s="223"/>
      <c r="I33" s="223" t="s">
        <v>1137</v>
      </c>
      <c r="J33" s="231">
        <v>1326096468.74</v>
      </c>
      <c r="K33" s="223"/>
      <c r="L33" s="223"/>
      <c r="M33" s="223"/>
      <c r="N33" s="223"/>
    </row>
    <row r="34" spans="2:14" s="38" customFormat="1" x14ac:dyDescent="0.35">
      <c r="B34" s="298" t="e">
        <f>VLOOKUP(C34,#REF!,3,FALSE)</f>
        <v>#REF!</v>
      </c>
      <c r="C34" s="223" t="s">
        <v>1986</v>
      </c>
      <c r="D34" s="223" t="s">
        <v>2057</v>
      </c>
      <c r="E34" s="223" t="s">
        <v>2146</v>
      </c>
      <c r="F34" s="223"/>
      <c r="G34" s="299"/>
      <c r="H34" s="223"/>
      <c r="I34" s="223" t="s">
        <v>1137</v>
      </c>
      <c r="J34" s="231">
        <v>2770543668.7800002</v>
      </c>
      <c r="K34" s="223"/>
      <c r="L34" s="223"/>
      <c r="M34" s="223"/>
      <c r="N34" s="223"/>
    </row>
    <row r="35" spans="2:14" s="38" customFormat="1" x14ac:dyDescent="0.35">
      <c r="B35" s="38" t="e">
        <f>VLOOKUP(C35,#REF!,3,FALSE)</f>
        <v>#REF!</v>
      </c>
      <c r="C35" s="223" t="s">
        <v>1986</v>
      </c>
      <c r="D35" s="230" t="s">
        <v>2053</v>
      </c>
      <c r="E35" s="230" t="s">
        <v>2111</v>
      </c>
      <c r="I35" s="223" t="s">
        <v>1137</v>
      </c>
      <c r="J35" s="231">
        <v>15363766</v>
      </c>
      <c r="K35" s="38" t="s">
        <v>999</v>
      </c>
      <c r="M35" s="38" t="s">
        <v>1678</v>
      </c>
    </row>
    <row r="36" spans="2:14" s="38" customFormat="1" x14ac:dyDescent="0.35">
      <c r="B36" s="38" t="e">
        <f>VLOOKUP(C36,#REF!,3,FALSE)</f>
        <v>#REF!</v>
      </c>
      <c r="C36" s="223" t="s">
        <v>1986</v>
      </c>
      <c r="D36" s="230" t="s">
        <v>2055</v>
      </c>
      <c r="E36" s="230" t="s">
        <v>2114</v>
      </c>
      <c r="I36" s="223" t="s">
        <v>1137</v>
      </c>
      <c r="J36" s="231">
        <v>1177401050</v>
      </c>
      <c r="K36" s="38" t="s">
        <v>999</v>
      </c>
      <c r="M36" s="38" t="s">
        <v>1678</v>
      </c>
    </row>
    <row r="37" spans="2:14" s="38" customFormat="1" x14ac:dyDescent="0.35">
      <c r="B37" s="38" t="e">
        <f>VLOOKUP(C37,#REF!,3,FALSE)</f>
        <v>#REF!</v>
      </c>
      <c r="C37" s="223" t="s">
        <v>1986</v>
      </c>
      <c r="D37" s="230" t="s">
        <v>2055</v>
      </c>
      <c r="E37" s="230" t="s">
        <v>2084</v>
      </c>
      <c r="I37" s="223" t="s">
        <v>1137</v>
      </c>
      <c r="J37" s="231">
        <v>3062000</v>
      </c>
      <c r="K37" s="38" t="s">
        <v>999</v>
      </c>
      <c r="M37" s="38" t="s">
        <v>1678</v>
      </c>
    </row>
    <row r="38" spans="2:14" s="38" customFormat="1" x14ac:dyDescent="0.35">
      <c r="B38" s="38" t="e">
        <f>VLOOKUP(C38,#REF!,3,FALSE)</f>
        <v>#REF!</v>
      </c>
      <c r="C38" s="223" t="s">
        <v>1986</v>
      </c>
      <c r="D38" s="230" t="s">
        <v>2058</v>
      </c>
      <c r="E38" s="230" t="s">
        <v>2118</v>
      </c>
      <c r="I38" s="223" t="s">
        <v>1137</v>
      </c>
      <c r="J38" s="231">
        <v>30897200</v>
      </c>
      <c r="K38" s="38" t="s">
        <v>999</v>
      </c>
      <c r="M38" s="38" t="s">
        <v>1678</v>
      </c>
    </row>
    <row r="39" spans="2:14" s="38" customFormat="1" x14ac:dyDescent="0.35">
      <c r="B39" s="38" t="e">
        <f>VLOOKUP(C39,#REF!,3,FALSE)</f>
        <v>#REF!</v>
      </c>
      <c r="C39" s="223" t="s">
        <v>1986</v>
      </c>
      <c r="D39" s="230" t="s">
        <v>2061</v>
      </c>
      <c r="E39" s="230" t="s">
        <v>2119</v>
      </c>
      <c r="I39" s="223" t="s">
        <v>1137</v>
      </c>
      <c r="J39" s="231">
        <v>13298113.460000001</v>
      </c>
      <c r="K39" s="38" t="s">
        <v>999</v>
      </c>
      <c r="M39" s="38" t="s">
        <v>1678</v>
      </c>
    </row>
    <row r="40" spans="2:14" ht="23.25" customHeight="1" x14ac:dyDescent="0.35">
      <c r="B40" s="170" t="e">
        <f>VLOOKUP(C40,#REF!,3,FALSE)</f>
        <v>#REF!</v>
      </c>
      <c r="C40" s="223" t="s">
        <v>1986</v>
      </c>
      <c r="D40" s="230" t="s">
        <v>989</v>
      </c>
      <c r="E40" s="230" t="s">
        <v>2122</v>
      </c>
      <c r="F40" s="38"/>
      <c r="G40" s="38"/>
      <c r="H40" s="170"/>
      <c r="I40" s="223" t="s">
        <v>1137</v>
      </c>
      <c r="J40" s="231">
        <v>144436100</v>
      </c>
      <c r="K40" s="38" t="s">
        <v>999</v>
      </c>
      <c r="L40" s="223"/>
      <c r="M40" s="38" t="s">
        <v>1678</v>
      </c>
      <c r="N40" s="223"/>
    </row>
    <row r="41" spans="2:14" s="38" customFormat="1" x14ac:dyDescent="0.35">
      <c r="B41" s="170" t="e">
        <f>VLOOKUP(C41,#REF!,3,FALSE)</f>
        <v>#REF!</v>
      </c>
      <c r="C41" s="223" t="s">
        <v>1986</v>
      </c>
      <c r="D41" s="230" t="s">
        <v>2059</v>
      </c>
      <c r="E41" s="230" t="s">
        <v>2125</v>
      </c>
      <c r="H41" s="170"/>
      <c r="I41" s="223" t="s">
        <v>1137</v>
      </c>
      <c r="J41" s="231">
        <v>41200000</v>
      </c>
      <c r="K41" s="38" t="s">
        <v>999</v>
      </c>
      <c r="L41" s="223"/>
      <c r="M41" s="38" t="s">
        <v>1678</v>
      </c>
      <c r="N41" s="223"/>
    </row>
    <row r="42" spans="2:14" s="38" customFormat="1" x14ac:dyDescent="0.35">
      <c r="B42" s="170" t="e">
        <f>VLOOKUP(C42,#REF!,3,FALSE)</f>
        <v>#REF!</v>
      </c>
      <c r="C42" s="300" t="s">
        <v>1987</v>
      </c>
      <c r="D42" s="230" t="s">
        <v>2057</v>
      </c>
      <c r="E42" s="230" t="s">
        <v>2147</v>
      </c>
      <c r="H42" s="170"/>
      <c r="I42" s="223" t="s">
        <v>1137</v>
      </c>
      <c r="J42" s="231">
        <v>1659613.7</v>
      </c>
      <c r="K42" s="38" t="s">
        <v>999</v>
      </c>
      <c r="L42" s="223"/>
      <c r="M42" s="38" t="s">
        <v>1678</v>
      </c>
      <c r="N42" s="223"/>
    </row>
    <row r="43" spans="2:14" s="38" customFormat="1" x14ac:dyDescent="0.35">
      <c r="B43" s="170" t="e">
        <f>VLOOKUP(C43,#REF!,3,FALSE)</f>
        <v>#REF!</v>
      </c>
      <c r="C43" s="300" t="s">
        <v>1987</v>
      </c>
      <c r="D43" s="230" t="s">
        <v>2057</v>
      </c>
      <c r="E43" s="230" t="s">
        <v>2083</v>
      </c>
      <c r="H43" s="170"/>
      <c r="I43" s="223" t="s">
        <v>1137</v>
      </c>
      <c r="J43" s="231">
        <v>192372337.74000001</v>
      </c>
      <c r="K43" s="38" t="s">
        <v>999</v>
      </c>
      <c r="L43" s="223"/>
      <c r="M43" s="38" t="s">
        <v>1678</v>
      </c>
      <c r="N43" s="223"/>
    </row>
    <row r="44" spans="2:14" s="38" customFormat="1" ht="16.5" customHeight="1" x14ac:dyDescent="0.35">
      <c r="B44" s="170" t="e">
        <f>VLOOKUP(C44,#REF!,3,FALSE)</f>
        <v>#REF!</v>
      </c>
      <c r="C44" s="300" t="s">
        <v>1987</v>
      </c>
      <c r="D44" s="230" t="s">
        <v>2057</v>
      </c>
      <c r="E44" s="230" t="s">
        <v>2146</v>
      </c>
      <c r="H44" s="170"/>
      <c r="I44" s="223" t="s">
        <v>1137</v>
      </c>
      <c r="J44" s="231">
        <v>5535650392.2999992</v>
      </c>
      <c r="K44" s="38" t="s">
        <v>999</v>
      </c>
      <c r="L44" s="223"/>
      <c r="M44" s="38" t="s">
        <v>1678</v>
      </c>
      <c r="N44" s="223"/>
    </row>
    <row r="45" spans="2:14" s="38" customFormat="1" x14ac:dyDescent="0.35">
      <c r="B45" s="170" t="e">
        <f>VLOOKUP(C45,#REF!,3,FALSE)</f>
        <v>#REF!</v>
      </c>
      <c r="C45" s="300" t="s">
        <v>1987</v>
      </c>
      <c r="D45" s="230" t="s">
        <v>2053</v>
      </c>
      <c r="E45" s="230" t="s">
        <v>2111</v>
      </c>
      <c r="H45" s="170"/>
      <c r="I45" s="223" t="s">
        <v>1137</v>
      </c>
      <c r="J45" s="231">
        <v>26080447</v>
      </c>
      <c r="K45" s="38" t="s">
        <v>999</v>
      </c>
      <c r="L45" s="223"/>
      <c r="M45" s="38" t="s">
        <v>1678</v>
      </c>
      <c r="N45" s="223"/>
    </row>
    <row r="46" spans="2:14" s="38" customFormat="1" x14ac:dyDescent="0.35">
      <c r="B46" s="170" t="e">
        <f>VLOOKUP(C46,#REF!,3,FALSE)</f>
        <v>#REF!</v>
      </c>
      <c r="C46" s="300" t="s">
        <v>1987</v>
      </c>
      <c r="D46" s="230" t="s">
        <v>2053</v>
      </c>
      <c r="E46" s="230" t="s">
        <v>2112</v>
      </c>
      <c r="H46" s="170"/>
      <c r="I46" s="223" t="s">
        <v>1137</v>
      </c>
      <c r="J46" s="231">
        <v>1250000000</v>
      </c>
      <c r="K46" s="38" t="s">
        <v>999</v>
      </c>
      <c r="L46" s="223"/>
      <c r="M46" s="38" t="s">
        <v>1678</v>
      </c>
      <c r="N46" s="223"/>
    </row>
    <row r="47" spans="2:14" s="38" customFormat="1" x14ac:dyDescent="0.35">
      <c r="B47" s="170" t="e">
        <f>VLOOKUP(C47,#REF!,3,FALSE)</f>
        <v>#REF!</v>
      </c>
      <c r="C47" s="300" t="s">
        <v>1987</v>
      </c>
      <c r="D47" s="230" t="s">
        <v>2055</v>
      </c>
      <c r="E47" s="230" t="s">
        <v>2114</v>
      </c>
      <c r="H47" s="170"/>
      <c r="I47" s="223" t="s">
        <v>1137</v>
      </c>
      <c r="J47" s="231">
        <v>5700000000</v>
      </c>
      <c r="K47" s="38" t="s">
        <v>999</v>
      </c>
      <c r="L47" s="223"/>
      <c r="M47" s="38" t="s">
        <v>1678</v>
      </c>
      <c r="N47" s="223"/>
    </row>
    <row r="48" spans="2:14" x14ac:dyDescent="0.35">
      <c r="B48" s="170" t="e">
        <f>VLOOKUP(C48,#REF!,3,FALSE)</f>
        <v>#REF!</v>
      </c>
      <c r="C48" s="300" t="s">
        <v>1987</v>
      </c>
      <c r="D48" s="230" t="s">
        <v>2055</v>
      </c>
      <c r="E48" s="230" t="s">
        <v>2084</v>
      </c>
      <c r="F48" s="38"/>
      <c r="G48" s="38"/>
      <c r="H48" s="170"/>
      <c r="I48" s="223" t="s">
        <v>1137</v>
      </c>
      <c r="J48" s="231">
        <v>74800</v>
      </c>
      <c r="K48" s="38" t="s">
        <v>999</v>
      </c>
      <c r="L48" s="223"/>
      <c r="M48" s="38" t="s">
        <v>1678</v>
      </c>
      <c r="N48" s="223"/>
    </row>
    <row r="49" spans="2:14" x14ac:dyDescent="0.35">
      <c r="B49" s="170" t="e">
        <f>VLOOKUP(C49,#REF!,3,FALSE)</f>
        <v>#REF!</v>
      </c>
      <c r="C49" s="300" t="s">
        <v>1987</v>
      </c>
      <c r="D49" s="230" t="s">
        <v>2055</v>
      </c>
      <c r="E49" s="230" t="s">
        <v>2087</v>
      </c>
      <c r="F49" s="38"/>
      <c r="G49" s="38"/>
      <c r="H49" s="170"/>
      <c r="I49" s="223" t="s">
        <v>1137</v>
      </c>
      <c r="J49" s="231">
        <v>194787437.40000001</v>
      </c>
      <c r="K49" s="38" t="s">
        <v>999</v>
      </c>
      <c r="L49" s="223"/>
      <c r="M49" s="38" t="s">
        <v>1678</v>
      </c>
      <c r="N49" s="223"/>
    </row>
    <row r="50" spans="2:14" x14ac:dyDescent="0.35">
      <c r="B50" s="170" t="e">
        <f>VLOOKUP(C50,#REF!,3,FALSE)</f>
        <v>#REF!</v>
      </c>
      <c r="C50" s="300" t="s">
        <v>1987</v>
      </c>
      <c r="D50" s="230" t="s">
        <v>2060</v>
      </c>
      <c r="E50" s="230" t="s">
        <v>2117</v>
      </c>
      <c r="F50" s="38"/>
      <c r="G50" s="38"/>
      <c r="H50" s="170"/>
      <c r="I50" s="223" t="s">
        <v>1137</v>
      </c>
      <c r="J50" s="231">
        <v>15869886</v>
      </c>
      <c r="K50" s="38" t="s">
        <v>999</v>
      </c>
      <c r="L50" s="223"/>
      <c r="M50" s="38" t="s">
        <v>1678</v>
      </c>
      <c r="N50" s="223"/>
    </row>
    <row r="51" spans="2:14" x14ac:dyDescent="0.35">
      <c r="B51" s="170" t="e">
        <f>VLOOKUP(C51,#REF!,3,FALSE)</f>
        <v>#REF!</v>
      </c>
      <c r="C51" s="300" t="s">
        <v>1987</v>
      </c>
      <c r="D51" s="230" t="s">
        <v>2058</v>
      </c>
      <c r="E51" s="230" t="s">
        <v>2118</v>
      </c>
      <c r="F51" s="38"/>
      <c r="G51" s="38"/>
      <c r="H51" s="170"/>
      <c r="I51" s="223" t="s">
        <v>1137</v>
      </c>
      <c r="J51" s="231">
        <v>1179232040</v>
      </c>
      <c r="K51" s="38" t="s">
        <v>999</v>
      </c>
      <c r="L51" s="223"/>
      <c r="M51" s="38" t="s">
        <v>1678</v>
      </c>
      <c r="N51" s="223"/>
    </row>
    <row r="52" spans="2:14" x14ac:dyDescent="0.35">
      <c r="B52" s="170" t="e">
        <f>VLOOKUP(C52,#REF!,3,FALSE)</f>
        <v>#REF!</v>
      </c>
      <c r="C52" s="300" t="s">
        <v>1987</v>
      </c>
      <c r="D52" s="230" t="s">
        <v>2061</v>
      </c>
      <c r="E52" s="230" t="s">
        <v>2119</v>
      </c>
      <c r="F52" s="38"/>
      <c r="G52" s="38"/>
      <c r="H52" s="170"/>
      <c r="I52" s="223" t="s">
        <v>1137</v>
      </c>
      <c r="J52" s="231">
        <v>24000000</v>
      </c>
      <c r="K52" s="38" t="s">
        <v>999</v>
      </c>
      <c r="L52" s="223"/>
      <c r="M52" s="38" t="s">
        <v>1678</v>
      </c>
      <c r="N52" s="223"/>
    </row>
    <row r="53" spans="2:14" x14ac:dyDescent="0.35">
      <c r="B53" s="170" t="e">
        <f>VLOOKUP(C53,#REF!,3,FALSE)</f>
        <v>#REF!</v>
      </c>
      <c r="C53" s="300" t="s">
        <v>1987</v>
      </c>
      <c r="D53" s="230" t="s">
        <v>2059</v>
      </c>
      <c r="E53" s="230" t="s">
        <v>2125</v>
      </c>
      <c r="F53" s="38"/>
      <c r="G53" s="38"/>
      <c r="H53" s="170"/>
      <c r="I53" s="223" t="s">
        <v>1137</v>
      </c>
      <c r="J53" s="231">
        <v>32009636</v>
      </c>
      <c r="K53" s="38" t="s">
        <v>999</v>
      </c>
      <c r="L53" s="223"/>
      <c r="M53" s="38" t="s">
        <v>1678</v>
      </c>
      <c r="N53" s="223"/>
    </row>
    <row r="54" spans="2:14" x14ac:dyDescent="0.35">
      <c r="B54" s="170" t="e">
        <f>VLOOKUP(C54,#REF!,3,FALSE)</f>
        <v>#REF!</v>
      </c>
      <c r="C54" s="300" t="s">
        <v>1988</v>
      </c>
      <c r="D54" s="230" t="s">
        <v>2053</v>
      </c>
      <c r="E54" s="230" t="s">
        <v>2111</v>
      </c>
      <c r="F54" s="38"/>
      <c r="G54" s="38"/>
      <c r="H54" s="170"/>
      <c r="I54" s="223" t="s">
        <v>1137</v>
      </c>
      <c r="J54" s="231">
        <v>5478000</v>
      </c>
      <c r="K54" s="38" t="s">
        <v>999</v>
      </c>
      <c r="L54" s="223"/>
      <c r="M54" s="38" t="s">
        <v>1678</v>
      </c>
      <c r="N54" s="223"/>
    </row>
    <row r="55" spans="2:14" s="296" customFormat="1" x14ac:dyDescent="0.35">
      <c r="B55" s="301" t="e">
        <f>VLOOKUP(C55,#REF!,3,FALSE)</f>
        <v>#REF!</v>
      </c>
      <c r="C55" s="300" t="s">
        <v>1988</v>
      </c>
      <c r="D55" s="223" t="s">
        <v>2053</v>
      </c>
      <c r="E55" s="223" t="s">
        <v>2112</v>
      </c>
      <c r="F55" s="223"/>
      <c r="G55" s="299"/>
      <c r="H55" s="170"/>
      <c r="I55" s="223" t="s">
        <v>1137</v>
      </c>
      <c r="J55" s="231">
        <v>305564812.17000002</v>
      </c>
      <c r="K55" s="223"/>
      <c r="L55" s="223"/>
      <c r="M55" s="223"/>
      <c r="N55" s="223"/>
    </row>
    <row r="56" spans="2:14" x14ac:dyDescent="0.35">
      <c r="B56" s="170" t="e">
        <f>VLOOKUP(C56,#REF!,3,FALSE)</f>
        <v>#REF!</v>
      </c>
      <c r="C56" s="300" t="s">
        <v>1988</v>
      </c>
      <c r="D56" s="230" t="s">
        <v>2053</v>
      </c>
      <c r="E56" s="230" t="s">
        <v>2113</v>
      </c>
      <c r="F56" s="38"/>
      <c r="G56" s="38"/>
      <c r="H56" s="170"/>
      <c r="I56" s="223" t="s">
        <v>1137</v>
      </c>
      <c r="J56" s="231">
        <v>80871720</v>
      </c>
      <c r="K56" s="38" t="s">
        <v>999</v>
      </c>
      <c r="L56" s="223"/>
      <c r="M56" s="38" t="s">
        <v>1678</v>
      </c>
      <c r="N56" s="223"/>
    </row>
    <row r="57" spans="2:14" x14ac:dyDescent="0.35">
      <c r="B57" s="170" t="e">
        <f>VLOOKUP(C57,#REF!,3,FALSE)</f>
        <v>#REF!</v>
      </c>
      <c r="C57" s="300" t="s">
        <v>1988</v>
      </c>
      <c r="D57" s="230" t="s">
        <v>2055</v>
      </c>
      <c r="E57" s="230" t="s">
        <v>2114</v>
      </c>
      <c r="F57" s="38"/>
      <c r="G57" s="38"/>
      <c r="H57" s="170"/>
      <c r="I57" s="223" t="s">
        <v>1137</v>
      </c>
      <c r="J57" s="231">
        <v>43346280.289999999</v>
      </c>
      <c r="K57" s="38" t="s">
        <v>999</v>
      </c>
      <c r="L57" s="223"/>
      <c r="M57" s="38" t="s">
        <v>1678</v>
      </c>
      <c r="N57" s="223"/>
    </row>
    <row r="58" spans="2:14" x14ac:dyDescent="0.35">
      <c r="B58" s="170"/>
      <c r="C58" s="300" t="s">
        <v>1988</v>
      </c>
      <c r="D58" s="230" t="s">
        <v>2060</v>
      </c>
      <c r="E58" s="230" t="s">
        <v>2117</v>
      </c>
      <c r="F58" s="38"/>
      <c r="G58" s="38"/>
      <c r="H58" s="170"/>
      <c r="I58" s="223" t="s">
        <v>1137</v>
      </c>
      <c r="J58" s="231">
        <v>114048</v>
      </c>
      <c r="K58" s="38"/>
      <c r="L58" s="223"/>
      <c r="M58" s="38"/>
      <c r="N58" s="223"/>
    </row>
    <row r="59" spans="2:14" s="296" customFormat="1" x14ac:dyDescent="0.35">
      <c r="B59" s="301" t="e">
        <f>VLOOKUP(C59,#REF!,3,FALSE)</f>
        <v>#REF!</v>
      </c>
      <c r="C59" s="300" t="s">
        <v>1988</v>
      </c>
      <c r="D59" s="223" t="s">
        <v>2058</v>
      </c>
      <c r="E59" s="223" t="s">
        <v>2118</v>
      </c>
      <c r="F59" s="223"/>
      <c r="G59" s="299"/>
      <c r="H59" s="170"/>
      <c r="I59" s="223" t="s">
        <v>1137</v>
      </c>
      <c r="J59" s="231">
        <v>9653280</v>
      </c>
      <c r="K59" s="223"/>
      <c r="L59" s="223"/>
      <c r="M59" s="223"/>
      <c r="N59" s="223"/>
    </row>
    <row r="60" spans="2:14" s="296" customFormat="1" x14ac:dyDescent="0.35">
      <c r="B60" s="301" t="e">
        <f>VLOOKUP(C60,#REF!,3,FALSE)</f>
        <v>#REF!</v>
      </c>
      <c r="C60" s="300" t="s">
        <v>1988</v>
      </c>
      <c r="D60" s="223" t="s">
        <v>2059</v>
      </c>
      <c r="E60" s="223" t="s">
        <v>989</v>
      </c>
      <c r="F60" s="223"/>
      <c r="G60" s="299"/>
      <c r="H60" s="170"/>
      <c r="I60" s="223" t="s">
        <v>1137</v>
      </c>
      <c r="J60" s="231">
        <v>40000</v>
      </c>
      <c r="K60" s="223"/>
      <c r="L60" s="223"/>
      <c r="M60" s="223"/>
      <c r="N60" s="223"/>
    </row>
    <row r="61" spans="2:14" s="296" customFormat="1" x14ac:dyDescent="0.35">
      <c r="B61" s="301" t="e">
        <f>VLOOKUP(C61,#REF!,3,FALSE)</f>
        <v>#REF!</v>
      </c>
      <c r="C61" s="300" t="s">
        <v>1988</v>
      </c>
      <c r="D61" s="223" t="s">
        <v>2059</v>
      </c>
      <c r="E61" s="223" t="s">
        <v>2125</v>
      </c>
      <c r="F61" s="223"/>
      <c r="G61" s="299"/>
      <c r="H61" s="170"/>
      <c r="I61" s="223" t="s">
        <v>1137</v>
      </c>
      <c r="J61" s="231">
        <v>50000000</v>
      </c>
      <c r="K61" s="223"/>
      <c r="L61" s="223"/>
      <c r="M61" s="223"/>
      <c r="N61" s="223"/>
    </row>
    <row r="62" spans="2:14" s="296" customFormat="1" x14ac:dyDescent="0.35">
      <c r="B62" s="301" t="e">
        <f>VLOOKUP(C62,#REF!,3,FALSE)</f>
        <v>#REF!</v>
      </c>
      <c r="C62" s="300" t="s">
        <v>1989</v>
      </c>
      <c r="D62" s="223" t="s">
        <v>2057</v>
      </c>
      <c r="E62" s="223" t="s">
        <v>2147</v>
      </c>
      <c r="F62" s="223"/>
      <c r="G62" s="299"/>
      <c r="H62" s="170"/>
      <c r="I62" s="223" t="s">
        <v>1137</v>
      </c>
      <c r="J62" s="231">
        <v>19334574.390000001</v>
      </c>
      <c r="K62" s="223"/>
      <c r="L62" s="223"/>
      <c r="M62" s="223"/>
      <c r="N62" s="223"/>
    </row>
    <row r="63" spans="2:14" s="296" customFormat="1" x14ac:dyDescent="0.35">
      <c r="B63" s="301" t="e">
        <f>VLOOKUP(C63,#REF!,3,FALSE)</f>
        <v>#REF!</v>
      </c>
      <c r="C63" s="300" t="s">
        <v>1989</v>
      </c>
      <c r="D63" s="223" t="s">
        <v>2057</v>
      </c>
      <c r="E63" s="223" t="s">
        <v>2083</v>
      </c>
      <c r="F63" s="223"/>
      <c r="G63" s="299"/>
      <c r="H63" s="170"/>
      <c r="I63" s="223" t="s">
        <v>1137</v>
      </c>
      <c r="J63" s="231">
        <v>26268040.309999999</v>
      </c>
      <c r="K63" s="223"/>
      <c r="L63" s="223"/>
      <c r="M63" s="223"/>
      <c r="N63" s="223"/>
    </row>
    <row r="64" spans="2:14" s="296" customFormat="1" x14ac:dyDescent="0.35">
      <c r="B64" s="301" t="e">
        <f>VLOOKUP(C64,#REF!,3,FALSE)</f>
        <v>#REF!</v>
      </c>
      <c r="C64" s="300" t="s">
        <v>1989</v>
      </c>
      <c r="D64" s="223" t="s">
        <v>2057</v>
      </c>
      <c r="E64" s="223" t="s">
        <v>2146</v>
      </c>
      <c r="F64" s="223"/>
      <c r="G64" s="299"/>
      <c r="H64" s="170"/>
      <c r="I64" s="223" t="s">
        <v>1137</v>
      </c>
      <c r="J64" s="231">
        <v>237635894.30000001</v>
      </c>
      <c r="K64" s="223"/>
      <c r="L64" s="223"/>
      <c r="M64" s="223"/>
      <c r="N64" s="223"/>
    </row>
    <row r="65" spans="2:14" s="296" customFormat="1" x14ac:dyDescent="0.35">
      <c r="B65" s="301" t="e">
        <f>VLOOKUP(C65,#REF!,3,FALSE)</f>
        <v>#REF!</v>
      </c>
      <c r="C65" s="300" t="s">
        <v>1989</v>
      </c>
      <c r="D65" s="223" t="s">
        <v>2053</v>
      </c>
      <c r="E65" s="223" t="s">
        <v>2111</v>
      </c>
      <c r="F65" s="223"/>
      <c r="G65" s="299"/>
      <c r="H65" s="170"/>
      <c r="I65" s="223" t="s">
        <v>1137</v>
      </c>
      <c r="J65" s="231">
        <v>1052172997.5</v>
      </c>
      <c r="K65" s="223"/>
      <c r="L65" s="223"/>
      <c r="M65" s="223"/>
      <c r="N65" s="223"/>
    </row>
    <row r="66" spans="2:14" s="296" customFormat="1" x14ac:dyDescent="0.35">
      <c r="B66" s="301" t="e">
        <f>VLOOKUP(C66,#REF!,3,FALSE)</f>
        <v>#REF!</v>
      </c>
      <c r="C66" s="300" t="s">
        <v>1989</v>
      </c>
      <c r="D66" s="223" t="s">
        <v>2055</v>
      </c>
      <c r="E66" s="223" t="s">
        <v>2114</v>
      </c>
      <c r="F66" s="223"/>
      <c r="G66" s="299"/>
      <c r="H66" s="170"/>
      <c r="I66" s="223" t="s">
        <v>1137</v>
      </c>
      <c r="J66" s="231">
        <v>1213567871.45</v>
      </c>
      <c r="K66" s="223"/>
      <c r="L66" s="223"/>
      <c r="M66" s="223"/>
      <c r="N66" s="223"/>
    </row>
    <row r="67" spans="2:14" s="296" customFormat="1" x14ac:dyDescent="0.35">
      <c r="B67" s="301" t="e">
        <f>VLOOKUP(C67,#REF!,3,FALSE)</f>
        <v>#REF!</v>
      </c>
      <c r="C67" s="300" t="s">
        <v>1989</v>
      </c>
      <c r="D67" s="223" t="s">
        <v>2055</v>
      </c>
      <c r="E67" s="223" t="s">
        <v>2115</v>
      </c>
      <c r="F67" s="223"/>
      <c r="G67" s="299"/>
      <c r="H67" s="170"/>
      <c r="I67" s="223" t="s">
        <v>1137</v>
      </c>
      <c r="J67" s="231">
        <v>67823847.329999998</v>
      </c>
      <c r="K67" s="223"/>
      <c r="L67" s="223"/>
      <c r="M67" s="223"/>
      <c r="N67" s="223"/>
    </row>
    <row r="68" spans="2:14" s="296" customFormat="1" x14ac:dyDescent="0.35">
      <c r="B68" s="301" t="e">
        <f>VLOOKUP(C68,#REF!,3,FALSE)</f>
        <v>#REF!</v>
      </c>
      <c r="C68" s="300" t="s">
        <v>1989</v>
      </c>
      <c r="D68" s="223" t="s">
        <v>2055</v>
      </c>
      <c r="E68" s="223" t="s">
        <v>2084</v>
      </c>
      <c r="F68" s="223"/>
      <c r="G68" s="299"/>
      <c r="H68" s="170"/>
      <c r="I68" s="223" t="s">
        <v>1137</v>
      </c>
      <c r="J68" s="231">
        <v>155000</v>
      </c>
      <c r="K68" s="223"/>
      <c r="L68" s="223"/>
      <c r="M68" s="223"/>
      <c r="N68" s="223"/>
    </row>
    <row r="69" spans="2:14" s="296" customFormat="1" x14ac:dyDescent="0.35">
      <c r="B69" s="301" t="e">
        <f>VLOOKUP(C69,#REF!,3,FALSE)</f>
        <v>#REF!</v>
      </c>
      <c r="C69" s="300" t="s">
        <v>1989</v>
      </c>
      <c r="D69" s="223" t="s">
        <v>2055</v>
      </c>
      <c r="E69" s="223" t="s">
        <v>2087</v>
      </c>
      <c r="F69" s="223"/>
      <c r="G69" s="299"/>
      <c r="H69" s="170"/>
      <c r="I69" s="223" t="s">
        <v>1137</v>
      </c>
      <c r="J69" s="231">
        <v>7352436</v>
      </c>
      <c r="K69" s="223"/>
      <c r="L69" s="223"/>
      <c r="M69" s="223"/>
      <c r="N69" s="223"/>
    </row>
    <row r="70" spans="2:14" s="296" customFormat="1" x14ac:dyDescent="0.35">
      <c r="B70" s="301" t="e">
        <f>VLOOKUP(C70,#REF!,3,FALSE)</f>
        <v>#REF!</v>
      </c>
      <c r="C70" s="300" t="s">
        <v>1989</v>
      </c>
      <c r="D70" s="223" t="s">
        <v>2061</v>
      </c>
      <c r="E70" s="223" t="s">
        <v>2119</v>
      </c>
      <c r="F70" s="223"/>
      <c r="G70" s="299"/>
      <c r="H70" s="170"/>
      <c r="I70" s="223" t="s">
        <v>1137</v>
      </c>
      <c r="J70" s="231">
        <v>8429000</v>
      </c>
      <c r="K70" s="223"/>
      <c r="L70" s="223"/>
      <c r="M70" s="223"/>
      <c r="N70" s="223"/>
    </row>
    <row r="71" spans="2:14" x14ac:dyDescent="0.35">
      <c r="B71" s="170" t="e">
        <f>VLOOKUP(C71,#REF!,3,FALSE)</f>
        <v>#REF!</v>
      </c>
      <c r="C71" s="300" t="s">
        <v>1989</v>
      </c>
      <c r="D71" s="230" t="s">
        <v>2059</v>
      </c>
      <c r="E71" s="230" t="s">
        <v>2124</v>
      </c>
      <c r="F71" s="38"/>
      <c r="G71" s="38"/>
      <c r="H71" s="170"/>
      <c r="I71" s="223" t="s">
        <v>1137</v>
      </c>
      <c r="J71" s="231">
        <v>27000000</v>
      </c>
      <c r="K71" s="38" t="s">
        <v>999</v>
      </c>
      <c r="L71" s="223"/>
      <c r="M71" s="38" t="s">
        <v>1678</v>
      </c>
      <c r="N71" s="223"/>
    </row>
    <row r="72" spans="2:14" x14ac:dyDescent="0.35">
      <c r="B72" s="170" t="e">
        <f>VLOOKUP(C72,#REF!,3,FALSE)</f>
        <v>#REF!</v>
      </c>
      <c r="C72" s="300" t="s">
        <v>1989</v>
      </c>
      <c r="D72" s="230" t="s">
        <v>2059</v>
      </c>
      <c r="E72" s="230" t="s">
        <v>989</v>
      </c>
      <c r="F72" s="38"/>
      <c r="G72" s="38"/>
      <c r="H72" s="170"/>
      <c r="I72" s="223" t="s">
        <v>1137</v>
      </c>
      <c r="J72" s="231">
        <v>3044500</v>
      </c>
      <c r="K72" s="38" t="s">
        <v>999</v>
      </c>
      <c r="L72" s="223"/>
      <c r="M72" s="38" t="s">
        <v>1678</v>
      </c>
      <c r="N72" s="223"/>
    </row>
    <row r="73" spans="2:14" x14ac:dyDescent="0.35">
      <c r="B73" s="170" t="e">
        <f>VLOOKUP(C73,#REF!,3,FALSE)</f>
        <v>#REF!</v>
      </c>
      <c r="C73" s="300" t="s">
        <v>1989</v>
      </c>
      <c r="D73" s="230" t="s">
        <v>2059</v>
      </c>
      <c r="E73" s="230" t="s">
        <v>2125</v>
      </c>
      <c r="F73" s="38"/>
      <c r="G73" s="38"/>
      <c r="H73" s="170"/>
      <c r="I73" s="223" t="s">
        <v>1137</v>
      </c>
      <c r="J73" s="231">
        <v>162924680</v>
      </c>
      <c r="K73" s="38" t="s">
        <v>999</v>
      </c>
      <c r="L73" s="223"/>
      <c r="M73" s="38" t="s">
        <v>1678</v>
      </c>
      <c r="N73" s="223"/>
    </row>
    <row r="74" spans="2:14" s="296" customFormat="1" x14ac:dyDescent="0.35">
      <c r="B74" s="301" t="e">
        <f>VLOOKUP(C74,#REF!,3,FALSE)</f>
        <v>#REF!</v>
      </c>
      <c r="C74" s="300" t="s">
        <v>1990</v>
      </c>
      <c r="D74" s="223" t="s">
        <v>2057</v>
      </c>
      <c r="E74" s="223" t="s">
        <v>2147</v>
      </c>
      <c r="F74" s="223"/>
      <c r="G74" s="299"/>
      <c r="H74" s="170"/>
      <c r="I74" s="223" t="s">
        <v>1137</v>
      </c>
      <c r="J74" s="231">
        <v>22104929091.970001</v>
      </c>
      <c r="K74" s="223"/>
      <c r="L74" s="223"/>
      <c r="M74" s="223"/>
      <c r="N74" s="223"/>
    </row>
    <row r="75" spans="2:14" s="296" customFormat="1" x14ac:dyDescent="0.35">
      <c r="B75" s="301" t="e">
        <f>VLOOKUP(C75,#REF!,3,FALSE)</f>
        <v>#REF!</v>
      </c>
      <c r="C75" s="300" t="s">
        <v>1990</v>
      </c>
      <c r="D75" s="223" t="s">
        <v>2057</v>
      </c>
      <c r="E75" s="223" t="s">
        <v>2083</v>
      </c>
      <c r="F75" s="223"/>
      <c r="G75" s="299"/>
      <c r="H75" s="170"/>
      <c r="I75" s="223" t="s">
        <v>1137</v>
      </c>
      <c r="J75" s="231">
        <v>127851812.59</v>
      </c>
      <c r="K75" s="223"/>
      <c r="L75" s="223"/>
      <c r="M75" s="223"/>
      <c r="N75" s="223"/>
    </row>
    <row r="76" spans="2:14" s="296" customFormat="1" x14ac:dyDescent="0.35">
      <c r="B76" s="301" t="e">
        <f>VLOOKUP(C76,#REF!,3,FALSE)</f>
        <v>#REF!</v>
      </c>
      <c r="C76" s="300" t="s">
        <v>1990</v>
      </c>
      <c r="D76" s="223" t="s">
        <v>2057</v>
      </c>
      <c r="E76" s="223" t="s">
        <v>2146</v>
      </c>
      <c r="F76" s="223"/>
      <c r="G76" s="299"/>
      <c r="H76" s="170"/>
      <c r="I76" s="223" t="s">
        <v>1137</v>
      </c>
      <c r="J76" s="231">
        <v>934307919.67000008</v>
      </c>
      <c r="K76" s="223"/>
      <c r="L76" s="223"/>
      <c r="M76" s="223"/>
      <c r="N76" s="223"/>
    </row>
    <row r="77" spans="2:14" s="296" customFormat="1" x14ac:dyDescent="0.35">
      <c r="B77" s="301" t="e">
        <f>VLOOKUP(C77,#REF!,3,FALSE)</f>
        <v>#REF!</v>
      </c>
      <c r="C77" s="300" t="s">
        <v>1990</v>
      </c>
      <c r="D77" s="223" t="s">
        <v>2053</v>
      </c>
      <c r="E77" s="223" t="s">
        <v>2111</v>
      </c>
      <c r="F77" s="223"/>
      <c r="G77" s="299"/>
      <c r="H77" s="170"/>
      <c r="I77" s="223" t="s">
        <v>1137</v>
      </c>
      <c r="J77" s="231">
        <v>217742730</v>
      </c>
      <c r="K77" s="223"/>
      <c r="L77" s="223"/>
      <c r="M77" s="223"/>
      <c r="N77" s="223"/>
    </row>
    <row r="78" spans="2:14" s="296" customFormat="1" x14ac:dyDescent="0.35">
      <c r="B78" s="301" t="e">
        <f>VLOOKUP(C78,#REF!,3,FALSE)</f>
        <v>#REF!</v>
      </c>
      <c r="C78" s="300" t="s">
        <v>1990</v>
      </c>
      <c r="D78" s="223" t="s">
        <v>2053</v>
      </c>
      <c r="E78" s="223" t="s">
        <v>2112</v>
      </c>
      <c r="F78" s="223"/>
      <c r="G78" s="299"/>
      <c r="H78" s="170"/>
      <c r="I78" s="223" t="s">
        <v>1137</v>
      </c>
      <c r="J78" s="231">
        <v>67503698.829999998</v>
      </c>
      <c r="K78" s="223"/>
      <c r="L78" s="223"/>
      <c r="M78" s="223"/>
      <c r="N78" s="223"/>
    </row>
    <row r="79" spans="2:14" s="296" customFormat="1" x14ac:dyDescent="0.35">
      <c r="B79" s="301" t="e">
        <f>VLOOKUP(C79,#REF!,3,FALSE)</f>
        <v>#REF!</v>
      </c>
      <c r="C79" s="300" t="s">
        <v>1990</v>
      </c>
      <c r="D79" s="223" t="s">
        <v>2053</v>
      </c>
      <c r="E79" s="223" t="s">
        <v>2113</v>
      </c>
      <c r="F79" s="223"/>
      <c r="G79" s="299"/>
      <c r="H79" s="170"/>
      <c r="I79" s="223" t="s">
        <v>1137</v>
      </c>
      <c r="J79" s="231">
        <v>557800</v>
      </c>
      <c r="K79" s="223"/>
      <c r="L79" s="223"/>
      <c r="M79" s="223"/>
      <c r="N79" s="223"/>
    </row>
    <row r="80" spans="2:14" s="296" customFormat="1" x14ac:dyDescent="0.35">
      <c r="B80" s="301" t="e">
        <f>VLOOKUP(C80,#REF!,3,FALSE)</f>
        <v>#REF!</v>
      </c>
      <c r="C80" s="300" t="s">
        <v>1990</v>
      </c>
      <c r="D80" s="223" t="s">
        <v>2055</v>
      </c>
      <c r="E80" s="223" t="s">
        <v>2114</v>
      </c>
      <c r="F80" s="223"/>
      <c r="G80" s="299"/>
      <c r="H80" s="170"/>
      <c r="I80" s="223" t="s">
        <v>1137</v>
      </c>
      <c r="J80" s="231">
        <v>3252544414.8099999</v>
      </c>
      <c r="K80" s="223"/>
      <c r="L80" s="223"/>
      <c r="M80" s="223"/>
      <c r="N80" s="223"/>
    </row>
    <row r="81" spans="2:14" s="296" customFormat="1" x14ac:dyDescent="0.35">
      <c r="B81" s="301" t="e">
        <f>VLOOKUP(C81,#REF!,3,FALSE)</f>
        <v>#REF!</v>
      </c>
      <c r="C81" s="300" t="s">
        <v>1990</v>
      </c>
      <c r="D81" s="223" t="s">
        <v>2055</v>
      </c>
      <c r="E81" s="223" t="s">
        <v>2115</v>
      </c>
      <c r="F81" s="223"/>
      <c r="G81" s="299"/>
      <c r="H81" s="170"/>
      <c r="I81" s="223" t="s">
        <v>1137</v>
      </c>
      <c r="J81" s="231">
        <v>74340000</v>
      </c>
      <c r="K81" s="223"/>
      <c r="L81" s="223"/>
      <c r="M81" s="223"/>
      <c r="N81" s="223"/>
    </row>
    <row r="82" spans="2:14" s="296" customFormat="1" x14ac:dyDescent="0.35">
      <c r="B82" s="301" t="e">
        <f>VLOOKUP(C82,#REF!,3,FALSE)</f>
        <v>#REF!</v>
      </c>
      <c r="C82" s="300" t="s">
        <v>1990</v>
      </c>
      <c r="D82" s="223" t="s">
        <v>2055</v>
      </c>
      <c r="E82" s="223" t="s">
        <v>2084</v>
      </c>
      <c r="F82" s="223"/>
      <c r="G82" s="299"/>
      <c r="H82" s="170"/>
      <c r="I82" s="223" t="s">
        <v>1137</v>
      </c>
      <c r="J82" s="231">
        <v>572600</v>
      </c>
      <c r="K82" s="223"/>
      <c r="L82" s="223"/>
      <c r="M82" s="223"/>
      <c r="N82" s="223"/>
    </row>
    <row r="83" spans="2:14" s="296" customFormat="1" x14ac:dyDescent="0.35">
      <c r="B83" s="301" t="e">
        <f>VLOOKUP(C83,#REF!,3,FALSE)</f>
        <v>#REF!</v>
      </c>
      <c r="C83" s="300" t="s">
        <v>1990</v>
      </c>
      <c r="D83" s="223" t="s">
        <v>2060</v>
      </c>
      <c r="E83" s="223" t="s">
        <v>2117</v>
      </c>
      <c r="F83" s="223"/>
      <c r="G83" s="299"/>
      <c r="H83" s="170"/>
      <c r="I83" s="223" t="s">
        <v>1137</v>
      </c>
      <c r="J83" s="231">
        <v>572600</v>
      </c>
      <c r="K83" s="223"/>
      <c r="L83" s="223"/>
      <c r="M83" s="223"/>
      <c r="N83" s="223"/>
    </row>
    <row r="84" spans="2:14" s="296" customFormat="1" x14ac:dyDescent="0.35">
      <c r="B84" s="301" t="e">
        <f>VLOOKUP(C84,#REF!,3,FALSE)</f>
        <v>#REF!</v>
      </c>
      <c r="C84" s="300" t="s">
        <v>1990</v>
      </c>
      <c r="D84" s="223" t="s">
        <v>2058</v>
      </c>
      <c r="E84" s="223" t="s">
        <v>2118</v>
      </c>
      <c r="F84" s="223"/>
      <c r="G84" s="299"/>
      <c r="H84" s="170"/>
      <c r="I84" s="223" t="s">
        <v>1137</v>
      </c>
      <c r="J84" s="231">
        <v>373159483</v>
      </c>
      <c r="K84" s="223"/>
      <c r="L84" s="223"/>
      <c r="M84" s="223"/>
      <c r="N84" s="223"/>
    </row>
    <row r="85" spans="2:14" s="296" customFormat="1" x14ac:dyDescent="0.35">
      <c r="B85" s="301" t="e">
        <f>VLOOKUP(C85,#REF!,3,FALSE)</f>
        <v>#REF!</v>
      </c>
      <c r="C85" s="300" t="s">
        <v>1990</v>
      </c>
      <c r="D85" s="223" t="s">
        <v>2061</v>
      </c>
      <c r="E85" s="223" t="s">
        <v>2119</v>
      </c>
      <c r="F85" s="223"/>
      <c r="G85" s="299"/>
      <c r="H85" s="170"/>
      <c r="I85" s="223" t="s">
        <v>1137</v>
      </c>
      <c r="J85" s="231">
        <v>134578346</v>
      </c>
      <c r="K85" s="223"/>
      <c r="L85" s="223"/>
      <c r="M85" s="223"/>
      <c r="N85" s="223"/>
    </row>
    <row r="86" spans="2:14" s="296" customFormat="1" x14ac:dyDescent="0.35">
      <c r="B86" s="301" t="e">
        <f>VLOOKUP(C86,#REF!,3,FALSE)</f>
        <v>#REF!</v>
      </c>
      <c r="C86" s="300" t="s">
        <v>1990</v>
      </c>
      <c r="D86" s="223" t="s">
        <v>2056</v>
      </c>
      <c r="E86" s="223" t="s">
        <v>2120</v>
      </c>
      <c r="F86" s="223"/>
      <c r="G86" s="299"/>
      <c r="H86" s="170"/>
      <c r="I86" s="223" t="s">
        <v>1137</v>
      </c>
      <c r="J86" s="231">
        <v>579793499.39999998</v>
      </c>
      <c r="K86" s="223"/>
      <c r="L86" s="223"/>
      <c r="M86" s="223"/>
      <c r="N86" s="223"/>
    </row>
    <row r="87" spans="2:14" s="296" customFormat="1" x14ac:dyDescent="0.35">
      <c r="B87" s="301" t="e">
        <f>VLOOKUP(C87,#REF!,3,FALSE)</f>
        <v>#REF!</v>
      </c>
      <c r="C87" s="300" t="s">
        <v>1990</v>
      </c>
      <c r="D87" s="223" t="s">
        <v>2059</v>
      </c>
      <c r="E87" s="223" t="s">
        <v>989</v>
      </c>
      <c r="F87" s="223"/>
      <c r="G87" s="299"/>
      <c r="H87" s="170"/>
      <c r="I87" s="223" t="s">
        <v>1137</v>
      </c>
      <c r="J87" s="231">
        <v>24069500</v>
      </c>
      <c r="K87" s="223"/>
      <c r="L87" s="223"/>
      <c r="M87" s="223"/>
      <c r="N87" s="223"/>
    </row>
    <row r="88" spans="2:14" s="296" customFormat="1" x14ac:dyDescent="0.35">
      <c r="B88" s="301" t="e">
        <f>VLOOKUP(C88,#REF!,3,FALSE)</f>
        <v>#REF!</v>
      </c>
      <c r="C88" s="300" t="s">
        <v>1991</v>
      </c>
      <c r="D88" s="223" t="s">
        <v>2057</v>
      </c>
      <c r="E88" s="223" t="s">
        <v>2147</v>
      </c>
      <c r="F88" s="223"/>
      <c r="G88" s="299"/>
      <c r="H88" s="170"/>
      <c r="I88" s="223" t="s">
        <v>1137</v>
      </c>
      <c r="J88" s="231">
        <v>130266340.63</v>
      </c>
      <c r="K88" s="223"/>
      <c r="L88" s="223"/>
      <c r="M88" s="223"/>
      <c r="N88" s="223"/>
    </row>
    <row r="89" spans="2:14" s="296" customFormat="1" x14ac:dyDescent="0.35">
      <c r="B89" s="301" t="e">
        <f>VLOOKUP(C89,#REF!,3,FALSE)</f>
        <v>#REF!</v>
      </c>
      <c r="C89" s="300" t="s">
        <v>1991</v>
      </c>
      <c r="D89" s="223" t="s">
        <v>2057</v>
      </c>
      <c r="E89" s="223" t="s">
        <v>2083</v>
      </c>
      <c r="F89" s="223"/>
      <c r="G89" s="299"/>
      <c r="H89" s="170"/>
      <c r="I89" s="223" t="s">
        <v>1137</v>
      </c>
      <c r="J89" s="231">
        <v>51252561.710000001</v>
      </c>
      <c r="K89" s="223"/>
      <c r="L89" s="223"/>
      <c r="M89" s="223"/>
      <c r="N89" s="223"/>
    </row>
    <row r="90" spans="2:14" s="296" customFormat="1" x14ac:dyDescent="0.35">
      <c r="B90" s="301" t="e">
        <f>VLOOKUP(C90,#REF!,3,FALSE)</f>
        <v>#REF!</v>
      </c>
      <c r="C90" s="300" t="s">
        <v>1991</v>
      </c>
      <c r="D90" s="223" t="s">
        <v>2057</v>
      </c>
      <c r="E90" s="223" t="s">
        <v>2146</v>
      </c>
      <c r="F90" s="223"/>
      <c r="G90" s="299"/>
      <c r="H90" s="170"/>
      <c r="I90" s="223" t="s">
        <v>1137</v>
      </c>
      <c r="J90" s="231">
        <v>107630379.58</v>
      </c>
      <c r="K90" s="223"/>
      <c r="L90" s="223"/>
      <c r="M90" s="223"/>
      <c r="N90" s="223"/>
    </row>
    <row r="91" spans="2:14" s="296" customFormat="1" x14ac:dyDescent="0.35">
      <c r="B91" s="301" t="e">
        <f>VLOOKUP(C91,#REF!,3,FALSE)</f>
        <v>#REF!</v>
      </c>
      <c r="C91" s="300" t="s">
        <v>1991</v>
      </c>
      <c r="D91" s="223" t="s">
        <v>2053</v>
      </c>
      <c r="E91" s="223" t="s">
        <v>2111</v>
      </c>
      <c r="F91" s="223"/>
      <c r="G91" s="299"/>
      <c r="H91" s="170"/>
      <c r="I91" s="223" t="s">
        <v>1137</v>
      </c>
      <c r="J91" s="231">
        <v>8010742</v>
      </c>
      <c r="K91" s="223"/>
      <c r="L91" s="223"/>
      <c r="M91" s="223"/>
      <c r="N91" s="223"/>
    </row>
    <row r="92" spans="2:14" s="296" customFormat="1" x14ac:dyDescent="0.35">
      <c r="B92" s="301" t="e">
        <f>VLOOKUP(C92,#REF!,3,FALSE)</f>
        <v>#REF!</v>
      </c>
      <c r="C92" s="300" t="s">
        <v>1991</v>
      </c>
      <c r="D92" s="223" t="s">
        <v>2055</v>
      </c>
      <c r="E92" s="223" t="s">
        <v>2114</v>
      </c>
      <c r="F92" s="223"/>
      <c r="G92" s="299"/>
      <c r="H92" s="170"/>
      <c r="I92" s="223" t="s">
        <v>1137</v>
      </c>
      <c r="J92" s="231">
        <v>122130920.08</v>
      </c>
      <c r="K92" s="223"/>
      <c r="L92" s="223"/>
      <c r="M92" s="223"/>
      <c r="N92" s="223"/>
    </row>
    <row r="93" spans="2:14" s="296" customFormat="1" x14ac:dyDescent="0.35">
      <c r="B93" s="301" t="e">
        <f>VLOOKUP(C93,#REF!,3,FALSE)</f>
        <v>#REF!</v>
      </c>
      <c r="C93" s="300" t="s">
        <v>1991</v>
      </c>
      <c r="D93" s="223" t="s">
        <v>2055</v>
      </c>
      <c r="E93" s="223" t="s">
        <v>2084</v>
      </c>
      <c r="F93" s="223"/>
      <c r="G93" s="299"/>
      <c r="H93" s="170"/>
      <c r="I93" s="223" t="s">
        <v>1137</v>
      </c>
      <c r="J93" s="231">
        <v>94800</v>
      </c>
      <c r="K93" s="223"/>
      <c r="L93" s="223"/>
      <c r="M93" s="223"/>
      <c r="N93" s="223"/>
    </row>
    <row r="94" spans="2:14" s="296" customFormat="1" x14ac:dyDescent="0.35">
      <c r="B94" s="301" t="e">
        <f>VLOOKUP(C94,#REF!,3,FALSE)</f>
        <v>#REF!</v>
      </c>
      <c r="C94" s="300" t="s">
        <v>1991</v>
      </c>
      <c r="D94" s="223" t="s">
        <v>2060</v>
      </c>
      <c r="E94" s="223" t="s">
        <v>2117</v>
      </c>
      <c r="F94" s="223"/>
      <c r="G94" s="299"/>
      <c r="H94" s="170"/>
      <c r="I94" s="223" t="s">
        <v>1137</v>
      </c>
      <c r="J94" s="231">
        <v>804068</v>
      </c>
      <c r="K94" s="223"/>
      <c r="L94" s="223"/>
      <c r="M94" s="223"/>
      <c r="N94" s="223"/>
    </row>
    <row r="95" spans="2:14" s="296" customFormat="1" x14ac:dyDescent="0.35">
      <c r="B95" s="301" t="e">
        <f>VLOOKUP(C95,#REF!,3,FALSE)</f>
        <v>#REF!</v>
      </c>
      <c r="C95" s="300" t="s">
        <v>1991</v>
      </c>
      <c r="D95" s="223" t="s">
        <v>2061</v>
      </c>
      <c r="E95" s="223" t="s">
        <v>2119</v>
      </c>
      <c r="F95" s="223"/>
      <c r="G95" s="299"/>
      <c r="H95" s="170"/>
      <c r="I95" s="223" t="s">
        <v>1137</v>
      </c>
      <c r="J95" s="231">
        <v>120333757</v>
      </c>
      <c r="K95" s="223"/>
      <c r="L95" s="223"/>
      <c r="M95" s="223"/>
      <c r="N95" s="223"/>
    </row>
    <row r="96" spans="2:14" s="296" customFormat="1" x14ac:dyDescent="0.35">
      <c r="B96" s="301" t="e">
        <f>VLOOKUP(C96,#REF!,3,FALSE)</f>
        <v>#REF!</v>
      </c>
      <c r="C96" s="300" t="s">
        <v>1991</v>
      </c>
      <c r="D96" s="223" t="s">
        <v>2059</v>
      </c>
      <c r="E96" s="223" t="s">
        <v>989</v>
      </c>
      <c r="F96" s="223"/>
      <c r="G96" s="299"/>
      <c r="H96" s="170"/>
      <c r="I96" s="223" t="s">
        <v>1137</v>
      </c>
      <c r="J96" s="231">
        <v>250000</v>
      </c>
      <c r="K96" s="223"/>
      <c r="L96" s="223"/>
      <c r="M96" s="223"/>
      <c r="N96" s="223"/>
    </row>
    <row r="97" spans="2:14" s="296" customFormat="1" x14ac:dyDescent="0.35">
      <c r="B97" s="301" t="e">
        <f>VLOOKUP(C97,#REF!,3,FALSE)</f>
        <v>#REF!</v>
      </c>
      <c r="C97" s="300" t="s">
        <v>1991</v>
      </c>
      <c r="D97" s="223" t="s">
        <v>2059</v>
      </c>
      <c r="E97" s="223" t="s">
        <v>2125</v>
      </c>
      <c r="F97" s="223"/>
      <c r="G97" s="299"/>
      <c r="H97" s="170"/>
      <c r="I97" s="223" t="s">
        <v>1137</v>
      </c>
      <c r="J97" s="231">
        <v>124000000</v>
      </c>
      <c r="K97" s="223"/>
      <c r="L97" s="223"/>
      <c r="M97" s="223"/>
      <c r="N97" s="223"/>
    </row>
    <row r="98" spans="2:14" s="296" customFormat="1" x14ac:dyDescent="0.35">
      <c r="B98" s="301" t="e">
        <f>VLOOKUP(C98,#REF!,3,FALSE)</f>
        <v>#REF!</v>
      </c>
      <c r="C98" s="302" t="s">
        <v>1992</v>
      </c>
      <c r="D98" s="223" t="s">
        <v>2057</v>
      </c>
      <c r="E98" s="223" t="s">
        <v>2083</v>
      </c>
      <c r="F98" s="223"/>
      <c r="G98" s="299"/>
      <c r="H98" s="170"/>
      <c r="I98" s="223" t="s">
        <v>1137</v>
      </c>
      <c r="J98" s="223">
        <v>96031575</v>
      </c>
      <c r="K98" s="223"/>
      <c r="L98" s="223"/>
      <c r="M98" s="223"/>
      <c r="N98" s="223"/>
    </row>
    <row r="99" spans="2:14" s="296" customFormat="1" x14ac:dyDescent="0.35">
      <c r="B99" s="301" t="e">
        <f>VLOOKUP(C99,#REF!,3,FALSE)</f>
        <v>#REF!</v>
      </c>
      <c r="C99" s="302" t="s">
        <v>1992</v>
      </c>
      <c r="D99" s="223" t="s">
        <v>2053</v>
      </c>
      <c r="E99" s="223" t="s">
        <v>2111</v>
      </c>
      <c r="F99" s="223"/>
      <c r="G99" s="299"/>
      <c r="H99" s="170"/>
      <c r="I99" s="223" t="s">
        <v>1137</v>
      </c>
      <c r="J99" s="231">
        <v>1297605</v>
      </c>
      <c r="K99" s="223"/>
      <c r="L99" s="223"/>
      <c r="M99" s="223"/>
      <c r="N99" s="223"/>
    </row>
    <row r="100" spans="2:14" s="296" customFormat="1" x14ac:dyDescent="0.35">
      <c r="B100" s="301" t="e">
        <f>VLOOKUP(C100,#REF!,3,FALSE)</f>
        <v>#REF!</v>
      </c>
      <c r="C100" s="302" t="s">
        <v>1992</v>
      </c>
      <c r="D100" s="223" t="s">
        <v>2053</v>
      </c>
      <c r="E100" s="223" t="s">
        <v>2112</v>
      </c>
      <c r="F100" s="223"/>
      <c r="G100" s="299"/>
      <c r="H100" s="170"/>
      <c r="I100" s="223" t="s">
        <v>1137</v>
      </c>
      <c r="J100" s="231">
        <v>760400000</v>
      </c>
      <c r="K100" s="223"/>
      <c r="L100" s="223"/>
      <c r="M100" s="223"/>
      <c r="N100" s="223"/>
    </row>
    <row r="101" spans="2:14" s="296" customFormat="1" x14ac:dyDescent="0.35">
      <c r="B101" s="301" t="e">
        <f>VLOOKUP(C101,#REF!,3,FALSE)</f>
        <v>#REF!</v>
      </c>
      <c r="C101" s="302" t="s">
        <v>1992</v>
      </c>
      <c r="D101" s="223" t="s">
        <v>2053</v>
      </c>
      <c r="E101" s="223" t="s">
        <v>2113</v>
      </c>
      <c r="F101" s="223"/>
      <c r="G101" s="299"/>
      <c r="H101" s="170"/>
      <c r="I101" s="223" t="s">
        <v>1137</v>
      </c>
      <c r="J101" s="231">
        <v>62971860</v>
      </c>
      <c r="K101" s="223"/>
      <c r="L101" s="223"/>
      <c r="M101" s="223"/>
      <c r="N101" s="223"/>
    </row>
    <row r="102" spans="2:14" s="296" customFormat="1" x14ac:dyDescent="0.35">
      <c r="B102" s="301" t="e">
        <f>VLOOKUP(C102,#REF!,3,FALSE)</f>
        <v>#REF!</v>
      </c>
      <c r="C102" s="302" t="s">
        <v>1992</v>
      </c>
      <c r="D102" s="223" t="s">
        <v>2055</v>
      </c>
      <c r="E102" s="223" t="s">
        <v>2114</v>
      </c>
      <c r="F102" s="223"/>
      <c r="G102" s="299"/>
      <c r="H102" s="170"/>
      <c r="I102" s="223" t="s">
        <v>1137</v>
      </c>
      <c r="J102" s="231">
        <v>41173419.520000003</v>
      </c>
      <c r="K102" s="223"/>
      <c r="L102" s="223"/>
      <c r="M102" s="223"/>
      <c r="N102" s="223"/>
    </row>
    <row r="103" spans="2:14" s="296" customFormat="1" x14ac:dyDescent="0.35">
      <c r="B103" s="301" t="e">
        <f>VLOOKUP(C103,#REF!,3,FALSE)</f>
        <v>#REF!</v>
      </c>
      <c r="C103" s="302" t="s">
        <v>1992</v>
      </c>
      <c r="D103" s="223" t="s">
        <v>2055</v>
      </c>
      <c r="E103" s="223" t="s">
        <v>2084</v>
      </c>
      <c r="F103" s="223"/>
      <c r="G103" s="299"/>
      <c r="H103" s="170"/>
      <c r="I103" s="223" t="s">
        <v>1137</v>
      </c>
      <c r="J103" s="231">
        <v>95707575</v>
      </c>
      <c r="K103" s="223"/>
      <c r="L103" s="223"/>
      <c r="M103" s="223"/>
      <c r="N103" s="223"/>
    </row>
    <row r="104" spans="2:14" s="296" customFormat="1" x14ac:dyDescent="0.35">
      <c r="B104" s="301" t="e">
        <f>VLOOKUP(C104,#REF!,3,FALSE)</f>
        <v>#REF!</v>
      </c>
      <c r="C104" s="302" t="s">
        <v>1992</v>
      </c>
      <c r="D104" s="223" t="s">
        <v>2055</v>
      </c>
      <c r="E104" s="223" t="s">
        <v>989</v>
      </c>
      <c r="F104" s="223"/>
      <c r="G104" s="299"/>
      <c r="H104" s="170"/>
      <c r="I104" s="223" t="s">
        <v>1137</v>
      </c>
      <c r="J104" s="231">
        <v>2676850</v>
      </c>
      <c r="K104" s="223"/>
      <c r="L104" s="223"/>
      <c r="M104" s="223"/>
      <c r="N104" s="223"/>
    </row>
    <row r="105" spans="2:14" s="296" customFormat="1" x14ac:dyDescent="0.35">
      <c r="B105" s="301" t="e">
        <f>VLOOKUP(C105,#REF!,3,FALSE)</f>
        <v>#REF!</v>
      </c>
      <c r="C105" s="302" t="s">
        <v>1992</v>
      </c>
      <c r="D105" s="223" t="s">
        <v>2060</v>
      </c>
      <c r="E105" s="223" t="s">
        <v>2117</v>
      </c>
      <c r="F105" s="223"/>
      <c r="G105" s="299"/>
      <c r="H105" s="170"/>
      <c r="I105" s="223" t="s">
        <v>1137</v>
      </c>
      <c r="J105" s="231">
        <v>2666180</v>
      </c>
      <c r="K105" s="223"/>
      <c r="L105" s="223"/>
      <c r="M105" s="223"/>
      <c r="N105" s="223"/>
    </row>
    <row r="106" spans="2:14" s="296" customFormat="1" x14ac:dyDescent="0.35">
      <c r="B106" s="301" t="e">
        <f>VLOOKUP(C106,#REF!,3,FALSE)</f>
        <v>#REF!</v>
      </c>
      <c r="C106" s="302" t="s">
        <v>1992</v>
      </c>
      <c r="D106" s="223" t="s">
        <v>2058</v>
      </c>
      <c r="E106" s="223" t="s">
        <v>2118</v>
      </c>
      <c r="F106" s="223"/>
      <c r="G106" s="299"/>
      <c r="H106" s="170"/>
      <c r="I106" s="223" t="s">
        <v>1137</v>
      </c>
      <c r="J106" s="231">
        <v>21651732</v>
      </c>
      <c r="K106" s="223"/>
      <c r="L106" s="223"/>
      <c r="M106" s="223"/>
      <c r="N106" s="223"/>
    </row>
    <row r="107" spans="2:14" s="296" customFormat="1" x14ac:dyDescent="0.35">
      <c r="B107" s="301" t="e">
        <f>VLOOKUP(C107,#REF!,3,FALSE)</f>
        <v>#REF!</v>
      </c>
      <c r="C107" s="302" t="s">
        <v>1992</v>
      </c>
      <c r="D107" s="223" t="s">
        <v>2061</v>
      </c>
      <c r="E107" s="223" t="s">
        <v>2119</v>
      </c>
      <c r="F107" s="223"/>
      <c r="G107" s="299"/>
      <c r="H107" s="170"/>
      <c r="I107" s="223" t="s">
        <v>1137</v>
      </c>
      <c r="J107" s="231">
        <v>5988243</v>
      </c>
      <c r="K107" s="223"/>
      <c r="L107" s="223"/>
      <c r="M107" s="223"/>
      <c r="N107" s="223"/>
    </row>
    <row r="108" spans="2:14" s="296" customFormat="1" x14ac:dyDescent="0.35">
      <c r="B108" s="301" t="e">
        <f>VLOOKUP(C108,#REF!,3,FALSE)</f>
        <v>#REF!</v>
      </c>
      <c r="C108" s="302" t="s">
        <v>1992</v>
      </c>
      <c r="D108" s="223" t="s">
        <v>2056</v>
      </c>
      <c r="E108" s="223" t="s">
        <v>2120</v>
      </c>
      <c r="F108" s="223"/>
      <c r="G108" s="299"/>
      <c r="H108" s="170"/>
      <c r="I108" s="223" t="s">
        <v>1137</v>
      </c>
      <c r="J108" s="231">
        <v>225000</v>
      </c>
      <c r="K108" s="223"/>
      <c r="L108" s="223"/>
      <c r="M108" s="223"/>
      <c r="N108" s="223"/>
    </row>
    <row r="109" spans="2:14" s="296" customFormat="1" x14ac:dyDescent="0.35">
      <c r="B109" s="301" t="e">
        <f>VLOOKUP(C109,#REF!,3,FALSE)</f>
        <v>#REF!</v>
      </c>
      <c r="C109" s="302" t="s">
        <v>1992</v>
      </c>
      <c r="D109" s="223" t="s">
        <v>2059</v>
      </c>
      <c r="E109" s="223" t="s">
        <v>2086</v>
      </c>
      <c r="F109" s="223"/>
      <c r="G109" s="299"/>
      <c r="H109" s="170"/>
      <c r="I109" s="223" t="s">
        <v>1137</v>
      </c>
      <c r="J109" s="231">
        <v>185500</v>
      </c>
      <c r="K109" s="223"/>
      <c r="L109" s="223"/>
      <c r="M109" s="223"/>
      <c r="N109" s="223"/>
    </row>
    <row r="110" spans="2:14" s="296" customFormat="1" x14ac:dyDescent="0.35">
      <c r="B110" s="301" t="e">
        <f>VLOOKUP(C110,#REF!,3,FALSE)</f>
        <v>#REF!</v>
      </c>
      <c r="C110" s="302" t="s">
        <v>1992</v>
      </c>
      <c r="D110" s="223" t="s">
        <v>2059</v>
      </c>
      <c r="E110" s="223" t="s">
        <v>989</v>
      </c>
      <c r="F110" s="223"/>
      <c r="G110" s="299"/>
      <c r="H110" s="170"/>
      <c r="I110" s="223" t="s">
        <v>1137</v>
      </c>
      <c r="J110" s="231">
        <v>2676850</v>
      </c>
      <c r="K110" s="223"/>
      <c r="L110" s="223"/>
      <c r="M110" s="223"/>
      <c r="N110" s="223"/>
    </row>
    <row r="111" spans="2:14" s="296" customFormat="1" x14ac:dyDescent="0.35">
      <c r="B111" s="301" t="e">
        <f>VLOOKUP(C111,#REF!,3,FALSE)</f>
        <v>#REF!</v>
      </c>
      <c r="C111" s="302" t="s">
        <v>1992</v>
      </c>
      <c r="D111" s="223" t="s">
        <v>2059</v>
      </c>
      <c r="E111" s="223" t="s">
        <v>2125</v>
      </c>
      <c r="F111" s="223"/>
      <c r="G111" s="299"/>
      <c r="H111" s="170"/>
      <c r="I111" s="223" t="s">
        <v>1137</v>
      </c>
      <c r="J111" s="231">
        <v>2000000</v>
      </c>
      <c r="K111" s="223"/>
      <c r="L111" s="223"/>
      <c r="M111" s="223"/>
      <c r="N111" s="223"/>
    </row>
    <row r="112" spans="2:14" s="296" customFormat="1" x14ac:dyDescent="0.35">
      <c r="B112" s="301" t="e">
        <f>VLOOKUP(C112,#REF!,3,FALSE)</f>
        <v>#REF!</v>
      </c>
      <c r="C112" s="300" t="s">
        <v>1993</v>
      </c>
      <c r="D112" s="223" t="s">
        <v>2057</v>
      </c>
      <c r="E112" s="223" t="s">
        <v>2147</v>
      </c>
      <c r="F112" s="223"/>
      <c r="G112" s="299"/>
      <c r="H112" s="170"/>
      <c r="I112" s="223" t="s">
        <v>1137</v>
      </c>
      <c r="J112" s="231">
        <v>31650964678.09</v>
      </c>
      <c r="K112" s="223"/>
      <c r="L112" s="223"/>
      <c r="M112" s="223"/>
      <c r="N112" s="223"/>
    </row>
    <row r="113" spans="2:14" s="296" customFormat="1" x14ac:dyDescent="0.35">
      <c r="B113" s="301" t="e">
        <f>VLOOKUP(C113,#REF!,3,FALSE)</f>
        <v>#REF!</v>
      </c>
      <c r="C113" s="300" t="s">
        <v>1993</v>
      </c>
      <c r="D113" s="223" t="s">
        <v>2057</v>
      </c>
      <c r="E113" s="223" t="s">
        <v>2083</v>
      </c>
      <c r="F113" s="223"/>
      <c r="G113" s="299"/>
      <c r="H113" s="170"/>
      <c r="I113" s="223" t="s">
        <v>1137</v>
      </c>
      <c r="J113" s="231">
        <v>1082569869.54</v>
      </c>
      <c r="K113" s="223"/>
      <c r="L113" s="223"/>
      <c r="M113" s="223"/>
      <c r="N113" s="223"/>
    </row>
    <row r="114" spans="2:14" s="296" customFormat="1" x14ac:dyDescent="0.35">
      <c r="B114" s="301" t="e">
        <f>VLOOKUP(C114,#REF!,3,FALSE)</f>
        <v>#REF!</v>
      </c>
      <c r="C114" s="300" t="s">
        <v>1993</v>
      </c>
      <c r="D114" s="223" t="s">
        <v>2057</v>
      </c>
      <c r="E114" s="223" t="s">
        <v>2146</v>
      </c>
      <c r="F114" s="223"/>
      <c r="G114" s="299"/>
      <c r="H114" s="170"/>
      <c r="I114" s="223" t="s">
        <v>1137</v>
      </c>
      <c r="J114" s="231">
        <v>2398240157.7700005</v>
      </c>
      <c r="K114" s="223"/>
      <c r="L114" s="223"/>
      <c r="M114" s="223"/>
      <c r="N114" s="223"/>
    </row>
    <row r="115" spans="2:14" s="296" customFormat="1" x14ac:dyDescent="0.35">
      <c r="B115" s="301" t="e">
        <f>VLOOKUP(C115,#REF!,3,FALSE)</f>
        <v>#REF!</v>
      </c>
      <c r="C115" s="300" t="s">
        <v>1993</v>
      </c>
      <c r="D115" s="223" t="s">
        <v>2053</v>
      </c>
      <c r="E115" s="223" t="s">
        <v>2111</v>
      </c>
      <c r="F115" s="223"/>
      <c r="G115" s="299"/>
      <c r="H115" s="170"/>
      <c r="I115" s="223" t="s">
        <v>1137</v>
      </c>
      <c r="J115" s="231">
        <v>53103740</v>
      </c>
      <c r="K115" s="223"/>
      <c r="L115" s="223"/>
      <c r="M115" s="223"/>
      <c r="N115" s="223"/>
    </row>
    <row r="116" spans="2:14" s="296" customFormat="1" x14ac:dyDescent="0.35">
      <c r="B116" s="301" t="e">
        <f>VLOOKUP(C116,#REF!,3,FALSE)</f>
        <v>#REF!</v>
      </c>
      <c r="C116" s="300" t="s">
        <v>1993</v>
      </c>
      <c r="D116" s="223" t="s">
        <v>2053</v>
      </c>
      <c r="E116" s="223" t="s">
        <v>2112</v>
      </c>
      <c r="F116" s="223"/>
      <c r="G116" s="299"/>
      <c r="H116" s="170"/>
      <c r="I116" s="223" t="s">
        <v>1137</v>
      </c>
      <c r="J116" s="231">
        <v>107445281715.33</v>
      </c>
      <c r="K116" s="223"/>
      <c r="L116" s="223"/>
      <c r="M116" s="223"/>
      <c r="N116" s="223"/>
    </row>
    <row r="117" spans="2:14" s="296" customFormat="1" x14ac:dyDescent="0.35">
      <c r="B117" s="301" t="e">
        <f>VLOOKUP(C117,#REF!,3,FALSE)</f>
        <v>#REF!</v>
      </c>
      <c r="C117" s="300" t="s">
        <v>1993</v>
      </c>
      <c r="D117" s="223" t="s">
        <v>2055</v>
      </c>
      <c r="E117" s="223" t="s">
        <v>2114</v>
      </c>
      <c r="F117" s="223"/>
      <c r="G117" s="299"/>
      <c r="H117" s="170"/>
      <c r="I117" s="223" t="s">
        <v>1137</v>
      </c>
      <c r="J117" s="231">
        <v>7272314220.4499998</v>
      </c>
      <c r="K117" s="223"/>
      <c r="L117" s="223"/>
      <c r="M117" s="223"/>
      <c r="N117" s="223"/>
    </row>
    <row r="118" spans="2:14" s="296" customFormat="1" x14ac:dyDescent="0.35">
      <c r="B118" s="301" t="e">
        <f>VLOOKUP(C118,#REF!,3,FALSE)</f>
        <v>#REF!</v>
      </c>
      <c r="C118" s="300" t="s">
        <v>1993</v>
      </c>
      <c r="D118" s="223" t="s">
        <v>2055</v>
      </c>
      <c r="E118" s="223" t="s">
        <v>2084</v>
      </c>
      <c r="F118" s="223"/>
      <c r="G118" s="299"/>
      <c r="H118" s="170"/>
      <c r="I118" s="223" t="s">
        <v>1137</v>
      </c>
      <c r="J118" s="231">
        <v>4958462200</v>
      </c>
      <c r="K118" s="223"/>
      <c r="L118" s="223"/>
      <c r="M118" s="223"/>
      <c r="N118" s="223"/>
    </row>
    <row r="119" spans="2:14" s="296" customFormat="1" x14ac:dyDescent="0.35">
      <c r="B119" s="301" t="e">
        <f>VLOOKUP(C119,#REF!,3,FALSE)</f>
        <v>#REF!</v>
      </c>
      <c r="C119" s="300" t="s">
        <v>1993</v>
      </c>
      <c r="D119" s="223" t="s">
        <v>2055</v>
      </c>
      <c r="E119" s="223" t="s">
        <v>2086</v>
      </c>
      <c r="F119" s="223"/>
      <c r="G119" s="299"/>
      <c r="H119" s="170"/>
      <c r="I119" s="223" t="s">
        <v>1137</v>
      </c>
      <c r="J119" s="231">
        <v>10000000</v>
      </c>
      <c r="K119" s="223"/>
      <c r="L119" s="223"/>
      <c r="M119" s="223"/>
      <c r="N119" s="223"/>
    </row>
    <row r="120" spans="2:14" s="296" customFormat="1" x14ac:dyDescent="0.35">
      <c r="B120" s="301" t="e">
        <f>VLOOKUP(C120,#REF!,3,FALSE)</f>
        <v>#REF!</v>
      </c>
      <c r="C120" s="300" t="s">
        <v>1993</v>
      </c>
      <c r="D120" s="223" t="s">
        <v>2055</v>
      </c>
      <c r="E120" s="223" t="s">
        <v>2087</v>
      </c>
      <c r="F120" s="223"/>
      <c r="G120" s="299"/>
      <c r="H120" s="170"/>
      <c r="I120" s="223" t="s">
        <v>1137</v>
      </c>
      <c r="J120" s="231">
        <v>18385383.489999998</v>
      </c>
      <c r="K120" s="223"/>
      <c r="L120" s="223"/>
      <c r="M120" s="223"/>
      <c r="N120" s="223"/>
    </row>
    <row r="121" spans="2:14" s="296" customFormat="1" x14ac:dyDescent="0.35">
      <c r="B121" s="301" t="e">
        <f>VLOOKUP(C121,#REF!,3,FALSE)</f>
        <v>#REF!</v>
      </c>
      <c r="C121" s="300" t="s">
        <v>1993</v>
      </c>
      <c r="D121" s="223" t="s">
        <v>2060</v>
      </c>
      <c r="E121" s="223" t="s">
        <v>2117</v>
      </c>
      <c r="F121" s="223"/>
      <c r="G121" s="299"/>
      <c r="H121" s="170"/>
      <c r="I121" s="223" t="s">
        <v>1137</v>
      </c>
      <c r="J121" s="231">
        <v>3256794</v>
      </c>
      <c r="K121" s="223"/>
      <c r="L121" s="223"/>
      <c r="M121" s="223"/>
      <c r="N121" s="223"/>
    </row>
    <row r="122" spans="2:14" s="296" customFormat="1" x14ac:dyDescent="0.35">
      <c r="B122" s="301" t="e">
        <f>VLOOKUP(C122,#REF!,3,FALSE)</f>
        <v>#REF!</v>
      </c>
      <c r="C122" s="300" t="s">
        <v>1993</v>
      </c>
      <c r="D122" s="223" t="s">
        <v>2058</v>
      </c>
      <c r="E122" s="223" t="s">
        <v>2118</v>
      </c>
      <c r="F122" s="223"/>
      <c r="G122" s="299"/>
      <c r="H122" s="170"/>
      <c r="I122" s="223" t="s">
        <v>1137</v>
      </c>
      <c r="J122" s="231">
        <v>150733553</v>
      </c>
      <c r="K122" s="223"/>
      <c r="L122" s="223"/>
      <c r="M122" s="223"/>
      <c r="N122" s="223"/>
    </row>
    <row r="123" spans="2:14" s="296" customFormat="1" x14ac:dyDescent="0.35">
      <c r="B123" s="301" t="e">
        <f>VLOOKUP(C123,#REF!,3,FALSE)</f>
        <v>#REF!</v>
      </c>
      <c r="C123" s="300" t="s">
        <v>1993</v>
      </c>
      <c r="D123" s="223" t="s">
        <v>2148</v>
      </c>
      <c r="E123" s="223" t="s">
        <v>2121</v>
      </c>
      <c r="F123" s="223"/>
      <c r="G123" s="299"/>
      <c r="H123" s="170"/>
      <c r="I123" s="223" t="s">
        <v>1137</v>
      </c>
      <c r="J123" s="231">
        <v>9000000</v>
      </c>
      <c r="K123" s="223"/>
      <c r="L123" s="223"/>
      <c r="M123" s="223"/>
      <c r="N123" s="223"/>
    </row>
    <row r="124" spans="2:14" x14ac:dyDescent="0.35">
      <c r="B124" s="301" t="e">
        <f>VLOOKUP(C124,#REF!,3,FALSE)</f>
        <v>#REF!</v>
      </c>
      <c r="C124" s="300" t="s">
        <v>1993</v>
      </c>
      <c r="D124" s="223" t="s">
        <v>2059</v>
      </c>
      <c r="E124" s="223" t="s">
        <v>2086</v>
      </c>
      <c r="F124" s="223"/>
      <c r="G124" s="299"/>
      <c r="H124" s="170"/>
      <c r="I124" s="223" t="s">
        <v>1137</v>
      </c>
      <c r="J124" s="231">
        <v>4842663.4000000004</v>
      </c>
      <c r="K124" s="223"/>
      <c r="L124" s="223"/>
      <c r="M124" s="223"/>
      <c r="N124" s="223"/>
    </row>
    <row r="125" spans="2:14" x14ac:dyDescent="0.35">
      <c r="B125" s="170" t="e">
        <f>VLOOKUP(C125,#REF!,3,FALSE)</f>
        <v>#REF!</v>
      </c>
      <c r="C125" s="300" t="s">
        <v>1993</v>
      </c>
      <c r="D125" s="230" t="s">
        <v>2059</v>
      </c>
      <c r="E125" s="230" t="s">
        <v>2124</v>
      </c>
      <c r="F125" s="38"/>
      <c r="G125" s="38"/>
      <c r="H125" s="170"/>
      <c r="I125" s="223" t="s">
        <v>1137</v>
      </c>
      <c r="J125" s="231">
        <v>207992600</v>
      </c>
      <c r="K125" s="38" t="s">
        <v>999</v>
      </c>
      <c r="L125" s="223"/>
      <c r="M125" s="38" t="s">
        <v>1678</v>
      </c>
      <c r="N125" s="223"/>
    </row>
    <row r="126" spans="2:14" s="296" customFormat="1" x14ac:dyDescent="0.35">
      <c r="B126" s="170" t="e">
        <f>VLOOKUP(C126,#REF!,3,FALSE)</f>
        <v>#REF!</v>
      </c>
      <c r="C126" s="300" t="s">
        <v>1993</v>
      </c>
      <c r="D126" s="230" t="s">
        <v>2059</v>
      </c>
      <c r="E126" s="230" t="s">
        <v>989</v>
      </c>
      <c r="F126" s="38"/>
      <c r="G126" s="38"/>
      <c r="H126" s="170"/>
      <c r="I126" s="223" t="s">
        <v>1137</v>
      </c>
      <c r="J126" s="231">
        <v>62200</v>
      </c>
      <c r="K126" s="38" t="s">
        <v>999</v>
      </c>
      <c r="L126" s="223"/>
      <c r="M126" s="38" t="s">
        <v>1678</v>
      </c>
      <c r="N126" s="223"/>
    </row>
    <row r="127" spans="2:14" x14ac:dyDescent="0.35">
      <c r="B127" s="301" t="e">
        <f>VLOOKUP(C127,#REF!,3,FALSE)</f>
        <v>#REF!</v>
      </c>
      <c r="C127" s="300" t="s">
        <v>1993</v>
      </c>
      <c r="D127" s="223" t="s">
        <v>2059</v>
      </c>
      <c r="E127" s="223" t="s">
        <v>2125</v>
      </c>
      <c r="F127" s="223"/>
      <c r="G127" s="299"/>
      <c r="H127" s="170"/>
      <c r="I127" s="223" t="s">
        <v>1137</v>
      </c>
      <c r="J127" s="231">
        <v>5000000</v>
      </c>
      <c r="K127" s="223"/>
      <c r="L127" s="223"/>
      <c r="M127" s="223"/>
      <c r="N127" s="223"/>
    </row>
    <row r="128" spans="2:14" s="303" customFormat="1" x14ac:dyDescent="0.35">
      <c r="B128" s="301" t="e">
        <f>VLOOKUP(C128,#REF!,3,FALSE)</f>
        <v>#REF!</v>
      </c>
      <c r="C128" s="302" t="s">
        <v>1994</v>
      </c>
      <c r="D128" s="223" t="s">
        <v>2057</v>
      </c>
      <c r="E128" s="223" t="s">
        <v>2147</v>
      </c>
      <c r="F128" s="223"/>
      <c r="G128" s="299"/>
      <c r="H128" s="170"/>
      <c r="I128" s="223" t="s">
        <v>1137</v>
      </c>
      <c r="J128" s="231">
        <v>19909614031.310001</v>
      </c>
      <c r="K128" s="223"/>
      <c r="L128" s="223"/>
      <c r="M128" s="223"/>
      <c r="N128" s="223"/>
    </row>
    <row r="129" spans="2:14" s="303" customFormat="1" x14ac:dyDescent="0.35">
      <c r="B129" s="301" t="e">
        <f>VLOOKUP(C129,#REF!,3,FALSE)</f>
        <v>#REF!</v>
      </c>
      <c r="C129" s="302" t="s">
        <v>1994</v>
      </c>
      <c r="D129" s="223" t="s">
        <v>2057</v>
      </c>
      <c r="E129" s="223" t="s">
        <v>2083</v>
      </c>
      <c r="F129" s="223"/>
      <c r="G129" s="299"/>
      <c r="H129" s="170"/>
      <c r="I129" s="223" t="s">
        <v>1137</v>
      </c>
      <c r="J129" s="231">
        <v>377126069.3499999</v>
      </c>
      <c r="K129" s="223"/>
      <c r="L129" s="223"/>
      <c r="M129" s="223"/>
      <c r="N129" s="223"/>
    </row>
    <row r="130" spans="2:14" s="303" customFormat="1" x14ac:dyDescent="0.35">
      <c r="B130" s="301" t="e">
        <f>VLOOKUP(C130,#REF!,3,FALSE)</f>
        <v>#REF!</v>
      </c>
      <c r="C130" s="302" t="s">
        <v>1994</v>
      </c>
      <c r="D130" s="223" t="s">
        <v>2057</v>
      </c>
      <c r="E130" s="223" t="s">
        <v>2146</v>
      </c>
      <c r="F130" s="223"/>
      <c r="G130" s="299"/>
      <c r="H130" s="170"/>
      <c r="I130" s="223" t="s">
        <v>1137</v>
      </c>
      <c r="J130" s="231">
        <v>988414711.43999958</v>
      </c>
      <c r="K130" s="223"/>
      <c r="L130" s="223"/>
      <c r="M130" s="223"/>
      <c r="N130" s="223"/>
    </row>
    <row r="131" spans="2:14" s="303" customFormat="1" x14ac:dyDescent="0.35">
      <c r="B131" s="301" t="e">
        <f>VLOOKUP(C131,#REF!,3,FALSE)</f>
        <v>#REF!</v>
      </c>
      <c r="C131" s="302" t="s">
        <v>1994</v>
      </c>
      <c r="D131" s="223" t="s">
        <v>2053</v>
      </c>
      <c r="E131" s="223" t="s">
        <v>2110</v>
      </c>
      <c r="F131" s="223"/>
      <c r="G131" s="299"/>
      <c r="H131" s="170"/>
      <c r="I131" s="223" t="s">
        <v>1137</v>
      </c>
      <c r="J131" s="231">
        <v>207479547.34</v>
      </c>
      <c r="K131" s="223"/>
      <c r="L131" s="223"/>
      <c r="M131" s="223"/>
      <c r="N131" s="223"/>
    </row>
    <row r="132" spans="2:14" s="303" customFormat="1" x14ac:dyDescent="0.35">
      <c r="B132" s="301" t="e">
        <f>VLOOKUP(C132,#REF!,3,FALSE)</f>
        <v>#REF!</v>
      </c>
      <c r="C132" s="302" t="s">
        <v>1994</v>
      </c>
      <c r="D132" s="223" t="s">
        <v>2053</v>
      </c>
      <c r="E132" s="223" t="s">
        <v>2111</v>
      </c>
      <c r="F132" s="223"/>
      <c r="G132" s="299"/>
      <c r="H132" s="170"/>
      <c r="I132" s="223" t="s">
        <v>1137</v>
      </c>
      <c r="J132" s="231">
        <v>104838018.90000001</v>
      </c>
      <c r="K132" s="223"/>
      <c r="L132" s="223"/>
      <c r="M132" s="223"/>
      <c r="N132" s="223"/>
    </row>
    <row r="133" spans="2:14" s="303" customFormat="1" x14ac:dyDescent="0.35">
      <c r="B133" s="301" t="e">
        <f>VLOOKUP(C133,#REF!,3,FALSE)</f>
        <v>#REF!</v>
      </c>
      <c r="C133" s="302" t="s">
        <v>1994</v>
      </c>
      <c r="D133" s="223" t="s">
        <v>2053</v>
      </c>
      <c r="E133" s="223" t="s">
        <v>2112</v>
      </c>
      <c r="F133" s="223"/>
      <c r="G133" s="299"/>
      <c r="H133" s="170"/>
      <c r="I133" s="223" t="s">
        <v>1137</v>
      </c>
      <c r="J133" s="231">
        <v>16569971439.210001</v>
      </c>
      <c r="K133" s="223"/>
      <c r="L133" s="223"/>
      <c r="M133" s="223"/>
      <c r="N133" s="223"/>
    </row>
    <row r="134" spans="2:14" s="303" customFormat="1" x14ac:dyDescent="0.35">
      <c r="B134" s="301" t="e">
        <f>VLOOKUP(C134,#REF!,3,FALSE)</f>
        <v>#REF!</v>
      </c>
      <c r="C134" s="302" t="s">
        <v>1994</v>
      </c>
      <c r="D134" s="223" t="s">
        <v>2055</v>
      </c>
      <c r="E134" s="223" t="s">
        <v>2114</v>
      </c>
      <c r="F134" s="223"/>
      <c r="G134" s="299"/>
      <c r="H134" s="170"/>
      <c r="I134" s="223" t="s">
        <v>1137</v>
      </c>
      <c r="J134" s="231">
        <v>1979577715.6199999</v>
      </c>
      <c r="K134" s="223"/>
      <c r="L134" s="223"/>
      <c r="M134" s="223"/>
      <c r="N134" s="223"/>
    </row>
    <row r="135" spans="2:14" s="303" customFormat="1" x14ac:dyDescent="0.35">
      <c r="B135" s="301" t="e">
        <f>VLOOKUP(C135,#REF!,3,FALSE)</f>
        <v>#REF!</v>
      </c>
      <c r="C135" s="302" t="s">
        <v>1994</v>
      </c>
      <c r="D135" s="223" t="s">
        <v>2055</v>
      </c>
      <c r="E135" s="223" t="s">
        <v>2084</v>
      </c>
      <c r="F135" s="223"/>
      <c r="G135" s="299"/>
      <c r="H135" s="170"/>
      <c r="I135" s="223" t="s">
        <v>1137</v>
      </c>
      <c r="J135" s="231">
        <v>886600</v>
      </c>
      <c r="K135" s="223"/>
      <c r="L135" s="223"/>
      <c r="M135" s="223"/>
      <c r="N135" s="223"/>
    </row>
    <row r="136" spans="2:14" s="303" customFormat="1" x14ac:dyDescent="0.35">
      <c r="B136" s="301" t="e">
        <f>VLOOKUP(C136,#REF!,3,FALSE)</f>
        <v>#REF!</v>
      </c>
      <c r="C136" s="302" t="s">
        <v>1994</v>
      </c>
      <c r="D136" s="223" t="s">
        <v>2055</v>
      </c>
      <c r="E136" s="223" t="s">
        <v>2086</v>
      </c>
      <c r="F136" s="223"/>
      <c r="G136" s="299"/>
      <c r="H136" s="170"/>
      <c r="I136" s="223" t="s">
        <v>1137</v>
      </c>
      <c r="J136" s="231">
        <v>60000</v>
      </c>
      <c r="K136" s="223"/>
      <c r="L136" s="223"/>
      <c r="M136" s="223"/>
      <c r="N136" s="223"/>
    </row>
    <row r="137" spans="2:14" s="303" customFormat="1" x14ac:dyDescent="0.35">
      <c r="B137" s="301" t="e">
        <f>VLOOKUP(C137,#REF!,3,FALSE)</f>
        <v>#REF!</v>
      </c>
      <c r="C137" s="302" t="s">
        <v>1994</v>
      </c>
      <c r="D137" s="223" t="s">
        <v>2055</v>
      </c>
      <c r="E137" s="223" t="s">
        <v>2087</v>
      </c>
      <c r="F137" s="223"/>
      <c r="G137" s="299"/>
      <c r="H137" s="170"/>
      <c r="I137" s="223" t="s">
        <v>1137</v>
      </c>
      <c r="J137" s="231">
        <v>526851961.64999998</v>
      </c>
      <c r="K137" s="223"/>
      <c r="L137" s="223"/>
      <c r="M137" s="223"/>
      <c r="N137" s="223"/>
    </row>
    <row r="138" spans="2:14" s="303" customFormat="1" x14ac:dyDescent="0.35">
      <c r="B138" s="301" t="e">
        <f>VLOOKUP(C138,#REF!,3,FALSE)</f>
        <v>#REF!</v>
      </c>
      <c r="C138" s="302" t="s">
        <v>1994</v>
      </c>
      <c r="D138" s="223" t="s">
        <v>2060</v>
      </c>
      <c r="E138" s="223" t="s">
        <v>2117</v>
      </c>
      <c r="F138" s="223"/>
      <c r="G138" s="299"/>
      <c r="H138" s="170"/>
      <c r="I138" s="223" t="s">
        <v>1137</v>
      </c>
      <c r="J138" s="231">
        <v>19329768</v>
      </c>
      <c r="K138" s="223"/>
      <c r="L138" s="223"/>
      <c r="M138" s="223"/>
      <c r="N138" s="223"/>
    </row>
    <row r="139" spans="2:14" s="303" customFormat="1" x14ac:dyDescent="0.35">
      <c r="B139" s="301" t="e">
        <f>VLOOKUP(C139,#REF!,3,FALSE)</f>
        <v>#REF!</v>
      </c>
      <c r="C139" s="302" t="s">
        <v>1994</v>
      </c>
      <c r="D139" s="223" t="s">
        <v>2058</v>
      </c>
      <c r="E139" s="223" t="s">
        <v>2118</v>
      </c>
      <c r="F139" s="223"/>
      <c r="G139" s="299"/>
      <c r="H139" s="170"/>
      <c r="I139" s="223" t="s">
        <v>1137</v>
      </c>
      <c r="J139" s="231">
        <v>143870720</v>
      </c>
      <c r="K139" s="223"/>
      <c r="L139" s="223"/>
      <c r="M139" s="223"/>
      <c r="N139" s="223"/>
    </row>
    <row r="140" spans="2:14" s="303" customFormat="1" x14ac:dyDescent="0.35">
      <c r="B140" s="301" t="e">
        <f>VLOOKUP(C140,#REF!,3,FALSE)</f>
        <v>#REF!</v>
      </c>
      <c r="C140" s="302" t="s">
        <v>1994</v>
      </c>
      <c r="D140" s="223" t="s">
        <v>2061</v>
      </c>
      <c r="E140" s="223" t="s">
        <v>2119</v>
      </c>
      <c r="F140" s="223"/>
      <c r="G140" s="299"/>
      <c r="H140" s="170"/>
      <c r="I140" s="223" t="s">
        <v>1137</v>
      </c>
      <c r="J140" s="231">
        <v>1054660302.62</v>
      </c>
      <c r="K140" s="223"/>
      <c r="L140" s="223"/>
      <c r="M140" s="223"/>
      <c r="N140" s="223"/>
    </row>
    <row r="141" spans="2:14" s="303" customFormat="1" x14ac:dyDescent="0.35">
      <c r="B141" s="301" t="e">
        <f>VLOOKUP(C141,#REF!,3,FALSE)</f>
        <v>#REF!</v>
      </c>
      <c r="C141" s="302" t="s">
        <v>1994</v>
      </c>
      <c r="D141" s="223" t="s">
        <v>2148</v>
      </c>
      <c r="E141" s="223" t="s">
        <v>2121</v>
      </c>
      <c r="F141" s="223"/>
      <c r="G141" s="299"/>
      <c r="H141" s="170"/>
      <c r="I141" s="223" t="s">
        <v>1137</v>
      </c>
      <c r="J141" s="231">
        <v>30000000</v>
      </c>
      <c r="K141" s="223"/>
      <c r="L141" s="223"/>
      <c r="M141" s="223"/>
      <c r="N141" s="223"/>
    </row>
    <row r="142" spans="2:14" s="303" customFormat="1" x14ac:dyDescent="0.35">
      <c r="B142" s="301" t="e">
        <f>VLOOKUP(C142,#REF!,3,FALSE)</f>
        <v>#REF!</v>
      </c>
      <c r="C142" s="302" t="s">
        <v>1994</v>
      </c>
      <c r="D142" s="223" t="s">
        <v>2059</v>
      </c>
      <c r="E142" s="223" t="s">
        <v>2086</v>
      </c>
      <c r="F142" s="223"/>
      <c r="G142" s="299"/>
      <c r="H142" s="170"/>
      <c r="I142" s="223" t="s">
        <v>1137</v>
      </c>
      <c r="J142" s="231">
        <v>10100000</v>
      </c>
      <c r="K142" s="223"/>
      <c r="L142" s="223"/>
      <c r="M142" s="223"/>
      <c r="N142" s="223"/>
    </row>
    <row r="143" spans="2:14" s="303" customFormat="1" x14ac:dyDescent="0.35">
      <c r="B143" s="301" t="e">
        <f>VLOOKUP(C143,#REF!,3,FALSE)</f>
        <v>#REF!</v>
      </c>
      <c r="C143" s="302" t="s">
        <v>1994</v>
      </c>
      <c r="D143" s="223" t="s">
        <v>2059</v>
      </c>
      <c r="E143" s="223" t="s">
        <v>2125</v>
      </c>
      <c r="F143" s="223"/>
      <c r="G143" s="299"/>
      <c r="H143" s="170"/>
      <c r="I143" s="223" t="s">
        <v>1137</v>
      </c>
      <c r="J143" s="231">
        <v>1181129400</v>
      </c>
      <c r="K143" s="223"/>
      <c r="L143" s="223"/>
      <c r="M143" s="223"/>
      <c r="N143" s="223"/>
    </row>
    <row r="144" spans="2:14" s="303" customFormat="1" x14ac:dyDescent="0.35">
      <c r="B144" s="301" t="e">
        <f>VLOOKUP(C144,#REF!,3,FALSE)</f>
        <v>#REF!</v>
      </c>
      <c r="C144" s="302" t="s">
        <v>1995</v>
      </c>
      <c r="D144" s="223" t="s">
        <v>2057</v>
      </c>
      <c r="E144" s="223" t="s">
        <v>2147</v>
      </c>
      <c r="F144" s="223"/>
      <c r="G144" s="299"/>
      <c r="H144" s="170"/>
      <c r="I144" s="223" t="s">
        <v>1137</v>
      </c>
      <c r="J144" s="231">
        <v>130000000</v>
      </c>
      <c r="K144" s="223"/>
      <c r="L144" s="223"/>
      <c r="M144" s="223"/>
      <c r="N144" s="223"/>
    </row>
    <row r="145" spans="2:14" s="303" customFormat="1" x14ac:dyDescent="0.35">
      <c r="B145" s="301" t="e">
        <f>VLOOKUP(C145,#REF!,3,FALSE)</f>
        <v>#REF!</v>
      </c>
      <c r="C145" s="302" t="s">
        <v>1995</v>
      </c>
      <c r="D145" s="223" t="s">
        <v>2057</v>
      </c>
      <c r="E145" s="223" t="s">
        <v>2083</v>
      </c>
      <c r="F145" s="223"/>
      <c r="G145" s="299"/>
      <c r="H145" s="170"/>
      <c r="I145" s="223" t="s">
        <v>1137</v>
      </c>
      <c r="J145" s="231">
        <v>419124701.17000002</v>
      </c>
      <c r="K145" s="223"/>
      <c r="L145" s="223"/>
      <c r="M145" s="223"/>
      <c r="N145" s="223"/>
    </row>
    <row r="146" spans="2:14" s="303" customFormat="1" x14ac:dyDescent="0.35">
      <c r="B146" s="301" t="e">
        <f>VLOOKUP(C146,#REF!,3,FALSE)</f>
        <v>#REF!</v>
      </c>
      <c r="C146" s="302" t="s">
        <v>1995</v>
      </c>
      <c r="D146" s="223" t="s">
        <v>2057</v>
      </c>
      <c r="E146" s="223" t="s">
        <v>2146</v>
      </c>
      <c r="F146" s="223"/>
      <c r="G146" s="299"/>
      <c r="H146" s="170"/>
      <c r="I146" s="223" t="s">
        <v>1137</v>
      </c>
      <c r="J146" s="231">
        <v>862757483.18999994</v>
      </c>
      <c r="K146" s="223"/>
      <c r="L146" s="223"/>
      <c r="M146" s="223"/>
      <c r="N146" s="223"/>
    </row>
    <row r="147" spans="2:14" s="303" customFormat="1" x14ac:dyDescent="0.35">
      <c r="B147" s="301" t="e">
        <f>VLOOKUP(C147,#REF!,3,FALSE)</f>
        <v>#REF!</v>
      </c>
      <c r="C147" s="302" t="s">
        <v>1995</v>
      </c>
      <c r="D147" s="223" t="s">
        <v>2053</v>
      </c>
      <c r="E147" s="223" t="s">
        <v>2110</v>
      </c>
      <c r="F147" s="223"/>
      <c r="G147" s="299"/>
      <c r="H147" s="170"/>
      <c r="I147" s="223" t="s">
        <v>1137</v>
      </c>
      <c r="J147" s="231">
        <v>126875750</v>
      </c>
      <c r="K147" s="223"/>
      <c r="L147" s="223"/>
      <c r="M147" s="223"/>
      <c r="N147" s="223"/>
    </row>
    <row r="148" spans="2:14" s="303" customFormat="1" x14ac:dyDescent="0.35">
      <c r="B148" s="301" t="e">
        <f>VLOOKUP(C148,#REF!,3,FALSE)</f>
        <v>#REF!</v>
      </c>
      <c r="C148" s="302" t="s">
        <v>1995</v>
      </c>
      <c r="D148" s="223" t="s">
        <v>2053</v>
      </c>
      <c r="E148" s="223" t="s">
        <v>2111</v>
      </c>
      <c r="F148" s="223"/>
      <c r="G148" s="299"/>
      <c r="H148" s="170"/>
      <c r="I148" s="223" t="s">
        <v>1137</v>
      </c>
      <c r="J148" s="231">
        <v>50990050</v>
      </c>
      <c r="K148" s="223"/>
      <c r="L148" s="223"/>
      <c r="M148" s="223"/>
      <c r="N148" s="223"/>
    </row>
    <row r="149" spans="2:14" s="303" customFormat="1" x14ac:dyDescent="0.35">
      <c r="B149" s="301" t="e">
        <f>VLOOKUP(C149,#REF!,3,FALSE)</f>
        <v>#REF!</v>
      </c>
      <c r="C149" s="302" t="s">
        <v>1995</v>
      </c>
      <c r="D149" s="223" t="s">
        <v>2055</v>
      </c>
      <c r="E149" s="223" t="s">
        <v>2114</v>
      </c>
      <c r="F149" s="223"/>
      <c r="G149" s="299"/>
      <c r="H149" s="170"/>
      <c r="I149" s="223" t="s">
        <v>1137</v>
      </c>
      <c r="J149" s="231">
        <v>1656301775.8699999</v>
      </c>
      <c r="K149" s="223"/>
      <c r="L149" s="223"/>
      <c r="M149" s="223"/>
      <c r="N149" s="223"/>
    </row>
    <row r="150" spans="2:14" s="303" customFormat="1" x14ac:dyDescent="0.35">
      <c r="B150" s="301" t="e">
        <f>VLOOKUP(C150,#REF!,3,FALSE)</f>
        <v>#REF!</v>
      </c>
      <c r="C150" s="302" t="s">
        <v>1995</v>
      </c>
      <c r="D150" s="223" t="s">
        <v>2055</v>
      </c>
      <c r="E150" s="223" t="s">
        <v>2115</v>
      </c>
      <c r="F150" s="223"/>
      <c r="G150" s="299"/>
      <c r="H150" s="170"/>
      <c r="I150" s="223" t="s">
        <v>1137</v>
      </c>
      <c r="J150" s="231">
        <v>158060000</v>
      </c>
      <c r="K150" s="223"/>
      <c r="L150" s="223"/>
      <c r="M150" s="223"/>
      <c r="N150" s="223"/>
    </row>
    <row r="151" spans="2:14" s="303" customFormat="1" x14ac:dyDescent="0.35">
      <c r="B151" s="301" t="e">
        <f>VLOOKUP(C151,#REF!,3,FALSE)</f>
        <v>#REF!</v>
      </c>
      <c r="C151" s="302" t="s">
        <v>1995</v>
      </c>
      <c r="D151" s="223" t="s">
        <v>2055</v>
      </c>
      <c r="E151" s="223" t="s">
        <v>2084</v>
      </c>
      <c r="F151" s="223"/>
      <c r="G151" s="299"/>
      <c r="H151" s="170"/>
      <c r="I151" s="223" t="s">
        <v>1137</v>
      </c>
      <c r="J151" s="231">
        <v>1447600</v>
      </c>
      <c r="K151" s="223"/>
      <c r="L151" s="223"/>
      <c r="M151" s="223"/>
      <c r="N151" s="223"/>
    </row>
    <row r="152" spans="2:14" s="303" customFormat="1" x14ac:dyDescent="0.35">
      <c r="B152" s="301" t="e">
        <f>VLOOKUP(C152,#REF!,3,FALSE)</f>
        <v>#REF!</v>
      </c>
      <c r="C152" s="302" t="s">
        <v>1995</v>
      </c>
      <c r="D152" s="223" t="s">
        <v>2055</v>
      </c>
      <c r="E152" s="223" t="s">
        <v>2116</v>
      </c>
      <c r="F152" s="223"/>
      <c r="G152" s="299"/>
      <c r="H152" s="170"/>
      <c r="I152" s="223" t="s">
        <v>1137</v>
      </c>
      <c r="J152" s="231">
        <v>153979980</v>
      </c>
      <c r="K152" s="223"/>
      <c r="L152" s="223"/>
      <c r="M152" s="223"/>
      <c r="N152" s="223"/>
    </row>
    <row r="153" spans="2:14" s="303" customFormat="1" x14ac:dyDescent="0.35">
      <c r="B153" s="301" t="e">
        <f>VLOOKUP(C153,#REF!,3,FALSE)</f>
        <v>#REF!</v>
      </c>
      <c r="C153" s="302" t="s">
        <v>1995</v>
      </c>
      <c r="D153" s="223" t="s">
        <v>2060</v>
      </c>
      <c r="E153" s="223" t="s">
        <v>2117</v>
      </c>
      <c r="F153" s="223"/>
      <c r="G153" s="299"/>
      <c r="H153" s="170"/>
      <c r="I153" s="223" t="s">
        <v>1137</v>
      </c>
      <c r="J153" s="231">
        <v>36000</v>
      </c>
      <c r="K153" s="223"/>
      <c r="L153" s="223"/>
      <c r="M153" s="223"/>
      <c r="N153" s="223"/>
    </row>
    <row r="154" spans="2:14" s="303" customFormat="1" x14ac:dyDescent="0.35">
      <c r="B154" s="301" t="e">
        <f>VLOOKUP(C154,#REF!,3,FALSE)</f>
        <v>#REF!</v>
      </c>
      <c r="C154" s="302" t="s">
        <v>1995</v>
      </c>
      <c r="D154" s="223" t="s">
        <v>2058</v>
      </c>
      <c r="E154" s="223" t="s">
        <v>2118</v>
      </c>
      <c r="F154" s="223"/>
      <c r="G154" s="299"/>
      <c r="H154" s="170"/>
      <c r="I154" s="223" t="s">
        <v>1137</v>
      </c>
      <c r="J154" s="231">
        <v>42722949</v>
      </c>
      <c r="K154" s="223"/>
      <c r="L154" s="223"/>
      <c r="M154" s="223"/>
      <c r="N154" s="223"/>
    </row>
    <row r="155" spans="2:14" s="303" customFormat="1" x14ac:dyDescent="0.35">
      <c r="B155" s="301" t="e">
        <f>VLOOKUP(C155,#REF!,3,FALSE)</f>
        <v>#REF!</v>
      </c>
      <c r="C155" s="302" t="s">
        <v>1995</v>
      </c>
      <c r="D155" s="223" t="s">
        <v>2061</v>
      </c>
      <c r="E155" s="223" t="s">
        <v>2119</v>
      </c>
      <c r="F155" s="223"/>
      <c r="G155" s="299"/>
      <c r="H155" s="170"/>
      <c r="I155" s="223" t="s">
        <v>1137</v>
      </c>
      <c r="J155" s="231">
        <v>249634322</v>
      </c>
      <c r="K155" s="223"/>
      <c r="L155" s="223"/>
      <c r="M155" s="223"/>
      <c r="N155" s="223"/>
    </row>
    <row r="156" spans="2:14" s="303" customFormat="1" x14ac:dyDescent="0.35">
      <c r="B156" s="301" t="e">
        <f>VLOOKUP(C156,#REF!,3,FALSE)</f>
        <v>#REF!</v>
      </c>
      <c r="C156" s="302" t="s">
        <v>1995</v>
      </c>
      <c r="D156" s="223" t="s">
        <v>2056</v>
      </c>
      <c r="E156" s="223" t="s">
        <v>2120</v>
      </c>
      <c r="F156" s="223"/>
      <c r="G156" s="299"/>
      <c r="H156" s="170"/>
      <c r="I156" s="223" t="s">
        <v>1137</v>
      </c>
      <c r="J156" s="231">
        <v>2929323</v>
      </c>
      <c r="K156" s="223"/>
      <c r="L156" s="223"/>
      <c r="M156" s="223"/>
      <c r="N156" s="223"/>
    </row>
    <row r="157" spans="2:14" s="303" customFormat="1" x14ac:dyDescent="0.35">
      <c r="B157" s="301" t="e">
        <f>VLOOKUP(C157,#REF!,3,FALSE)</f>
        <v>#REF!</v>
      </c>
      <c r="C157" s="302" t="s">
        <v>1995</v>
      </c>
      <c r="D157" s="223" t="s">
        <v>989</v>
      </c>
      <c r="E157" s="223" t="s">
        <v>2122</v>
      </c>
      <c r="F157" s="223"/>
      <c r="G157" s="299"/>
      <c r="H157" s="170"/>
      <c r="I157" s="223" t="s">
        <v>1137</v>
      </c>
      <c r="J157" s="231">
        <v>158060000</v>
      </c>
      <c r="K157" s="223"/>
      <c r="L157" s="223"/>
      <c r="M157" s="223"/>
      <c r="N157" s="223"/>
    </row>
    <row r="158" spans="2:14" s="303" customFormat="1" x14ac:dyDescent="0.35">
      <c r="B158" s="301" t="e">
        <f>VLOOKUP(C158,#REF!,3,FALSE)</f>
        <v>#REF!</v>
      </c>
      <c r="C158" s="300" t="s">
        <v>1996</v>
      </c>
      <c r="D158" s="223" t="s">
        <v>2057</v>
      </c>
      <c r="E158" s="223" t="s">
        <v>2147</v>
      </c>
      <c r="F158" s="223"/>
      <c r="G158" s="299"/>
      <c r="H158" s="170"/>
      <c r="I158" s="223" t="s">
        <v>1137</v>
      </c>
      <c r="J158" s="231">
        <v>1137306321.27</v>
      </c>
      <c r="K158" s="223"/>
      <c r="L158" s="223"/>
      <c r="M158" s="223"/>
      <c r="N158" s="223"/>
    </row>
    <row r="159" spans="2:14" s="303" customFormat="1" x14ac:dyDescent="0.35">
      <c r="B159" s="301" t="e">
        <f>VLOOKUP(C159,#REF!,3,FALSE)</f>
        <v>#REF!</v>
      </c>
      <c r="C159" s="300" t="s">
        <v>1996</v>
      </c>
      <c r="D159" s="223" t="s">
        <v>2057</v>
      </c>
      <c r="E159" s="223" t="s">
        <v>2146</v>
      </c>
      <c r="F159" s="223"/>
      <c r="G159" s="299"/>
      <c r="H159" s="170"/>
      <c r="I159" s="223" t="s">
        <v>1137</v>
      </c>
      <c r="J159" s="231">
        <v>129385406.64</v>
      </c>
      <c r="K159" s="223"/>
      <c r="L159" s="223"/>
      <c r="M159" s="223"/>
      <c r="N159" s="223"/>
    </row>
    <row r="160" spans="2:14" s="303" customFormat="1" x14ac:dyDescent="0.35">
      <c r="B160" s="301" t="e">
        <f>VLOOKUP(C160,#REF!,3,FALSE)</f>
        <v>#REF!</v>
      </c>
      <c r="C160" s="300" t="s">
        <v>1996</v>
      </c>
      <c r="D160" s="223" t="s">
        <v>2053</v>
      </c>
      <c r="E160" s="223" t="s">
        <v>2111</v>
      </c>
      <c r="F160" s="223"/>
      <c r="G160" s="299"/>
      <c r="H160" s="170"/>
      <c r="I160" s="223" t="s">
        <v>1137</v>
      </c>
      <c r="J160" s="231">
        <v>2406275</v>
      </c>
      <c r="K160" s="223"/>
      <c r="L160" s="223"/>
      <c r="M160" s="223"/>
      <c r="N160" s="223"/>
    </row>
    <row r="161" spans="2:14" s="303" customFormat="1" x14ac:dyDescent="0.35">
      <c r="B161" s="301" t="e">
        <f>VLOOKUP(C161,#REF!,3,FALSE)</f>
        <v>#REF!</v>
      </c>
      <c r="C161" s="300" t="s">
        <v>1996</v>
      </c>
      <c r="D161" s="223" t="s">
        <v>2053</v>
      </c>
      <c r="E161" s="223" t="s">
        <v>2112</v>
      </c>
      <c r="F161" s="223"/>
      <c r="G161" s="299"/>
      <c r="H161" s="170"/>
      <c r="I161" s="223" t="s">
        <v>1137</v>
      </c>
      <c r="J161" s="231">
        <v>64579004.350000001</v>
      </c>
      <c r="K161" s="223"/>
      <c r="L161" s="223"/>
      <c r="M161" s="223"/>
      <c r="N161" s="223"/>
    </row>
    <row r="162" spans="2:14" s="303" customFormat="1" x14ac:dyDescent="0.35">
      <c r="B162" s="301" t="e">
        <f>VLOOKUP(C162,#REF!,3,FALSE)</f>
        <v>#REF!</v>
      </c>
      <c r="C162" s="300" t="s">
        <v>1996</v>
      </c>
      <c r="D162" s="223" t="s">
        <v>2053</v>
      </c>
      <c r="E162" s="223" t="s">
        <v>2113</v>
      </c>
      <c r="F162" s="223"/>
      <c r="G162" s="299"/>
      <c r="H162" s="170"/>
      <c r="I162" s="223" t="s">
        <v>1137</v>
      </c>
      <c r="J162" s="231">
        <v>34046303</v>
      </c>
      <c r="K162" s="223"/>
      <c r="L162" s="223"/>
      <c r="M162" s="223"/>
      <c r="N162" s="223"/>
    </row>
    <row r="163" spans="2:14" s="303" customFormat="1" x14ac:dyDescent="0.35">
      <c r="B163" s="301" t="e">
        <f>VLOOKUP(C163,#REF!,3,FALSE)</f>
        <v>#REF!</v>
      </c>
      <c r="C163" s="300" t="s">
        <v>1996</v>
      </c>
      <c r="D163" s="223" t="s">
        <v>2055</v>
      </c>
      <c r="E163" s="223" t="s">
        <v>2114</v>
      </c>
      <c r="F163" s="223"/>
      <c r="G163" s="299"/>
      <c r="H163" s="170"/>
      <c r="I163" s="223" t="s">
        <v>1137</v>
      </c>
      <c r="J163" s="231">
        <v>211463308.81999999</v>
      </c>
      <c r="K163" s="223"/>
      <c r="L163" s="223"/>
      <c r="M163" s="223"/>
      <c r="N163" s="223"/>
    </row>
    <row r="164" spans="2:14" s="303" customFormat="1" x14ac:dyDescent="0.35">
      <c r="B164" s="301" t="e">
        <f>VLOOKUP(C164,#REF!,3,FALSE)</f>
        <v>#REF!</v>
      </c>
      <c r="C164" s="300" t="s">
        <v>1996</v>
      </c>
      <c r="D164" s="223" t="s">
        <v>2055</v>
      </c>
      <c r="E164" s="223" t="s">
        <v>2087</v>
      </c>
      <c r="F164" s="223"/>
      <c r="G164" s="299"/>
      <c r="H164" s="170"/>
      <c r="I164" s="223" t="s">
        <v>1137</v>
      </c>
      <c r="J164" s="231">
        <v>9693955.1999999993</v>
      </c>
      <c r="K164" s="223"/>
      <c r="L164" s="223"/>
      <c r="M164" s="223"/>
      <c r="N164" s="223"/>
    </row>
    <row r="165" spans="2:14" s="303" customFormat="1" x14ac:dyDescent="0.35">
      <c r="B165" s="301" t="e">
        <f>VLOOKUP(C165,#REF!,3,FALSE)</f>
        <v>#REF!</v>
      </c>
      <c r="C165" s="300" t="s">
        <v>1996</v>
      </c>
      <c r="D165" s="223" t="s">
        <v>2060</v>
      </c>
      <c r="E165" s="223" t="s">
        <v>2117</v>
      </c>
      <c r="F165" s="223"/>
      <c r="G165" s="299"/>
      <c r="H165" s="170"/>
      <c r="I165" s="223" t="s">
        <v>1137</v>
      </c>
      <c r="J165" s="231">
        <v>14000</v>
      </c>
      <c r="K165" s="223"/>
      <c r="L165" s="223"/>
      <c r="M165" s="223"/>
      <c r="N165" s="223"/>
    </row>
    <row r="166" spans="2:14" s="303" customFormat="1" x14ac:dyDescent="0.35">
      <c r="B166" s="301" t="e">
        <f>VLOOKUP(C166,#REF!,3,FALSE)</f>
        <v>#REF!</v>
      </c>
      <c r="C166" s="300" t="s">
        <v>1996</v>
      </c>
      <c r="D166" s="223" t="s">
        <v>2058</v>
      </c>
      <c r="E166" s="223" t="s">
        <v>2118</v>
      </c>
      <c r="F166" s="223"/>
      <c r="G166" s="299"/>
      <c r="H166" s="170"/>
      <c r="I166" s="223" t="s">
        <v>1137</v>
      </c>
      <c r="J166" s="231">
        <v>3343014</v>
      </c>
      <c r="K166" s="223"/>
      <c r="L166" s="223"/>
      <c r="M166" s="223"/>
      <c r="N166" s="223"/>
    </row>
    <row r="167" spans="2:14" s="303" customFormat="1" x14ac:dyDescent="0.35">
      <c r="B167" s="301" t="e">
        <f>VLOOKUP(C167,#REF!,3,FALSE)</f>
        <v>#REF!</v>
      </c>
      <c r="C167" s="300" t="s">
        <v>1996</v>
      </c>
      <c r="D167" s="223" t="s">
        <v>2059</v>
      </c>
      <c r="E167" s="223" t="s">
        <v>2124</v>
      </c>
      <c r="F167" s="223"/>
      <c r="G167" s="299"/>
      <c r="H167" s="170"/>
      <c r="I167" s="223" t="s">
        <v>1137</v>
      </c>
      <c r="J167" s="231">
        <v>8000000</v>
      </c>
      <c r="K167" s="223"/>
      <c r="L167" s="223"/>
      <c r="M167" s="223"/>
      <c r="N167" s="223"/>
    </row>
    <row r="168" spans="2:14" s="303" customFormat="1" x14ac:dyDescent="0.35">
      <c r="B168" s="301" t="e">
        <f>VLOOKUP(C168,#REF!,3,FALSE)</f>
        <v>#REF!</v>
      </c>
      <c r="C168" s="300" t="s">
        <v>1996</v>
      </c>
      <c r="D168" s="223" t="s">
        <v>2059</v>
      </c>
      <c r="E168" s="223" t="s">
        <v>989</v>
      </c>
      <c r="F168" s="223"/>
      <c r="G168" s="299"/>
      <c r="H168" s="170"/>
      <c r="I168" s="223" t="s">
        <v>1137</v>
      </c>
      <c r="J168" s="231">
        <v>70499284.75</v>
      </c>
      <c r="K168" s="223"/>
      <c r="L168" s="223"/>
      <c r="M168" s="223"/>
      <c r="N168" s="223"/>
    </row>
    <row r="169" spans="2:14" s="303" customFormat="1" x14ac:dyDescent="0.35">
      <c r="B169" s="301" t="e">
        <f>VLOOKUP(C169,#REF!,3,FALSE)</f>
        <v>#REF!</v>
      </c>
      <c r="C169" s="300" t="s">
        <v>1997</v>
      </c>
      <c r="D169" s="223" t="s">
        <v>2057</v>
      </c>
      <c r="E169" s="223" t="s">
        <v>2147</v>
      </c>
      <c r="F169" s="223"/>
      <c r="G169" s="299"/>
      <c r="H169" s="170"/>
      <c r="I169" s="223" t="s">
        <v>1137</v>
      </c>
      <c r="J169" s="231">
        <v>400000000</v>
      </c>
      <c r="K169" s="223"/>
      <c r="L169" s="223"/>
      <c r="M169" s="223"/>
      <c r="N169" s="223"/>
    </row>
    <row r="170" spans="2:14" s="303" customFormat="1" x14ac:dyDescent="0.35">
      <c r="B170" s="301" t="e">
        <f>VLOOKUP(C170,#REF!,3,FALSE)</f>
        <v>#REF!</v>
      </c>
      <c r="C170" s="300" t="s">
        <v>1997</v>
      </c>
      <c r="D170" s="223" t="s">
        <v>2053</v>
      </c>
      <c r="E170" s="223" t="s">
        <v>2111</v>
      </c>
      <c r="F170" s="223"/>
      <c r="G170" s="299"/>
      <c r="H170" s="170"/>
      <c r="I170" s="223" t="s">
        <v>1137</v>
      </c>
      <c r="J170" s="231">
        <v>7201861</v>
      </c>
      <c r="K170" s="223"/>
      <c r="L170" s="223"/>
      <c r="M170" s="223"/>
      <c r="N170" s="223"/>
    </row>
    <row r="171" spans="2:14" s="303" customFormat="1" x14ac:dyDescent="0.35">
      <c r="B171" s="301" t="e">
        <f>VLOOKUP(C171,#REF!,3,FALSE)</f>
        <v>#REF!</v>
      </c>
      <c r="C171" s="302" t="s">
        <v>1998</v>
      </c>
      <c r="D171" s="223" t="s">
        <v>2057</v>
      </c>
      <c r="E171" s="223" t="s">
        <v>2083</v>
      </c>
      <c r="F171" s="223"/>
      <c r="G171" s="299"/>
      <c r="H171" s="170"/>
      <c r="I171" s="223" t="s">
        <v>1137</v>
      </c>
      <c r="J171" s="231">
        <v>9226973.6799999997</v>
      </c>
      <c r="K171" s="223"/>
      <c r="L171" s="223"/>
      <c r="M171" s="223"/>
      <c r="N171" s="223"/>
    </row>
    <row r="172" spans="2:14" s="303" customFormat="1" x14ac:dyDescent="0.35">
      <c r="B172" s="301" t="e">
        <f>VLOOKUP(C172,#REF!,3,FALSE)</f>
        <v>#REF!</v>
      </c>
      <c r="C172" s="302" t="s">
        <v>1998</v>
      </c>
      <c r="D172" s="223" t="s">
        <v>2057</v>
      </c>
      <c r="E172" s="223" t="s">
        <v>2146</v>
      </c>
      <c r="F172" s="223"/>
      <c r="G172" s="299"/>
      <c r="H172" s="170"/>
      <c r="I172" s="223" t="s">
        <v>1137</v>
      </c>
      <c r="J172" s="231">
        <v>19376644.73</v>
      </c>
      <c r="K172" s="223"/>
      <c r="L172" s="223"/>
      <c r="M172" s="223"/>
      <c r="N172" s="223"/>
    </row>
    <row r="173" spans="2:14" s="303" customFormat="1" x14ac:dyDescent="0.35">
      <c r="B173" s="301" t="e">
        <f>VLOOKUP(C173,#REF!,3,FALSE)</f>
        <v>#REF!</v>
      </c>
      <c r="C173" s="302" t="s">
        <v>1998</v>
      </c>
      <c r="D173" s="223" t="s">
        <v>2053</v>
      </c>
      <c r="E173" s="223" t="s">
        <v>2111</v>
      </c>
      <c r="F173" s="223"/>
      <c r="G173" s="299"/>
      <c r="H173" s="170"/>
      <c r="I173" s="223" t="s">
        <v>1137</v>
      </c>
      <c r="J173" s="231">
        <v>17579128</v>
      </c>
      <c r="K173" s="223"/>
      <c r="L173" s="223"/>
      <c r="M173" s="223"/>
      <c r="N173" s="223"/>
    </row>
    <row r="174" spans="2:14" s="303" customFormat="1" x14ac:dyDescent="0.35">
      <c r="B174" s="301" t="e">
        <f>VLOOKUP(C174,#REF!,3,FALSE)</f>
        <v>#REF!</v>
      </c>
      <c r="C174" s="302" t="s">
        <v>1998</v>
      </c>
      <c r="D174" s="223" t="s">
        <v>2053</v>
      </c>
      <c r="E174" s="223" t="s">
        <v>2112</v>
      </c>
      <c r="F174" s="223"/>
      <c r="G174" s="299"/>
      <c r="H174" s="170"/>
      <c r="I174" s="223" t="s">
        <v>1137</v>
      </c>
      <c r="J174" s="231">
        <v>684000000</v>
      </c>
      <c r="K174" s="223"/>
      <c r="L174" s="223"/>
      <c r="M174" s="223"/>
      <c r="N174" s="223"/>
    </row>
    <row r="175" spans="2:14" s="303" customFormat="1" x14ac:dyDescent="0.35">
      <c r="B175" s="301" t="e">
        <f>VLOOKUP(C175,#REF!,3,FALSE)</f>
        <v>#REF!</v>
      </c>
      <c r="C175" s="302" t="s">
        <v>1998</v>
      </c>
      <c r="D175" s="223" t="s">
        <v>2055</v>
      </c>
      <c r="E175" s="223" t="s">
        <v>2114</v>
      </c>
      <c r="F175" s="223"/>
      <c r="G175" s="299"/>
      <c r="H175" s="170"/>
      <c r="I175" s="223" t="s">
        <v>1137</v>
      </c>
      <c r="J175" s="231">
        <v>358598573.41000003</v>
      </c>
      <c r="K175" s="223"/>
      <c r="L175" s="223"/>
      <c r="M175" s="223"/>
      <c r="N175" s="223"/>
    </row>
    <row r="176" spans="2:14" s="303" customFormat="1" x14ac:dyDescent="0.35">
      <c r="B176" s="301" t="e">
        <f>VLOOKUP(C176,#REF!,3,FALSE)</f>
        <v>#REF!</v>
      </c>
      <c r="C176" s="302" t="s">
        <v>1998</v>
      </c>
      <c r="D176" s="223" t="s">
        <v>2055</v>
      </c>
      <c r="E176" s="223" t="s">
        <v>2084</v>
      </c>
      <c r="F176" s="223"/>
      <c r="G176" s="299"/>
      <c r="H176" s="170"/>
      <c r="I176" s="223" t="s">
        <v>1137</v>
      </c>
      <c r="J176" s="231">
        <v>360185.88</v>
      </c>
      <c r="K176" s="223"/>
      <c r="L176" s="223"/>
      <c r="M176" s="223"/>
      <c r="N176" s="223"/>
    </row>
    <row r="177" spans="2:14" s="303" customFormat="1" x14ac:dyDescent="0.35">
      <c r="B177" s="301" t="e">
        <f>VLOOKUP(C177,#REF!,3,FALSE)</f>
        <v>#REF!</v>
      </c>
      <c r="C177" s="302" t="s">
        <v>1998</v>
      </c>
      <c r="D177" s="223" t="s">
        <v>2055</v>
      </c>
      <c r="E177" s="223" t="s">
        <v>2087</v>
      </c>
      <c r="F177" s="223"/>
      <c r="G177" s="299"/>
      <c r="H177" s="170"/>
      <c r="I177" s="223" t="s">
        <v>1137</v>
      </c>
      <c r="J177" s="231">
        <v>2948600</v>
      </c>
      <c r="K177" s="223"/>
      <c r="L177" s="223"/>
      <c r="M177" s="223"/>
      <c r="N177" s="223"/>
    </row>
    <row r="178" spans="2:14" s="303" customFormat="1" x14ac:dyDescent="0.35">
      <c r="B178" s="301" t="e">
        <f>VLOOKUP(C178,#REF!,3,FALSE)</f>
        <v>#REF!</v>
      </c>
      <c r="C178" s="302" t="s">
        <v>1998</v>
      </c>
      <c r="D178" s="223" t="s">
        <v>2058</v>
      </c>
      <c r="E178" s="223" t="s">
        <v>2118</v>
      </c>
      <c r="F178" s="223"/>
      <c r="G178" s="299"/>
      <c r="H178" s="170"/>
      <c r="I178" s="223" t="s">
        <v>1137</v>
      </c>
      <c r="J178" s="231">
        <v>10331510</v>
      </c>
      <c r="K178" s="223"/>
      <c r="L178" s="223"/>
      <c r="M178" s="223"/>
      <c r="N178" s="223"/>
    </row>
    <row r="179" spans="2:14" s="303" customFormat="1" x14ac:dyDescent="0.35">
      <c r="B179" s="301" t="e">
        <f>VLOOKUP(C179,#REF!,3,FALSE)</f>
        <v>#REF!</v>
      </c>
      <c r="C179" s="302" t="s">
        <v>1998</v>
      </c>
      <c r="D179" s="223" t="s">
        <v>2061</v>
      </c>
      <c r="E179" s="223" t="s">
        <v>2119</v>
      </c>
      <c r="F179" s="223"/>
      <c r="G179" s="299"/>
      <c r="H179" s="170"/>
      <c r="I179" s="223" t="s">
        <v>1137</v>
      </c>
      <c r="J179" s="231">
        <v>8196250</v>
      </c>
      <c r="K179" s="223"/>
      <c r="L179" s="223"/>
      <c r="M179" s="223"/>
      <c r="N179" s="223"/>
    </row>
    <row r="180" spans="2:14" s="303" customFormat="1" x14ac:dyDescent="0.35">
      <c r="B180" s="301" t="e">
        <f>VLOOKUP(C180,#REF!,3,FALSE)</f>
        <v>#REF!</v>
      </c>
      <c r="C180" s="356" t="s">
        <v>1999</v>
      </c>
      <c r="D180" s="223" t="s">
        <v>2057</v>
      </c>
      <c r="E180" s="223" t="s">
        <v>2147</v>
      </c>
      <c r="F180" s="223"/>
      <c r="G180" s="299"/>
      <c r="H180" s="170"/>
      <c r="I180" s="223" t="s">
        <v>1137</v>
      </c>
      <c r="J180" s="231">
        <v>47779471.57</v>
      </c>
      <c r="K180" s="223"/>
      <c r="L180" s="223"/>
      <c r="M180" s="223"/>
      <c r="N180" s="223"/>
    </row>
    <row r="181" spans="2:14" s="303" customFormat="1" x14ac:dyDescent="0.35">
      <c r="B181" s="301" t="e">
        <f>VLOOKUP(C181,#REF!,3,FALSE)</f>
        <v>#REF!</v>
      </c>
      <c r="C181" s="356" t="s">
        <v>1999</v>
      </c>
      <c r="D181" s="223" t="s">
        <v>2057</v>
      </c>
      <c r="E181" s="223" t="s">
        <v>2146</v>
      </c>
      <c r="F181" s="223"/>
      <c r="G181" s="299"/>
      <c r="H181" s="170"/>
      <c r="I181" s="223" t="s">
        <v>1137</v>
      </c>
      <c r="J181" s="231">
        <v>12938533.619999999</v>
      </c>
      <c r="K181" s="223"/>
      <c r="L181" s="223"/>
      <c r="M181" s="223"/>
      <c r="N181" s="223"/>
    </row>
    <row r="182" spans="2:14" s="303" customFormat="1" x14ac:dyDescent="0.35">
      <c r="B182" s="301" t="e">
        <f>VLOOKUP(C182,#REF!,3,FALSE)</f>
        <v>#REF!</v>
      </c>
      <c r="C182" s="356" t="s">
        <v>1999</v>
      </c>
      <c r="D182" s="223" t="s">
        <v>2053</v>
      </c>
      <c r="E182" s="223" t="s">
        <v>2111</v>
      </c>
      <c r="F182" s="223"/>
      <c r="G182" s="299"/>
      <c r="H182" s="170"/>
      <c r="I182" s="223" t="s">
        <v>1137</v>
      </c>
      <c r="J182" s="231">
        <v>39791045</v>
      </c>
      <c r="K182" s="223"/>
      <c r="L182" s="223"/>
      <c r="M182" s="223"/>
      <c r="N182" s="223"/>
    </row>
    <row r="183" spans="2:14" s="303" customFormat="1" x14ac:dyDescent="0.35">
      <c r="B183" s="301" t="e">
        <f>VLOOKUP(C183,#REF!,3,FALSE)</f>
        <v>#REF!</v>
      </c>
      <c r="C183" s="356" t="s">
        <v>1999</v>
      </c>
      <c r="D183" s="223" t="s">
        <v>2053</v>
      </c>
      <c r="E183" s="223" t="s">
        <v>2112</v>
      </c>
      <c r="F183" s="223"/>
      <c r="G183" s="299"/>
      <c r="H183" s="170"/>
      <c r="I183" s="223" t="s">
        <v>1137</v>
      </c>
      <c r="J183" s="231">
        <v>1322602302.6500001</v>
      </c>
      <c r="K183" s="223"/>
      <c r="L183" s="223"/>
      <c r="M183" s="223"/>
      <c r="N183" s="223"/>
    </row>
    <row r="184" spans="2:14" s="303" customFormat="1" x14ac:dyDescent="0.35">
      <c r="B184" s="301" t="e">
        <f>VLOOKUP(C184,#REF!,3,FALSE)</f>
        <v>#REF!</v>
      </c>
      <c r="C184" s="356" t="s">
        <v>1999</v>
      </c>
      <c r="D184" s="223" t="s">
        <v>2053</v>
      </c>
      <c r="E184" s="223" t="s">
        <v>2113</v>
      </c>
      <c r="F184" s="223"/>
      <c r="G184" s="299"/>
      <c r="H184" s="170"/>
      <c r="I184" s="223" t="s">
        <v>1137</v>
      </c>
      <c r="J184" s="231">
        <v>390031260</v>
      </c>
      <c r="K184" s="223"/>
      <c r="L184" s="223"/>
      <c r="M184" s="223"/>
      <c r="N184" s="223"/>
    </row>
    <row r="185" spans="2:14" s="303" customFormat="1" x14ac:dyDescent="0.35">
      <c r="B185" s="301" t="e">
        <f>VLOOKUP(C185,#REF!,3,FALSE)</f>
        <v>#REF!</v>
      </c>
      <c r="C185" s="356" t="s">
        <v>1999</v>
      </c>
      <c r="D185" s="223" t="s">
        <v>2055</v>
      </c>
      <c r="E185" s="223" t="s">
        <v>2114</v>
      </c>
      <c r="F185" s="223"/>
      <c r="G185" s="299"/>
      <c r="H185" s="170"/>
      <c r="I185" s="223" t="s">
        <v>1137</v>
      </c>
      <c r="J185" s="231">
        <v>64659378.11999999</v>
      </c>
      <c r="K185" s="223"/>
      <c r="L185" s="223"/>
      <c r="M185" s="223"/>
      <c r="N185" s="223"/>
    </row>
    <row r="186" spans="2:14" s="297" customFormat="1" x14ac:dyDescent="0.35">
      <c r="B186" s="301" t="e">
        <f>VLOOKUP(C186,#REF!,3,FALSE)</f>
        <v>#REF!</v>
      </c>
      <c r="C186" s="356" t="s">
        <v>1999</v>
      </c>
      <c r="D186" s="223" t="s">
        <v>2055</v>
      </c>
      <c r="E186" s="223" t="s">
        <v>2084</v>
      </c>
      <c r="F186" s="223"/>
      <c r="G186" s="299"/>
      <c r="H186" s="170"/>
      <c r="I186" s="223" t="s">
        <v>1137</v>
      </c>
      <c r="J186" s="231">
        <v>505982745</v>
      </c>
      <c r="K186" s="223"/>
      <c r="L186" s="223"/>
      <c r="M186" s="223"/>
      <c r="N186" s="223"/>
    </row>
    <row r="187" spans="2:14" s="297" customFormat="1" x14ac:dyDescent="0.35">
      <c r="B187" s="301" t="e">
        <f>VLOOKUP(C187,#REF!,3,FALSE)</f>
        <v>#REF!</v>
      </c>
      <c r="C187" s="356" t="s">
        <v>1999</v>
      </c>
      <c r="D187" s="223" t="s">
        <v>2059</v>
      </c>
      <c r="E187" s="223" t="s">
        <v>2125</v>
      </c>
      <c r="F187" s="223"/>
      <c r="G187" s="299"/>
      <c r="H187" s="170"/>
      <c r="I187" s="223" t="s">
        <v>1137</v>
      </c>
      <c r="J187" s="231">
        <v>16765100</v>
      </c>
      <c r="K187" s="223"/>
      <c r="L187" s="223"/>
      <c r="M187" s="223"/>
      <c r="N187" s="223"/>
    </row>
    <row r="188" spans="2:14" s="297" customFormat="1" x14ac:dyDescent="0.35">
      <c r="B188" s="301" t="e">
        <f>VLOOKUP(C188,#REF!,3,FALSE)</f>
        <v>#REF!</v>
      </c>
      <c r="C188" s="356" t="s">
        <v>2000</v>
      </c>
      <c r="D188" s="223" t="s">
        <v>2057</v>
      </c>
      <c r="E188" s="223" t="s">
        <v>2147</v>
      </c>
      <c r="F188" s="223"/>
      <c r="G188" s="299"/>
      <c r="H188" s="170"/>
      <c r="I188" s="223" t="s">
        <v>1137</v>
      </c>
      <c r="J188" s="231">
        <v>22863140.23</v>
      </c>
      <c r="K188" s="223"/>
      <c r="L188" s="223"/>
      <c r="M188" s="223"/>
      <c r="N188" s="223"/>
    </row>
    <row r="189" spans="2:14" s="303" customFormat="1" x14ac:dyDescent="0.35">
      <c r="B189" s="301" t="e">
        <f>VLOOKUP(C189,#REF!,3,FALSE)</f>
        <v>#REF!</v>
      </c>
      <c r="C189" s="356" t="s">
        <v>2000</v>
      </c>
      <c r="D189" s="223" t="s">
        <v>2057</v>
      </c>
      <c r="E189" s="223" t="s">
        <v>2146</v>
      </c>
      <c r="F189" s="223"/>
      <c r="G189" s="299"/>
      <c r="H189" s="170"/>
      <c r="I189" s="223" t="s">
        <v>1137</v>
      </c>
      <c r="J189" s="231">
        <v>577668407.38</v>
      </c>
      <c r="K189" s="223"/>
      <c r="L189" s="223"/>
      <c r="M189" s="223"/>
      <c r="N189" s="223"/>
    </row>
    <row r="190" spans="2:14" s="303" customFormat="1" x14ac:dyDescent="0.35">
      <c r="B190" s="301" t="e">
        <f>VLOOKUP(C190,#REF!,3,FALSE)</f>
        <v>#REF!</v>
      </c>
      <c r="C190" s="356" t="s">
        <v>2000</v>
      </c>
      <c r="D190" s="223" t="s">
        <v>2053</v>
      </c>
      <c r="E190" s="223" t="s">
        <v>2111</v>
      </c>
      <c r="F190" s="223"/>
      <c r="G190" s="299"/>
      <c r="H190" s="170"/>
      <c r="I190" s="223" t="s">
        <v>1137</v>
      </c>
      <c r="J190" s="231">
        <v>3043961.25</v>
      </c>
      <c r="K190" s="223"/>
      <c r="L190" s="223"/>
      <c r="M190" s="223"/>
      <c r="N190" s="223"/>
    </row>
    <row r="191" spans="2:14" s="303" customFormat="1" x14ac:dyDescent="0.35">
      <c r="B191" s="301" t="e">
        <f>VLOOKUP(C191,#REF!,3,FALSE)</f>
        <v>#REF!</v>
      </c>
      <c r="C191" s="356" t="s">
        <v>2000</v>
      </c>
      <c r="D191" s="223" t="s">
        <v>2055</v>
      </c>
      <c r="E191" s="223" t="s">
        <v>2114</v>
      </c>
      <c r="F191" s="223"/>
      <c r="G191" s="299"/>
      <c r="H191" s="170"/>
      <c r="I191" s="223" t="s">
        <v>1137</v>
      </c>
      <c r="J191" s="231">
        <v>353906014</v>
      </c>
      <c r="K191" s="223"/>
      <c r="L191" s="223"/>
      <c r="M191" s="223"/>
      <c r="N191" s="223"/>
    </row>
    <row r="192" spans="2:14" s="303" customFormat="1" x14ac:dyDescent="0.35">
      <c r="B192" s="301" t="e">
        <f>VLOOKUP(C192,#REF!,3,FALSE)</f>
        <v>#REF!</v>
      </c>
      <c r="C192" s="356" t="s">
        <v>2000</v>
      </c>
      <c r="D192" s="223" t="s">
        <v>2060</v>
      </c>
      <c r="E192" s="223" t="s">
        <v>2117</v>
      </c>
      <c r="F192" s="223"/>
      <c r="G192" s="299"/>
      <c r="H192" s="170"/>
      <c r="I192" s="223" t="s">
        <v>1137</v>
      </c>
      <c r="J192" s="231">
        <v>632002</v>
      </c>
      <c r="K192" s="223"/>
      <c r="L192" s="223"/>
      <c r="M192" s="223"/>
      <c r="N192" s="223"/>
    </row>
    <row r="193" spans="2:14" s="303" customFormat="1" x14ac:dyDescent="0.35">
      <c r="B193" s="301" t="e">
        <f>VLOOKUP(C193,#REF!,3,FALSE)</f>
        <v>#REF!</v>
      </c>
      <c r="C193" s="356" t="s">
        <v>2001</v>
      </c>
      <c r="D193" s="223" t="s">
        <v>2057</v>
      </c>
      <c r="E193" s="223" t="s">
        <v>2147</v>
      </c>
      <c r="F193" s="223"/>
      <c r="G193" s="299"/>
      <c r="H193" s="170"/>
      <c r="I193" s="223" t="s">
        <v>1137</v>
      </c>
      <c r="J193" s="231">
        <v>426869191.75</v>
      </c>
      <c r="K193" s="223"/>
      <c r="L193" s="223"/>
      <c r="M193" s="223"/>
      <c r="N193" s="223"/>
    </row>
    <row r="194" spans="2:14" s="303" customFormat="1" x14ac:dyDescent="0.35">
      <c r="B194" s="301" t="e">
        <f>VLOOKUP(C194,#REF!,3,FALSE)</f>
        <v>#REF!</v>
      </c>
      <c r="C194" s="356" t="s">
        <v>2001</v>
      </c>
      <c r="D194" s="223" t="s">
        <v>2057</v>
      </c>
      <c r="E194" s="223" t="s">
        <v>2083</v>
      </c>
      <c r="F194" s="223"/>
      <c r="G194" s="299"/>
      <c r="H194" s="170"/>
      <c r="I194" s="223" t="s">
        <v>1137</v>
      </c>
      <c r="J194" s="231">
        <v>1884030.79</v>
      </c>
      <c r="K194" s="223"/>
      <c r="L194" s="223"/>
      <c r="M194" s="223"/>
      <c r="N194" s="223"/>
    </row>
    <row r="195" spans="2:14" s="303" customFormat="1" x14ac:dyDescent="0.35">
      <c r="B195" s="301" t="e">
        <f>VLOOKUP(C195,#REF!,3,FALSE)</f>
        <v>#REF!</v>
      </c>
      <c r="C195" s="356" t="s">
        <v>2001</v>
      </c>
      <c r="D195" s="223" t="s">
        <v>2057</v>
      </c>
      <c r="E195" s="223" t="s">
        <v>2146</v>
      </c>
      <c r="F195" s="223"/>
      <c r="G195" s="299"/>
      <c r="H195" s="170"/>
      <c r="I195" s="223" t="s">
        <v>1137</v>
      </c>
      <c r="J195" s="231">
        <v>353905549.32000005</v>
      </c>
      <c r="K195" s="223"/>
      <c r="L195" s="223"/>
      <c r="M195" s="223"/>
      <c r="N195" s="223"/>
    </row>
    <row r="196" spans="2:14" s="303" customFormat="1" x14ac:dyDescent="0.35">
      <c r="B196" s="301" t="e">
        <f>VLOOKUP(C196,#REF!,3,FALSE)</f>
        <v>#REF!</v>
      </c>
      <c r="C196" s="356" t="s">
        <v>2001</v>
      </c>
      <c r="D196" s="223" t="s">
        <v>2053</v>
      </c>
      <c r="E196" s="223" t="s">
        <v>2111</v>
      </c>
      <c r="F196" s="223"/>
      <c r="G196" s="299"/>
      <c r="H196" s="170"/>
      <c r="I196" s="223" t="s">
        <v>1137</v>
      </c>
      <c r="J196" s="231">
        <v>16358980.25</v>
      </c>
      <c r="K196" s="223"/>
      <c r="L196" s="223"/>
      <c r="M196" s="223"/>
      <c r="N196" s="223"/>
    </row>
    <row r="197" spans="2:14" s="303" customFormat="1" x14ac:dyDescent="0.35">
      <c r="B197" s="301" t="e">
        <f>VLOOKUP(C197,#REF!,3,FALSE)</f>
        <v>#REF!</v>
      </c>
      <c r="C197" s="356" t="s">
        <v>2001</v>
      </c>
      <c r="D197" s="223" t="s">
        <v>2053</v>
      </c>
      <c r="E197" s="223" t="s">
        <v>2112</v>
      </c>
      <c r="F197" s="223"/>
      <c r="G197" s="299"/>
      <c r="H197" s="170"/>
      <c r="I197" s="223" t="s">
        <v>1137</v>
      </c>
      <c r="J197" s="231">
        <v>118101305.13</v>
      </c>
      <c r="K197" s="223"/>
      <c r="L197" s="223"/>
      <c r="M197" s="223"/>
      <c r="N197" s="223"/>
    </row>
    <row r="198" spans="2:14" s="303" customFormat="1" x14ac:dyDescent="0.35">
      <c r="B198" s="301" t="e">
        <f>VLOOKUP(C198,#REF!,3,FALSE)</f>
        <v>#REF!</v>
      </c>
      <c r="C198" s="356" t="s">
        <v>2001</v>
      </c>
      <c r="D198" s="223" t="s">
        <v>2055</v>
      </c>
      <c r="E198" s="223" t="s">
        <v>2114</v>
      </c>
      <c r="F198" s="223"/>
      <c r="G198" s="299"/>
      <c r="H198" s="170"/>
      <c r="I198" s="223" t="s">
        <v>1137</v>
      </c>
      <c r="J198" s="231">
        <v>477184526.77999997</v>
      </c>
      <c r="K198" s="223"/>
      <c r="L198" s="223"/>
      <c r="M198" s="223"/>
      <c r="N198" s="223"/>
    </row>
    <row r="199" spans="2:14" s="303" customFormat="1" x14ac:dyDescent="0.35">
      <c r="B199" s="301" t="e">
        <f>VLOOKUP(C199,#REF!,3,FALSE)</f>
        <v>#REF!</v>
      </c>
      <c r="C199" s="356" t="s">
        <v>2001</v>
      </c>
      <c r="D199" s="223" t="s">
        <v>2055</v>
      </c>
      <c r="E199" s="223" t="s">
        <v>2084</v>
      </c>
      <c r="F199" s="223"/>
      <c r="G199" s="299"/>
      <c r="H199" s="170"/>
      <c r="I199" s="223" t="s">
        <v>1137</v>
      </c>
      <c r="J199" s="231">
        <v>14000</v>
      </c>
      <c r="K199" s="223"/>
      <c r="L199" s="223"/>
      <c r="M199" s="223"/>
      <c r="N199" s="223"/>
    </row>
    <row r="200" spans="2:14" s="303" customFormat="1" x14ac:dyDescent="0.35">
      <c r="B200" s="301" t="e">
        <f>VLOOKUP(C200,#REF!,3,FALSE)</f>
        <v>#REF!</v>
      </c>
      <c r="C200" s="356" t="s">
        <v>2001</v>
      </c>
      <c r="D200" s="223" t="s">
        <v>2055</v>
      </c>
      <c r="E200" s="223" t="s">
        <v>2086</v>
      </c>
      <c r="F200" s="223"/>
      <c r="G200" s="299"/>
      <c r="H200" s="170"/>
      <c r="I200" s="223" t="s">
        <v>1137</v>
      </c>
      <c r="J200" s="231">
        <v>519240</v>
      </c>
      <c r="K200" s="223"/>
      <c r="L200" s="223"/>
      <c r="M200" s="223"/>
      <c r="N200" s="223"/>
    </row>
    <row r="201" spans="2:14" s="303" customFormat="1" x14ac:dyDescent="0.35">
      <c r="B201" s="301" t="e">
        <f>VLOOKUP(C201,#REF!,3,FALSE)</f>
        <v>#REF!</v>
      </c>
      <c r="C201" s="356" t="s">
        <v>2001</v>
      </c>
      <c r="D201" s="223" t="s">
        <v>2059</v>
      </c>
      <c r="E201" s="223" t="s">
        <v>2125</v>
      </c>
      <c r="F201" s="223"/>
      <c r="G201" s="299"/>
      <c r="H201" s="170"/>
      <c r="I201" s="223" t="s">
        <v>1137</v>
      </c>
      <c r="J201" s="231">
        <v>2000000</v>
      </c>
      <c r="K201" s="223"/>
      <c r="L201" s="223"/>
      <c r="M201" s="223"/>
      <c r="N201" s="223"/>
    </row>
    <row r="202" spans="2:14" s="303" customFormat="1" x14ac:dyDescent="0.35">
      <c r="B202" s="301" t="e">
        <f>VLOOKUP(C202,#REF!,3,FALSE)</f>
        <v>#REF!</v>
      </c>
      <c r="C202" s="357" t="s">
        <v>2002</v>
      </c>
      <c r="D202" s="223" t="s">
        <v>2057</v>
      </c>
      <c r="E202" s="223" t="s">
        <v>2083</v>
      </c>
      <c r="F202" s="223"/>
      <c r="G202" s="299"/>
      <c r="H202" s="170"/>
      <c r="I202" s="223" t="s">
        <v>1137</v>
      </c>
      <c r="J202" s="231">
        <v>81632904.079999998</v>
      </c>
      <c r="K202" s="223"/>
      <c r="L202" s="223"/>
      <c r="M202" s="223"/>
      <c r="N202" s="223"/>
    </row>
    <row r="203" spans="2:14" s="303" customFormat="1" x14ac:dyDescent="0.35">
      <c r="B203" s="301" t="e">
        <f>VLOOKUP(C203,#REF!,3,FALSE)</f>
        <v>#REF!</v>
      </c>
      <c r="C203" s="357" t="s">
        <v>2002</v>
      </c>
      <c r="D203" s="223" t="s">
        <v>2057</v>
      </c>
      <c r="E203" s="223" t="s">
        <v>2146</v>
      </c>
      <c r="F203" s="223"/>
      <c r="G203" s="299"/>
      <c r="H203" s="170"/>
      <c r="I203" s="223" t="s">
        <v>1137</v>
      </c>
      <c r="J203" s="231">
        <v>262929098.59999999</v>
      </c>
      <c r="K203" s="223"/>
      <c r="L203" s="223"/>
      <c r="M203" s="223"/>
      <c r="N203" s="223"/>
    </row>
    <row r="204" spans="2:14" s="303" customFormat="1" x14ac:dyDescent="0.35">
      <c r="B204" s="301" t="e">
        <f>VLOOKUP(C204,#REF!,3,FALSE)</f>
        <v>#REF!</v>
      </c>
      <c r="C204" s="357" t="s">
        <v>2002</v>
      </c>
      <c r="D204" s="223" t="s">
        <v>2053</v>
      </c>
      <c r="E204" s="223" t="s">
        <v>2111</v>
      </c>
      <c r="F204" s="223"/>
      <c r="G204" s="299"/>
      <c r="H204" s="170"/>
      <c r="I204" s="223" t="s">
        <v>1137</v>
      </c>
      <c r="J204" s="231">
        <v>36376605</v>
      </c>
      <c r="K204" s="223"/>
      <c r="L204" s="223"/>
      <c r="M204" s="223"/>
      <c r="N204" s="223"/>
    </row>
    <row r="205" spans="2:14" s="303" customFormat="1" x14ac:dyDescent="0.35">
      <c r="B205" s="301" t="e">
        <f>VLOOKUP(C205,#REF!,3,FALSE)</f>
        <v>#REF!</v>
      </c>
      <c r="C205" s="357" t="s">
        <v>2002</v>
      </c>
      <c r="D205" s="223" t="s">
        <v>2055</v>
      </c>
      <c r="E205" s="223" t="s">
        <v>2114</v>
      </c>
      <c r="F205" s="223"/>
      <c r="G205" s="299"/>
      <c r="H205" s="170"/>
      <c r="I205" s="223" t="s">
        <v>1137</v>
      </c>
      <c r="J205" s="231">
        <v>194360002.16999999</v>
      </c>
      <c r="K205" s="223"/>
      <c r="L205" s="223"/>
      <c r="M205" s="223"/>
      <c r="N205" s="223"/>
    </row>
    <row r="206" spans="2:14" s="303" customFormat="1" x14ac:dyDescent="0.35">
      <c r="B206" s="301" t="e">
        <f>VLOOKUP(C206,#REF!,3,FALSE)</f>
        <v>#REF!</v>
      </c>
      <c r="C206" s="357" t="s">
        <v>2002</v>
      </c>
      <c r="D206" s="223" t="s">
        <v>2055</v>
      </c>
      <c r="E206" s="223" t="s">
        <v>2084</v>
      </c>
      <c r="F206" s="223"/>
      <c r="G206" s="299"/>
      <c r="H206" s="170"/>
      <c r="I206" s="223" t="s">
        <v>1137</v>
      </c>
      <c r="J206" s="231">
        <v>105200</v>
      </c>
      <c r="K206" s="223"/>
      <c r="L206" s="223"/>
      <c r="M206" s="223"/>
      <c r="N206" s="223"/>
    </row>
    <row r="207" spans="2:14" s="303" customFormat="1" x14ac:dyDescent="0.35">
      <c r="B207" s="301" t="e">
        <f>VLOOKUP(C207,#REF!,3,FALSE)</f>
        <v>#REF!</v>
      </c>
      <c r="C207" s="356" t="s">
        <v>2003</v>
      </c>
      <c r="D207" s="223" t="s">
        <v>2057</v>
      </c>
      <c r="E207" s="223" t="s">
        <v>2147</v>
      </c>
      <c r="F207" s="223"/>
      <c r="G207" s="299"/>
      <c r="H207" s="170"/>
      <c r="I207" s="223" t="s">
        <v>1137</v>
      </c>
      <c r="J207" s="231">
        <v>44366713.369999997</v>
      </c>
      <c r="K207" s="223"/>
      <c r="L207" s="223"/>
      <c r="M207" s="223"/>
      <c r="N207" s="223"/>
    </row>
    <row r="208" spans="2:14" s="303" customFormat="1" x14ac:dyDescent="0.35">
      <c r="B208" s="301" t="e">
        <f>VLOOKUP(C208,#REF!,3,FALSE)</f>
        <v>#REF!</v>
      </c>
      <c r="C208" s="356" t="s">
        <v>2003</v>
      </c>
      <c r="D208" s="223" t="s">
        <v>2053</v>
      </c>
      <c r="E208" s="223" t="s">
        <v>2113</v>
      </c>
      <c r="F208" s="223"/>
      <c r="G208" s="299"/>
      <c r="H208" s="170"/>
      <c r="I208" s="223" t="s">
        <v>1137</v>
      </c>
      <c r="J208" s="231">
        <v>1664900</v>
      </c>
      <c r="K208" s="223"/>
      <c r="L208" s="223"/>
      <c r="M208" s="223"/>
      <c r="N208" s="223"/>
    </row>
    <row r="209" spans="2:14" s="303" customFormat="1" x14ac:dyDescent="0.35">
      <c r="B209" s="301" t="e">
        <f>VLOOKUP(C209,#REF!,3,FALSE)</f>
        <v>#REF!</v>
      </c>
      <c r="C209" s="356" t="s">
        <v>2003</v>
      </c>
      <c r="D209" s="223" t="s">
        <v>2055</v>
      </c>
      <c r="E209" s="223" t="s">
        <v>2114</v>
      </c>
      <c r="F209" s="223"/>
      <c r="G209" s="299"/>
      <c r="H209" s="170"/>
      <c r="I209" s="223" t="s">
        <v>1137</v>
      </c>
      <c r="J209" s="231">
        <v>361116900.16000003</v>
      </c>
      <c r="K209" s="223"/>
      <c r="L209" s="223"/>
      <c r="M209" s="223"/>
      <c r="N209" s="223"/>
    </row>
    <row r="210" spans="2:14" s="303" customFormat="1" x14ac:dyDescent="0.35">
      <c r="B210" s="301" t="e">
        <f>VLOOKUP(C210,#REF!,3,FALSE)</f>
        <v>#REF!</v>
      </c>
      <c r="C210" s="356" t="s">
        <v>2003</v>
      </c>
      <c r="D210" s="223" t="s">
        <v>2055</v>
      </c>
      <c r="E210" s="223" t="s">
        <v>2086</v>
      </c>
      <c r="F210" s="223"/>
      <c r="G210" s="299"/>
      <c r="H210" s="170"/>
      <c r="I210" s="223" t="s">
        <v>1137</v>
      </c>
      <c r="J210" s="231">
        <v>10000000</v>
      </c>
      <c r="K210" s="223"/>
      <c r="L210" s="223"/>
      <c r="M210" s="223"/>
      <c r="N210" s="223"/>
    </row>
    <row r="211" spans="2:14" s="303" customFormat="1" x14ac:dyDescent="0.35">
      <c r="B211" s="301" t="e">
        <f>VLOOKUP(C211,#REF!,3,FALSE)</f>
        <v>#REF!</v>
      </c>
      <c r="C211" s="356" t="s">
        <v>2003</v>
      </c>
      <c r="D211" s="223" t="s">
        <v>2055</v>
      </c>
      <c r="E211" s="223" t="s">
        <v>2087</v>
      </c>
      <c r="F211" s="223"/>
      <c r="G211" s="299"/>
      <c r="H211" s="170"/>
      <c r="I211" s="223" t="s">
        <v>1137</v>
      </c>
      <c r="J211" s="231">
        <v>1917000</v>
      </c>
      <c r="K211" s="223"/>
      <c r="L211" s="223"/>
      <c r="M211" s="223"/>
      <c r="N211" s="223"/>
    </row>
    <row r="212" spans="2:14" s="303" customFormat="1" x14ac:dyDescent="0.35">
      <c r="B212" s="301" t="e">
        <f>VLOOKUP(C212,#REF!,3,FALSE)</f>
        <v>#REF!</v>
      </c>
      <c r="C212" s="356" t="s">
        <v>2003</v>
      </c>
      <c r="D212" s="223" t="s">
        <v>2060</v>
      </c>
      <c r="E212" s="223" t="s">
        <v>2117</v>
      </c>
      <c r="F212" s="223"/>
      <c r="G212" s="299"/>
      <c r="H212" s="170"/>
      <c r="I212" s="223" t="s">
        <v>1137</v>
      </c>
      <c r="J212" s="231">
        <v>2896500</v>
      </c>
      <c r="K212" s="223"/>
      <c r="L212" s="223"/>
      <c r="M212" s="223"/>
      <c r="N212" s="223"/>
    </row>
    <row r="213" spans="2:14" s="303" customFormat="1" x14ac:dyDescent="0.35">
      <c r="B213" s="301" t="e">
        <f>VLOOKUP(C213,#REF!,3,FALSE)</f>
        <v>#REF!</v>
      </c>
      <c r="C213" s="356" t="s">
        <v>2003</v>
      </c>
      <c r="D213" s="223" t="s">
        <v>2058</v>
      </c>
      <c r="E213" s="223" t="s">
        <v>2118</v>
      </c>
      <c r="F213" s="223"/>
      <c r="G213" s="299"/>
      <c r="H213" s="170"/>
      <c r="I213" s="223" t="s">
        <v>1137</v>
      </c>
      <c r="J213" s="231">
        <v>110999041</v>
      </c>
      <c r="K213" s="223"/>
      <c r="L213" s="223"/>
      <c r="M213" s="223"/>
      <c r="N213" s="223"/>
    </row>
    <row r="214" spans="2:14" s="303" customFormat="1" x14ac:dyDescent="0.35">
      <c r="B214" s="301" t="e">
        <f>VLOOKUP(C214,#REF!,3,FALSE)</f>
        <v>#REF!</v>
      </c>
      <c r="C214" s="356" t="s">
        <v>2003</v>
      </c>
      <c r="D214" s="223" t="s">
        <v>2061</v>
      </c>
      <c r="E214" s="223" t="s">
        <v>2119</v>
      </c>
      <c r="F214" s="223"/>
      <c r="G214" s="299"/>
      <c r="H214" s="170"/>
      <c r="I214" s="223" t="s">
        <v>1137</v>
      </c>
      <c r="J214" s="231">
        <v>65093089</v>
      </c>
      <c r="K214" s="223"/>
      <c r="L214" s="223"/>
      <c r="M214" s="223"/>
      <c r="N214" s="223"/>
    </row>
    <row r="215" spans="2:14" s="303" customFormat="1" x14ac:dyDescent="0.35">
      <c r="B215" s="301" t="e">
        <f>VLOOKUP(C215,#REF!,3,FALSE)</f>
        <v>#REF!</v>
      </c>
      <c r="C215" s="356" t="s">
        <v>2003</v>
      </c>
      <c r="D215" s="223" t="s">
        <v>2056</v>
      </c>
      <c r="E215" s="223" t="s">
        <v>2120</v>
      </c>
      <c r="F215" s="223"/>
      <c r="G215" s="299"/>
      <c r="H215" s="170"/>
      <c r="I215" s="223" t="s">
        <v>1137</v>
      </c>
      <c r="J215" s="231">
        <v>10000000</v>
      </c>
      <c r="K215" s="223"/>
      <c r="L215" s="223"/>
      <c r="M215" s="223"/>
      <c r="N215" s="223"/>
    </row>
    <row r="216" spans="2:14" s="303" customFormat="1" x14ac:dyDescent="0.35">
      <c r="B216" s="301" t="e">
        <f>VLOOKUP(C216,#REF!,3,FALSE)</f>
        <v>#REF!</v>
      </c>
      <c r="C216" s="356" t="s">
        <v>2003</v>
      </c>
      <c r="D216" s="223" t="s">
        <v>2059</v>
      </c>
      <c r="E216" s="223" t="s">
        <v>2086</v>
      </c>
      <c r="F216" s="223"/>
      <c r="G216" s="299"/>
      <c r="H216" s="170"/>
      <c r="I216" s="223" t="s">
        <v>1137</v>
      </c>
      <c r="J216" s="231">
        <v>10000000</v>
      </c>
      <c r="K216" s="223"/>
      <c r="L216" s="223"/>
      <c r="M216" s="223"/>
      <c r="N216" s="223"/>
    </row>
    <row r="217" spans="2:14" s="303" customFormat="1" x14ac:dyDescent="0.35">
      <c r="B217" s="301" t="e">
        <f>VLOOKUP(C217,#REF!,3,FALSE)</f>
        <v>#REF!</v>
      </c>
      <c r="C217" s="356" t="s">
        <v>2003</v>
      </c>
      <c r="D217" s="223" t="s">
        <v>2059</v>
      </c>
      <c r="E217" s="223" t="s">
        <v>2124</v>
      </c>
      <c r="F217" s="223"/>
      <c r="G217" s="299"/>
      <c r="H217" s="170"/>
      <c r="I217" s="223" t="s">
        <v>1137</v>
      </c>
      <c r="J217" s="231">
        <v>34140000</v>
      </c>
      <c r="K217" s="223"/>
      <c r="L217" s="223"/>
      <c r="M217" s="223"/>
      <c r="N217" s="223"/>
    </row>
    <row r="218" spans="2:14" s="303" customFormat="1" x14ac:dyDescent="0.35">
      <c r="B218" s="301" t="e">
        <f>VLOOKUP(C218,#REF!,3,FALSE)</f>
        <v>#REF!</v>
      </c>
      <c r="C218" s="356" t="s">
        <v>2004</v>
      </c>
      <c r="D218" s="223" t="s">
        <v>2053</v>
      </c>
      <c r="E218" s="223" t="s">
        <v>2111</v>
      </c>
      <c r="F218" s="223"/>
      <c r="G218" s="299"/>
      <c r="H218" s="170"/>
      <c r="I218" s="223" t="s">
        <v>1137</v>
      </c>
      <c r="J218" s="231">
        <v>1374361</v>
      </c>
      <c r="K218" s="223"/>
      <c r="L218" s="223"/>
      <c r="M218" s="223"/>
      <c r="N218" s="223"/>
    </row>
    <row r="219" spans="2:14" s="303" customFormat="1" x14ac:dyDescent="0.35">
      <c r="B219" s="301" t="e">
        <f>VLOOKUP(C219,#REF!,3,FALSE)</f>
        <v>#REF!</v>
      </c>
      <c r="C219" s="357" t="s">
        <v>2005</v>
      </c>
      <c r="D219" s="223" t="s">
        <v>2053</v>
      </c>
      <c r="E219" s="223" t="s">
        <v>2111</v>
      </c>
      <c r="F219" s="223"/>
      <c r="G219" s="299"/>
      <c r="H219" s="170"/>
      <c r="I219" s="223" t="s">
        <v>1137</v>
      </c>
      <c r="J219" s="231">
        <v>4931000</v>
      </c>
      <c r="K219" s="223"/>
      <c r="L219" s="223"/>
      <c r="M219" s="223"/>
      <c r="N219" s="223"/>
    </row>
    <row r="220" spans="2:14" s="303" customFormat="1" x14ac:dyDescent="0.35">
      <c r="B220" s="301" t="e">
        <f>VLOOKUP(C220,#REF!,3,FALSE)</f>
        <v>#REF!</v>
      </c>
      <c r="C220" s="357" t="s">
        <v>2005</v>
      </c>
      <c r="D220" s="223" t="s">
        <v>2055</v>
      </c>
      <c r="E220" s="223" t="s">
        <v>2114</v>
      </c>
      <c r="F220" s="223"/>
      <c r="G220" s="299"/>
      <c r="H220" s="170"/>
      <c r="I220" s="223" t="s">
        <v>1137</v>
      </c>
      <c r="J220" s="231">
        <v>239024412.63999999</v>
      </c>
      <c r="K220" s="223"/>
      <c r="L220" s="223"/>
      <c r="M220" s="223"/>
      <c r="N220" s="223"/>
    </row>
    <row r="221" spans="2:14" s="303" customFormat="1" x14ac:dyDescent="0.35">
      <c r="B221" s="301" t="e">
        <f>VLOOKUP(C221,#REF!,3,FALSE)</f>
        <v>#REF!</v>
      </c>
      <c r="C221" s="357" t="s">
        <v>2005</v>
      </c>
      <c r="D221" s="223" t="s">
        <v>2060</v>
      </c>
      <c r="E221" s="223" t="s">
        <v>2117</v>
      </c>
      <c r="F221" s="223"/>
      <c r="G221" s="299"/>
      <c r="H221" s="170"/>
      <c r="I221" s="223" t="s">
        <v>1137</v>
      </c>
      <c r="J221" s="231">
        <v>18000</v>
      </c>
      <c r="K221" s="223"/>
      <c r="L221" s="223"/>
      <c r="M221" s="223"/>
      <c r="N221" s="223"/>
    </row>
    <row r="222" spans="2:14" s="303" customFormat="1" x14ac:dyDescent="0.35">
      <c r="B222" s="301" t="e">
        <f>VLOOKUP(C222,#REF!,3,FALSE)</f>
        <v>#REF!</v>
      </c>
      <c r="C222" s="357" t="s">
        <v>2005</v>
      </c>
      <c r="D222" s="223" t="s">
        <v>2058</v>
      </c>
      <c r="E222" s="223" t="s">
        <v>2118</v>
      </c>
      <c r="F222" s="223"/>
      <c r="G222" s="299"/>
      <c r="H222" s="170"/>
      <c r="I222" s="223" t="s">
        <v>1137</v>
      </c>
      <c r="J222" s="231">
        <v>7920532</v>
      </c>
      <c r="K222" s="223"/>
      <c r="L222" s="223"/>
      <c r="M222" s="223"/>
      <c r="N222" s="223"/>
    </row>
    <row r="223" spans="2:14" s="303" customFormat="1" x14ac:dyDescent="0.35">
      <c r="B223" s="301" t="e">
        <f>VLOOKUP(C223,#REF!,3,FALSE)</f>
        <v>#REF!</v>
      </c>
      <c r="C223" s="357" t="s">
        <v>2005</v>
      </c>
      <c r="D223" s="223" t="s">
        <v>2061</v>
      </c>
      <c r="E223" s="223" t="s">
        <v>2119</v>
      </c>
      <c r="F223" s="223"/>
      <c r="G223" s="299"/>
      <c r="H223" s="170"/>
      <c r="I223" s="223" t="s">
        <v>1137</v>
      </c>
      <c r="J223" s="231">
        <v>16907110.800000001</v>
      </c>
      <c r="K223" s="223"/>
      <c r="L223" s="223"/>
      <c r="M223" s="223"/>
      <c r="N223" s="223"/>
    </row>
    <row r="224" spans="2:14" s="303" customFormat="1" x14ac:dyDescent="0.35">
      <c r="B224" s="301" t="e">
        <f>VLOOKUP(C224,#REF!,3,FALSE)</f>
        <v>#REF!</v>
      </c>
      <c r="C224" s="357" t="s">
        <v>2005</v>
      </c>
      <c r="D224" s="223" t="s">
        <v>2056</v>
      </c>
      <c r="E224" s="223" t="s">
        <v>2120</v>
      </c>
      <c r="F224" s="223"/>
      <c r="G224" s="299"/>
      <c r="H224" s="170"/>
      <c r="I224" s="223" t="s">
        <v>1137</v>
      </c>
      <c r="J224" s="231">
        <v>3164654</v>
      </c>
      <c r="K224" s="223"/>
      <c r="L224" s="223"/>
      <c r="M224" s="223"/>
      <c r="N224" s="223"/>
    </row>
    <row r="225" spans="2:14" s="303" customFormat="1" x14ac:dyDescent="0.35">
      <c r="B225" s="301" t="e">
        <f>VLOOKUP(C225,#REF!,3,FALSE)</f>
        <v>#REF!</v>
      </c>
      <c r="C225" s="357" t="s">
        <v>2005</v>
      </c>
      <c r="D225" s="223" t="s">
        <v>2059</v>
      </c>
      <c r="E225" s="223" t="s">
        <v>989</v>
      </c>
      <c r="F225" s="223"/>
      <c r="G225" s="299"/>
      <c r="H225" s="170"/>
      <c r="I225" s="223" t="s">
        <v>1137</v>
      </c>
      <c r="J225" s="231">
        <v>79000</v>
      </c>
      <c r="K225" s="223"/>
      <c r="L225" s="223"/>
      <c r="M225" s="223"/>
      <c r="N225" s="223"/>
    </row>
    <row r="226" spans="2:14" s="303" customFormat="1" x14ac:dyDescent="0.35">
      <c r="B226" s="301" t="e">
        <f>VLOOKUP(C226,#REF!,3,FALSE)</f>
        <v>#REF!</v>
      </c>
      <c r="C226" s="356" t="s">
        <v>2006</v>
      </c>
      <c r="D226" s="223" t="s">
        <v>2057</v>
      </c>
      <c r="E226" s="223" t="s">
        <v>2147</v>
      </c>
      <c r="F226" s="223"/>
      <c r="G226" s="299"/>
      <c r="H226" s="170"/>
      <c r="I226" s="223" t="s">
        <v>1137</v>
      </c>
      <c r="J226" s="231">
        <v>7025772.8500000006</v>
      </c>
      <c r="K226" s="223"/>
      <c r="L226" s="223"/>
      <c r="M226" s="223"/>
      <c r="N226" s="223"/>
    </row>
    <row r="227" spans="2:14" s="303" customFormat="1" x14ac:dyDescent="0.35">
      <c r="B227" s="301" t="e">
        <f>VLOOKUP(C227,#REF!,3,FALSE)</f>
        <v>#REF!</v>
      </c>
      <c r="C227" s="356" t="s">
        <v>2006</v>
      </c>
      <c r="D227" s="223" t="s">
        <v>2057</v>
      </c>
      <c r="E227" s="223" t="s">
        <v>2083</v>
      </c>
      <c r="F227" s="223"/>
      <c r="G227" s="299"/>
      <c r="H227" s="170"/>
      <c r="I227" s="223" t="s">
        <v>1137</v>
      </c>
      <c r="J227" s="231">
        <v>1480975928.4300001</v>
      </c>
      <c r="K227" s="223"/>
      <c r="L227" s="223"/>
      <c r="M227" s="223"/>
      <c r="N227" s="223"/>
    </row>
    <row r="228" spans="2:14" s="297" customFormat="1" x14ac:dyDescent="0.35">
      <c r="B228" s="301" t="e">
        <f>VLOOKUP(C228,#REF!,3,FALSE)</f>
        <v>#REF!</v>
      </c>
      <c r="C228" s="356" t="s">
        <v>2006</v>
      </c>
      <c r="D228" s="223" t="s">
        <v>2057</v>
      </c>
      <c r="E228" s="223" t="s">
        <v>2146</v>
      </c>
      <c r="F228" s="223"/>
      <c r="G228" s="299"/>
      <c r="H228" s="170"/>
      <c r="I228" s="223" t="s">
        <v>1137</v>
      </c>
      <c r="J228" s="231">
        <v>9465766625.6299992</v>
      </c>
      <c r="K228" s="223"/>
      <c r="L228" s="223"/>
      <c r="M228" s="223"/>
      <c r="N228" s="223"/>
    </row>
    <row r="229" spans="2:14" x14ac:dyDescent="0.35">
      <c r="B229" s="301" t="e">
        <f>VLOOKUP(C229,#REF!,3,FALSE)</f>
        <v>#REF!</v>
      </c>
      <c r="C229" s="356" t="s">
        <v>2006</v>
      </c>
      <c r="D229" s="223" t="s">
        <v>2053</v>
      </c>
      <c r="E229" s="223" t="s">
        <v>2111</v>
      </c>
      <c r="F229" s="223"/>
      <c r="G229" s="299"/>
      <c r="H229" s="170"/>
      <c r="I229" s="223" t="s">
        <v>1137</v>
      </c>
      <c r="J229" s="231">
        <v>24220894.25</v>
      </c>
      <c r="K229" s="223"/>
      <c r="L229" s="223"/>
      <c r="M229" s="223"/>
      <c r="N229" s="223"/>
    </row>
    <row r="230" spans="2:14" x14ac:dyDescent="0.35">
      <c r="B230" s="301" t="e">
        <f>VLOOKUP(C230,#REF!,3,FALSE)</f>
        <v>#REF!</v>
      </c>
      <c r="C230" s="356" t="s">
        <v>2006</v>
      </c>
      <c r="D230" s="223" t="s">
        <v>2053</v>
      </c>
      <c r="E230" s="223" t="s">
        <v>2112</v>
      </c>
      <c r="F230" s="223"/>
      <c r="G230" s="299"/>
      <c r="H230" s="170"/>
      <c r="I230" s="223" t="s">
        <v>1137</v>
      </c>
      <c r="J230" s="231">
        <v>344356013.19999999</v>
      </c>
      <c r="K230" s="223"/>
      <c r="L230" s="223"/>
      <c r="M230" s="223"/>
      <c r="N230" s="223"/>
    </row>
    <row r="231" spans="2:14" x14ac:dyDescent="0.35">
      <c r="B231" s="301" t="e">
        <f>VLOOKUP(C231,#REF!,3,FALSE)</f>
        <v>#REF!</v>
      </c>
      <c r="C231" s="356" t="s">
        <v>2006</v>
      </c>
      <c r="D231" s="223" t="s">
        <v>2055</v>
      </c>
      <c r="E231" s="223" t="s">
        <v>2114</v>
      </c>
      <c r="F231" s="223"/>
      <c r="G231" s="299"/>
      <c r="H231" s="170"/>
      <c r="I231" s="223" t="s">
        <v>1137</v>
      </c>
      <c r="J231" s="231">
        <v>3345164423.8899999</v>
      </c>
      <c r="K231" s="223"/>
      <c r="L231" s="223"/>
      <c r="M231" s="223"/>
      <c r="N231" s="223"/>
    </row>
    <row r="232" spans="2:14" x14ac:dyDescent="0.35">
      <c r="B232" s="301" t="e">
        <f>VLOOKUP(C232,#REF!,3,FALSE)</f>
        <v>#REF!</v>
      </c>
      <c r="C232" s="356" t="s">
        <v>2006</v>
      </c>
      <c r="D232" s="223" t="s">
        <v>2055</v>
      </c>
      <c r="E232" s="223" t="s">
        <v>2084</v>
      </c>
      <c r="F232" s="223"/>
      <c r="G232" s="299"/>
      <c r="H232" s="170"/>
      <c r="I232" s="223" t="s">
        <v>1137</v>
      </c>
      <c r="J232" s="231">
        <v>549200</v>
      </c>
      <c r="K232" s="223"/>
      <c r="L232" s="223"/>
      <c r="M232" s="223"/>
      <c r="N232" s="223"/>
    </row>
    <row r="233" spans="2:14" x14ac:dyDescent="0.35">
      <c r="B233" s="301" t="e">
        <f>VLOOKUP(C233,#REF!,3,FALSE)</f>
        <v>#REF!</v>
      </c>
      <c r="C233" s="356" t="s">
        <v>2006</v>
      </c>
      <c r="D233" s="223" t="s">
        <v>2058</v>
      </c>
      <c r="E233" s="223" t="s">
        <v>2118</v>
      </c>
      <c r="F233" s="223"/>
      <c r="G233" s="299"/>
      <c r="H233" s="170"/>
      <c r="I233" s="223" t="s">
        <v>1137</v>
      </c>
      <c r="J233" s="231">
        <v>170467233</v>
      </c>
      <c r="K233" s="223"/>
      <c r="L233" s="223"/>
      <c r="M233" s="223"/>
      <c r="N233" s="223"/>
    </row>
    <row r="234" spans="2:14" x14ac:dyDescent="0.35">
      <c r="B234" s="301" t="e">
        <f>VLOOKUP(C234,#REF!,3,FALSE)</f>
        <v>#REF!</v>
      </c>
      <c r="C234" s="356" t="s">
        <v>2006</v>
      </c>
      <c r="D234" s="223" t="s">
        <v>2061</v>
      </c>
      <c r="E234" s="223" t="s">
        <v>2119</v>
      </c>
      <c r="F234" s="223"/>
      <c r="G234" s="299"/>
      <c r="H234" s="170"/>
      <c r="I234" s="223" t="s">
        <v>1137</v>
      </c>
      <c r="J234" s="231">
        <v>18429667.459999979</v>
      </c>
      <c r="K234" s="223"/>
      <c r="L234" s="223"/>
      <c r="M234" s="223"/>
      <c r="N234" s="223"/>
    </row>
    <row r="235" spans="2:14" x14ac:dyDescent="0.35">
      <c r="B235" s="301" t="e">
        <f>VLOOKUP(C235,#REF!,3,FALSE)</f>
        <v>#REF!</v>
      </c>
      <c r="C235" s="356" t="s">
        <v>2006</v>
      </c>
      <c r="D235" s="223" t="s">
        <v>2056</v>
      </c>
      <c r="E235" s="223" t="s">
        <v>2120</v>
      </c>
      <c r="F235" s="223"/>
      <c r="G235" s="299"/>
      <c r="H235" s="170"/>
      <c r="I235" s="223" t="s">
        <v>1137</v>
      </c>
      <c r="J235" s="231">
        <v>1290864</v>
      </c>
      <c r="K235" s="223"/>
      <c r="L235" s="223"/>
      <c r="M235" s="223"/>
      <c r="N235" s="223"/>
    </row>
    <row r="236" spans="2:14" x14ac:dyDescent="0.35">
      <c r="B236" s="301" t="e">
        <f>VLOOKUP(C236,#REF!,3,FALSE)</f>
        <v>#REF!</v>
      </c>
      <c r="C236" s="356" t="s">
        <v>2006</v>
      </c>
      <c r="D236" s="223" t="s">
        <v>2148</v>
      </c>
      <c r="E236" s="223" t="s">
        <v>2121</v>
      </c>
      <c r="F236" s="223"/>
      <c r="G236" s="299"/>
      <c r="H236" s="170"/>
      <c r="I236" s="223" t="s">
        <v>1137</v>
      </c>
      <c r="J236" s="231">
        <v>2500390</v>
      </c>
      <c r="K236" s="223"/>
      <c r="L236" s="223"/>
      <c r="M236" s="223"/>
      <c r="N236" s="223"/>
    </row>
    <row r="237" spans="2:14" x14ac:dyDescent="0.35">
      <c r="B237" s="301" t="e">
        <f>VLOOKUP(C237,#REF!,3,FALSE)</f>
        <v>#REF!</v>
      </c>
      <c r="C237" s="356" t="s">
        <v>2006</v>
      </c>
      <c r="D237" s="223" t="s">
        <v>2059</v>
      </c>
      <c r="E237" s="223" t="s">
        <v>989</v>
      </c>
      <c r="F237" s="223"/>
      <c r="G237" s="299"/>
      <c r="H237" s="170"/>
      <c r="I237" s="223" t="s">
        <v>1137</v>
      </c>
      <c r="J237" s="231">
        <v>7478382</v>
      </c>
      <c r="K237" s="223"/>
      <c r="L237" s="223"/>
      <c r="M237" s="223"/>
      <c r="N237" s="223"/>
    </row>
    <row r="238" spans="2:14" x14ac:dyDescent="0.35">
      <c r="B238" s="301" t="e">
        <f>VLOOKUP(C238,#REF!,3,FALSE)</f>
        <v>#REF!</v>
      </c>
      <c r="C238" s="356" t="s">
        <v>2006</v>
      </c>
      <c r="D238" s="223" t="s">
        <v>2059</v>
      </c>
      <c r="E238" s="223" t="s">
        <v>2125</v>
      </c>
      <c r="F238" s="223"/>
      <c r="G238" s="299"/>
      <c r="H238" s="170"/>
      <c r="I238" s="223" t="s">
        <v>1137</v>
      </c>
      <c r="J238" s="231">
        <v>63071388.1818</v>
      </c>
      <c r="K238" s="223"/>
      <c r="L238" s="223"/>
      <c r="M238" s="223"/>
      <c r="N238" s="223"/>
    </row>
    <row r="239" spans="2:14" x14ac:dyDescent="0.35">
      <c r="B239" s="301" t="e">
        <f>VLOOKUP(C239,#REF!,3,FALSE)</f>
        <v>#REF!</v>
      </c>
      <c r="C239" s="356" t="s">
        <v>2007</v>
      </c>
      <c r="D239" s="223" t="s">
        <v>2057</v>
      </c>
      <c r="E239" s="223" t="s">
        <v>2147</v>
      </c>
      <c r="F239" s="223"/>
      <c r="G239" s="299"/>
      <c r="H239" s="170"/>
      <c r="I239" s="223" t="s">
        <v>1137</v>
      </c>
      <c r="J239" s="231">
        <v>880000000</v>
      </c>
      <c r="K239" s="223"/>
      <c r="L239" s="223"/>
      <c r="M239" s="223"/>
      <c r="N239" s="223"/>
    </row>
    <row r="240" spans="2:14" x14ac:dyDescent="0.35">
      <c r="B240" s="301" t="e">
        <f>VLOOKUP(C240,#REF!,3,FALSE)</f>
        <v>#REF!</v>
      </c>
      <c r="C240" s="356" t="s">
        <v>2007</v>
      </c>
      <c r="D240" s="223" t="s">
        <v>2057</v>
      </c>
      <c r="E240" s="223" t="s">
        <v>2083</v>
      </c>
      <c r="F240" s="223"/>
      <c r="G240" s="299"/>
      <c r="H240" s="170"/>
      <c r="I240" s="223" t="s">
        <v>1137</v>
      </c>
      <c r="J240" s="231">
        <v>8131125</v>
      </c>
      <c r="K240" s="223"/>
      <c r="L240" s="223"/>
      <c r="M240" s="223"/>
      <c r="N240" s="223"/>
    </row>
    <row r="241" spans="2:14" x14ac:dyDescent="0.35">
      <c r="B241" s="301" t="e">
        <f>VLOOKUP(C241,#REF!,3,FALSE)</f>
        <v>#REF!</v>
      </c>
      <c r="C241" s="356" t="s">
        <v>2007</v>
      </c>
      <c r="D241" s="223" t="s">
        <v>2057</v>
      </c>
      <c r="E241" s="223" t="s">
        <v>2146</v>
      </c>
      <c r="F241" s="223"/>
      <c r="G241" s="299"/>
      <c r="H241" s="170"/>
      <c r="I241" s="223" t="s">
        <v>1137</v>
      </c>
      <c r="J241" s="231">
        <v>17075362.5</v>
      </c>
      <c r="K241" s="223"/>
      <c r="L241" s="223"/>
      <c r="M241" s="223"/>
      <c r="N241" s="223"/>
    </row>
    <row r="242" spans="2:14" x14ac:dyDescent="0.35">
      <c r="B242" s="301" t="e">
        <f>VLOOKUP(C242,#REF!,3,FALSE)</f>
        <v>#REF!</v>
      </c>
      <c r="C242" s="356" t="s">
        <v>2007</v>
      </c>
      <c r="D242" s="223" t="s">
        <v>2053</v>
      </c>
      <c r="E242" s="223" t="s">
        <v>2111</v>
      </c>
      <c r="F242" s="223"/>
      <c r="G242" s="299"/>
      <c r="H242" s="170"/>
      <c r="I242" s="223" t="s">
        <v>1137</v>
      </c>
      <c r="J242" s="231">
        <v>15237.2</v>
      </c>
      <c r="K242" s="223"/>
      <c r="L242" s="223"/>
      <c r="M242" s="223"/>
      <c r="N242" s="223"/>
    </row>
    <row r="243" spans="2:14" x14ac:dyDescent="0.35">
      <c r="B243" s="301" t="e">
        <f>VLOOKUP(C243,#REF!,3,FALSE)</f>
        <v>#REF!</v>
      </c>
      <c r="C243" s="356" t="s">
        <v>2007</v>
      </c>
      <c r="D243" s="223" t="s">
        <v>2055</v>
      </c>
      <c r="E243" s="223" t="s">
        <v>2114</v>
      </c>
      <c r="F243" s="223"/>
      <c r="G243" s="299"/>
      <c r="H243" s="170"/>
      <c r="I243" s="223" t="s">
        <v>1137</v>
      </c>
      <c r="J243" s="231">
        <v>903227274.24000001</v>
      </c>
      <c r="K243" s="223"/>
      <c r="L243" s="223"/>
      <c r="M243" s="223"/>
      <c r="N243" s="223"/>
    </row>
    <row r="244" spans="2:14" x14ac:dyDescent="0.35">
      <c r="B244" s="301" t="e">
        <f>VLOOKUP(C244,#REF!,3,FALSE)</f>
        <v>#REF!</v>
      </c>
      <c r="C244" s="356" t="s">
        <v>2007</v>
      </c>
      <c r="D244" s="223" t="s">
        <v>2055</v>
      </c>
      <c r="E244" s="223" t="s">
        <v>2084</v>
      </c>
      <c r="F244" s="223"/>
      <c r="G244" s="299"/>
      <c r="H244" s="170"/>
      <c r="I244" s="223" t="s">
        <v>1137</v>
      </c>
      <c r="J244" s="231">
        <v>7000</v>
      </c>
      <c r="K244" s="223"/>
      <c r="L244" s="223"/>
      <c r="M244" s="223"/>
      <c r="N244" s="223"/>
    </row>
    <row r="245" spans="2:14" x14ac:dyDescent="0.35">
      <c r="B245" s="301" t="e">
        <f>VLOOKUP(C245,#REF!,3,FALSE)</f>
        <v>#REF!</v>
      </c>
      <c r="C245" s="356" t="s">
        <v>2007</v>
      </c>
      <c r="D245" s="223" t="s">
        <v>2061</v>
      </c>
      <c r="E245" s="223" t="s">
        <v>2119</v>
      </c>
      <c r="F245" s="223"/>
      <c r="G245" s="299"/>
      <c r="H245" s="170"/>
      <c r="I245" s="223" t="s">
        <v>1137</v>
      </c>
      <c r="J245" s="231">
        <v>2678272</v>
      </c>
      <c r="K245" s="223"/>
      <c r="L245" s="223"/>
      <c r="M245" s="223"/>
      <c r="N245" s="223"/>
    </row>
    <row r="246" spans="2:14" x14ac:dyDescent="0.35">
      <c r="B246" s="301" t="e">
        <f>VLOOKUP(C246,#REF!,3,FALSE)</f>
        <v>#REF!</v>
      </c>
      <c r="C246" s="356" t="s">
        <v>2008</v>
      </c>
      <c r="D246" s="223" t="s">
        <v>2057</v>
      </c>
      <c r="E246" s="223" t="s">
        <v>2147</v>
      </c>
      <c r="F246" s="223"/>
      <c r="G246" s="299"/>
      <c r="H246" s="170"/>
      <c r="I246" s="223" t="s">
        <v>1137</v>
      </c>
      <c r="J246" s="231">
        <v>313273195.19</v>
      </c>
      <c r="K246" s="223"/>
      <c r="L246" s="223"/>
      <c r="M246" s="223"/>
      <c r="N246" s="223"/>
    </row>
    <row r="247" spans="2:14" x14ac:dyDescent="0.35">
      <c r="B247" s="301" t="e">
        <f>VLOOKUP(C247,#REF!,3,FALSE)</f>
        <v>#REF!</v>
      </c>
      <c r="C247" s="356" t="s">
        <v>2008</v>
      </c>
      <c r="D247" s="223" t="s">
        <v>2057</v>
      </c>
      <c r="E247" s="223" t="s">
        <v>2083</v>
      </c>
      <c r="F247" s="223"/>
      <c r="G247" s="299"/>
      <c r="H247" s="170"/>
      <c r="I247" s="223" t="s">
        <v>1137</v>
      </c>
      <c r="J247" s="231">
        <v>95956592.230000004</v>
      </c>
      <c r="K247" s="223"/>
      <c r="L247" s="223"/>
      <c r="M247" s="223"/>
      <c r="N247" s="223"/>
    </row>
    <row r="248" spans="2:14" x14ac:dyDescent="0.35">
      <c r="B248" s="301" t="e">
        <f>VLOOKUP(C248,#REF!,3,FALSE)</f>
        <v>#REF!</v>
      </c>
      <c r="C248" s="356" t="s">
        <v>2008</v>
      </c>
      <c r="D248" s="223" t="s">
        <v>2057</v>
      </c>
      <c r="E248" s="223" t="s">
        <v>2146</v>
      </c>
      <c r="F248" s="223"/>
      <c r="G248" s="299"/>
      <c r="H248" s="170"/>
      <c r="I248" s="223" t="s">
        <v>1137</v>
      </c>
      <c r="J248" s="231">
        <v>201478165.5</v>
      </c>
      <c r="K248" s="223"/>
      <c r="L248" s="223"/>
      <c r="M248" s="223"/>
      <c r="N248" s="223"/>
    </row>
    <row r="249" spans="2:14" x14ac:dyDescent="0.35">
      <c r="B249" s="301" t="e">
        <f>VLOOKUP(C249,#REF!,3,FALSE)</f>
        <v>#REF!</v>
      </c>
      <c r="C249" s="356" t="s">
        <v>2008</v>
      </c>
      <c r="D249" s="223" t="s">
        <v>2053</v>
      </c>
      <c r="E249" s="223" t="s">
        <v>2111</v>
      </c>
      <c r="F249" s="223"/>
      <c r="G249" s="299"/>
      <c r="H249" s="170"/>
      <c r="I249" s="223" t="s">
        <v>1137</v>
      </c>
      <c r="J249" s="231">
        <v>2211500</v>
      </c>
      <c r="K249" s="223"/>
      <c r="L249" s="223"/>
      <c r="M249" s="223"/>
      <c r="N249" s="223"/>
    </row>
    <row r="250" spans="2:14" x14ac:dyDescent="0.35">
      <c r="B250" s="301" t="e">
        <f>VLOOKUP(C250,#REF!,3,FALSE)</f>
        <v>#REF!</v>
      </c>
      <c r="C250" s="356" t="s">
        <v>2008</v>
      </c>
      <c r="D250" s="223" t="s">
        <v>2053</v>
      </c>
      <c r="E250" s="223" t="s">
        <v>2112</v>
      </c>
      <c r="F250" s="223"/>
      <c r="G250" s="299"/>
      <c r="H250" s="170"/>
      <c r="I250" s="223" t="s">
        <v>1137</v>
      </c>
      <c r="J250" s="231">
        <v>516357386.13999999</v>
      </c>
      <c r="K250" s="223"/>
      <c r="L250" s="223"/>
      <c r="M250" s="223"/>
      <c r="N250" s="223"/>
    </row>
    <row r="251" spans="2:14" x14ac:dyDescent="0.35">
      <c r="B251" s="301" t="e">
        <f>VLOOKUP(C251,#REF!,3,FALSE)</f>
        <v>#REF!</v>
      </c>
      <c r="C251" s="356" t="s">
        <v>2008</v>
      </c>
      <c r="D251" s="223" t="s">
        <v>2055</v>
      </c>
      <c r="E251" s="223" t="s">
        <v>2114</v>
      </c>
      <c r="F251" s="223"/>
      <c r="G251" s="299"/>
      <c r="H251" s="170"/>
      <c r="I251" s="223" t="s">
        <v>1137</v>
      </c>
      <c r="J251" s="231">
        <v>311630422.48000002</v>
      </c>
      <c r="K251" s="223"/>
      <c r="L251" s="223"/>
      <c r="M251" s="223"/>
      <c r="N251" s="223"/>
    </row>
    <row r="252" spans="2:14" x14ac:dyDescent="0.35">
      <c r="B252" s="301" t="e">
        <f>VLOOKUP(C252,#REF!,3,FALSE)</f>
        <v>#REF!</v>
      </c>
      <c r="C252" s="356" t="s">
        <v>2008</v>
      </c>
      <c r="D252" s="223" t="s">
        <v>2055</v>
      </c>
      <c r="E252" s="223" t="s">
        <v>2084</v>
      </c>
      <c r="F252" s="223"/>
      <c r="G252" s="299"/>
      <c r="H252" s="170"/>
      <c r="I252" s="223" t="s">
        <v>1137</v>
      </c>
      <c r="J252" s="231">
        <v>34416093.979999997</v>
      </c>
      <c r="K252" s="223"/>
      <c r="L252" s="223"/>
      <c r="M252" s="223"/>
      <c r="N252" s="223"/>
    </row>
    <row r="253" spans="2:14" x14ac:dyDescent="0.35">
      <c r="B253" s="301" t="e">
        <f>VLOOKUP(C253,#REF!,3,FALSE)</f>
        <v>#REF!</v>
      </c>
      <c r="C253" s="356" t="s">
        <v>2008</v>
      </c>
      <c r="D253" s="223" t="s">
        <v>2055</v>
      </c>
      <c r="E253" s="223" t="s">
        <v>2087</v>
      </c>
      <c r="F253" s="223"/>
      <c r="G253" s="299"/>
      <c r="H253" s="170"/>
      <c r="I253" s="223" t="s">
        <v>1137</v>
      </c>
      <c r="J253" s="231">
        <v>18389610</v>
      </c>
      <c r="K253" s="223"/>
      <c r="L253" s="223"/>
      <c r="M253" s="223"/>
      <c r="N253" s="223"/>
    </row>
    <row r="254" spans="2:14" x14ac:dyDescent="0.35">
      <c r="B254" s="301" t="e">
        <f>VLOOKUP(C254,#REF!,3,FALSE)</f>
        <v>#REF!</v>
      </c>
      <c r="C254" s="356" t="s">
        <v>2008</v>
      </c>
      <c r="D254" s="223" t="s">
        <v>2058</v>
      </c>
      <c r="E254" s="223" t="s">
        <v>2118</v>
      </c>
      <c r="F254" s="223"/>
      <c r="G254" s="299"/>
      <c r="H254" s="170"/>
      <c r="I254" s="223" t="s">
        <v>1137</v>
      </c>
      <c r="J254" s="231">
        <v>3372476</v>
      </c>
      <c r="K254" s="223"/>
      <c r="L254" s="223"/>
      <c r="M254" s="223"/>
      <c r="N254" s="223"/>
    </row>
    <row r="255" spans="2:14" x14ac:dyDescent="0.35">
      <c r="B255" s="301" t="e">
        <f>VLOOKUP(C255,#REF!,3,FALSE)</f>
        <v>#REF!</v>
      </c>
      <c r="C255" s="356" t="s">
        <v>2008</v>
      </c>
      <c r="D255" s="223" t="s">
        <v>2061</v>
      </c>
      <c r="E255" s="223" t="s">
        <v>2119</v>
      </c>
      <c r="F255" s="223"/>
      <c r="G255" s="299"/>
      <c r="H255" s="170"/>
      <c r="I255" s="223" t="s">
        <v>1137</v>
      </c>
      <c r="J255" s="231">
        <v>60759040</v>
      </c>
      <c r="K255" s="223"/>
      <c r="L255" s="223"/>
      <c r="M255" s="223"/>
      <c r="N255" s="223"/>
    </row>
    <row r="256" spans="2:14" x14ac:dyDescent="0.35">
      <c r="B256" s="301" t="e">
        <f>VLOOKUP(C256,#REF!,3,FALSE)</f>
        <v>#REF!</v>
      </c>
      <c r="C256" s="356" t="s">
        <v>2008</v>
      </c>
      <c r="D256" s="223" t="s">
        <v>2059</v>
      </c>
      <c r="E256" s="223" t="s">
        <v>989</v>
      </c>
      <c r="F256" s="223"/>
      <c r="G256" s="299"/>
      <c r="H256" s="170"/>
      <c r="I256" s="223" t="s">
        <v>1137</v>
      </c>
      <c r="J256" s="231">
        <v>65685135.740000002</v>
      </c>
      <c r="K256" s="223"/>
      <c r="L256" s="223"/>
      <c r="M256" s="223"/>
      <c r="N256" s="223"/>
    </row>
    <row r="257" spans="2:14" x14ac:dyDescent="0.35">
      <c r="B257" s="301" t="e">
        <f>VLOOKUP(C257,#REF!,3,FALSE)</f>
        <v>#REF!</v>
      </c>
      <c r="C257" s="356" t="s">
        <v>2008</v>
      </c>
      <c r="D257" s="223" t="s">
        <v>2059</v>
      </c>
      <c r="E257" s="223" t="s">
        <v>2125</v>
      </c>
      <c r="F257" s="223"/>
      <c r="G257" s="299"/>
      <c r="H257" s="170"/>
      <c r="I257" s="223" t="s">
        <v>1137</v>
      </c>
      <c r="J257" s="231">
        <v>160000000</v>
      </c>
      <c r="K257" s="223"/>
      <c r="L257" s="223"/>
      <c r="M257" s="223"/>
      <c r="N257" s="223"/>
    </row>
    <row r="258" spans="2:14" x14ac:dyDescent="0.35">
      <c r="B258" s="301" t="e">
        <f>VLOOKUP(C258,#REF!,3,FALSE)</f>
        <v>#REF!</v>
      </c>
      <c r="C258" s="356" t="s">
        <v>2009</v>
      </c>
      <c r="D258" s="223" t="s">
        <v>2057</v>
      </c>
      <c r="E258" s="223" t="s">
        <v>2147</v>
      </c>
      <c r="F258" s="223"/>
      <c r="G258" s="299"/>
      <c r="H258" s="170"/>
      <c r="I258" s="223" t="s">
        <v>1137</v>
      </c>
      <c r="J258" s="231">
        <v>52620000000</v>
      </c>
      <c r="K258" s="223"/>
      <c r="L258" s="223"/>
      <c r="M258" s="223"/>
      <c r="N258" s="223"/>
    </row>
    <row r="259" spans="2:14" x14ac:dyDescent="0.35">
      <c r="B259" s="301" t="e">
        <f>VLOOKUP(C259,#REF!,3,FALSE)</f>
        <v>#REF!</v>
      </c>
      <c r="C259" s="356" t="s">
        <v>2009</v>
      </c>
      <c r="D259" s="223" t="s">
        <v>2057</v>
      </c>
      <c r="E259" s="223" t="s">
        <v>2083</v>
      </c>
      <c r="F259" s="223"/>
      <c r="G259" s="299"/>
      <c r="H259" s="170"/>
      <c r="I259" s="223" t="s">
        <v>1137</v>
      </c>
      <c r="J259" s="231">
        <v>1054214214.5599999</v>
      </c>
      <c r="K259" s="223"/>
      <c r="L259" s="223"/>
      <c r="M259" s="223"/>
      <c r="N259" s="223"/>
    </row>
    <row r="260" spans="2:14" x14ac:dyDescent="0.35">
      <c r="B260" s="301" t="e">
        <f>VLOOKUP(C260,#REF!,3,FALSE)</f>
        <v>#REF!</v>
      </c>
      <c r="C260" s="356" t="s">
        <v>2009</v>
      </c>
      <c r="D260" s="223" t="s">
        <v>2057</v>
      </c>
      <c r="E260" s="223" t="s">
        <v>2146</v>
      </c>
      <c r="F260" s="223"/>
      <c r="G260" s="299"/>
      <c r="H260" s="170"/>
      <c r="I260" s="223" t="s">
        <v>1137</v>
      </c>
      <c r="J260" s="231">
        <v>9666341859.3700008</v>
      </c>
      <c r="K260" s="223"/>
      <c r="L260" s="223"/>
      <c r="M260" s="223"/>
      <c r="N260" s="223"/>
    </row>
    <row r="261" spans="2:14" x14ac:dyDescent="0.35">
      <c r="B261" s="301" t="e">
        <f>VLOOKUP(C261,#REF!,3,FALSE)</f>
        <v>#REF!</v>
      </c>
      <c r="C261" s="356" t="s">
        <v>2009</v>
      </c>
      <c r="D261" s="223" t="s">
        <v>2053</v>
      </c>
      <c r="E261" s="223" t="s">
        <v>2111</v>
      </c>
      <c r="F261" s="223"/>
      <c r="G261" s="299"/>
      <c r="H261" s="170"/>
      <c r="I261" s="223" t="s">
        <v>1137</v>
      </c>
      <c r="J261" s="231">
        <v>237887131.95000002</v>
      </c>
      <c r="K261" s="223"/>
      <c r="L261" s="223"/>
      <c r="M261" s="223"/>
      <c r="N261" s="223"/>
    </row>
    <row r="262" spans="2:14" x14ac:dyDescent="0.35">
      <c r="B262" s="301" t="e">
        <f>VLOOKUP(C262,#REF!,3,FALSE)</f>
        <v>#REF!</v>
      </c>
      <c r="C262" s="356" t="s">
        <v>2009</v>
      </c>
      <c r="D262" s="223" t="s">
        <v>2053</v>
      </c>
      <c r="E262" s="223" t="s">
        <v>2112</v>
      </c>
      <c r="F262" s="223"/>
      <c r="G262" s="299"/>
      <c r="H262" s="170"/>
      <c r="I262" s="223" t="s">
        <v>1137</v>
      </c>
      <c r="J262" s="231">
        <v>26907294625.440002</v>
      </c>
      <c r="K262" s="223"/>
      <c r="L262" s="223"/>
      <c r="M262" s="223"/>
      <c r="N262" s="223"/>
    </row>
    <row r="263" spans="2:14" x14ac:dyDescent="0.35">
      <c r="B263" s="301" t="e">
        <f>VLOOKUP(C263,#REF!,3,FALSE)</f>
        <v>#REF!</v>
      </c>
      <c r="C263" s="356" t="s">
        <v>2009</v>
      </c>
      <c r="D263" s="223" t="s">
        <v>2053</v>
      </c>
      <c r="E263" s="223" t="s">
        <v>2113</v>
      </c>
      <c r="F263" s="223"/>
      <c r="G263" s="299"/>
      <c r="H263" s="170"/>
      <c r="I263" s="223" t="s">
        <v>1137</v>
      </c>
      <c r="J263" s="231">
        <v>2814888</v>
      </c>
      <c r="K263" s="223"/>
      <c r="L263" s="223"/>
      <c r="M263" s="223"/>
      <c r="N263" s="223"/>
    </row>
    <row r="264" spans="2:14" x14ac:dyDescent="0.35">
      <c r="B264" s="301" t="e">
        <f>VLOOKUP(C264,#REF!,3,FALSE)</f>
        <v>#REF!</v>
      </c>
      <c r="C264" s="356" t="s">
        <v>2009</v>
      </c>
      <c r="D264" s="223" t="s">
        <v>2055</v>
      </c>
      <c r="E264" s="223" t="s">
        <v>2114</v>
      </c>
      <c r="F264" s="223"/>
      <c r="G264" s="299"/>
      <c r="H264" s="170"/>
      <c r="I264" s="223" t="s">
        <v>1137</v>
      </c>
      <c r="J264" s="231">
        <v>12648701276.870001</v>
      </c>
      <c r="K264" s="223"/>
      <c r="L264" s="223"/>
      <c r="M264" s="223"/>
      <c r="N264" s="223"/>
    </row>
    <row r="265" spans="2:14" x14ac:dyDescent="0.35">
      <c r="B265" s="301" t="e">
        <f>VLOOKUP(C265,#REF!,3,FALSE)</f>
        <v>#REF!</v>
      </c>
      <c r="C265" s="356" t="s">
        <v>2009</v>
      </c>
      <c r="D265" s="223" t="s">
        <v>2055</v>
      </c>
      <c r="E265" s="223" t="s">
        <v>2084</v>
      </c>
      <c r="F265" s="223"/>
      <c r="G265" s="299"/>
      <c r="H265" s="170"/>
      <c r="I265" s="223" t="s">
        <v>1137</v>
      </c>
      <c r="J265" s="231">
        <v>903000000</v>
      </c>
      <c r="K265" s="223"/>
      <c r="L265" s="223"/>
      <c r="M265" s="223"/>
      <c r="N265" s="223"/>
    </row>
    <row r="266" spans="2:14" x14ac:dyDescent="0.35">
      <c r="B266" s="301" t="e">
        <f>VLOOKUP(C266,#REF!,3,FALSE)</f>
        <v>#REF!</v>
      </c>
      <c r="C266" s="356" t="s">
        <v>2009</v>
      </c>
      <c r="D266" s="223" t="s">
        <v>2055</v>
      </c>
      <c r="E266" s="223" t="s">
        <v>2087</v>
      </c>
      <c r="F266" s="223"/>
      <c r="G266" s="299"/>
      <c r="H266" s="170"/>
      <c r="I266" s="223" t="s">
        <v>1137</v>
      </c>
      <c r="J266" s="231">
        <v>193752193.84000015</v>
      </c>
      <c r="K266" s="223"/>
      <c r="L266" s="223"/>
      <c r="M266" s="223"/>
      <c r="N266" s="223"/>
    </row>
    <row r="267" spans="2:14" x14ac:dyDescent="0.35">
      <c r="B267" s="301" t="e">
        <f>VLOOKUP(C267,#REF!,3,FALSE)</f>
        <v>#REF!</v>
      </c>
      <c r="C267" s="356" t="s">
        <v>2009</v>
      </c>
      <c r="D267" s="223" t="s">
        <v>2060</v>
      </c>
      <c r="E267" s="223" t="s">
        <v>2117</v>
      </c>
      <c r="F267" s="223"/>
      <c r="G267" s="299"/>
      <c r="H267" s="170"/>
      <c r="I267" s="223" t="s">
        <v>1137</v>
      </c>
      <c r="J267" s="231">
        <v>20610063</v>
      </c>
      <c r="K267" s="223"/>
      <c r="L267" s="223"/>
      <c r="M267" s="223"/>
      <c r="N267" s="223"/>
    </row>
    <row r="268" spans="2:14" x14ac:dyDescent="0.35">
      <c r="B268" s="301" t="e">
        <f>VLOOKUP(C268,#REF!,3,FALSE)</f>
        <v>#REF!</v>
      </c>
      <c r="C268" s="356" t="s">
        <v>2009</v>
      </c>
      <c r="D268" s="223" t="s">
        <v>2058</v>
      </c>
      <c r="E268" s="223" t="s">
        <v>2118</v>
      </c>
      <c r="F268" s="223"/>
      <c r="G268" s="299"/>
      <c r="H268" s="170"/>
      <c r="I268" s="223" t="s">
        <v>1137</v>
      </c>
      <c r="J268" s="231">
        <v>302564058</v>
      </c>
      <c r="K268" s="223"/>
      <c r="L268" s="223"/>
      <c r="M268" s="223"/>
      <c r="N268" s="223"/>
    </row>
    <row r="269" spans="2:14" x14ac:dyDescent="0.35">
      <c r="B269" s="301" t="e">
        <f>VLOOKUP(C269,#REF!,3,FALSE)</f>
        <v>#REF!</v>
      </c>
      <c r="C269" s="356" t="s">
        <v>2009</v>
      </c>
      <c r="D269" s="223" t="s">
        <v>2061</v>
      </c>
      <c r="E269" s="223" t="s">
        <v>2119</v>
      </c>
      <c r="F269" s="223"/>
      <c r="G269" s="299"/>
      <c r="H269" s="170"/>
      <c r="I269" s="223" t="s">
        <v>1137</v>
      </c>
      <c r="J269" s="231">
        <v>2038253996.1500001</v>
      </c>
      <c r="K269" s="223"/>
      <c r="L269" s="223"/>
      <c r="M269" s="223"/>
      <c r="N269" s="223"/>
    </row>
    <row r="270" spans="2:14" x14ac:dyDescent="0.35">
      <c r="B270" s="301" t="e">
        <f>VLOOKUP(C270,#REF!,3,FALSE)</f>
        <v>#REF!</v>
      </c>
      <c r="C270" s="356" t="s">
        <v>2009</v>
      </c>
      <c r="D270" s="223" t="s">
        <v>2056</v>
      </c>
      <c r="E270" s="223" t="s">
        <v>2120</v>
      </c>
      <c r="F270" s="223"/>
      <c r="G270" s="299"/>
      <c r="H270" s="170"/>
      <c r="I270" s="223" t="s">
        <v>1137</v>
      </c>
      <c r="J270" s="231">
        <v>9899023.3399999999</v>
      </c>
      <c r="K270" s="223"/>
      <c r="L270" s="223"/>
      <c r="M270" s="223"/>
      <c r="N270" s="223"/>
    </row>
    <row r="271" spans="2:14" x14ac:dyDescent="0.35">
      <c r="B271" s="301" t="e">
        <f>VLOOKUP(C271,#REF!,3,FALSE)</f>
        <v>#REF!</v>
      </c>
      <c r="C271" s="356" t="s">
        <v>2009</v>
      </c>
      <c r="D271" s="223" t="s">
        <v>2059</v>
      </c>
      <c r="E271" s="223" t="s">
        <v>989</v>
      </c>
      <c r="F271" s="223"/>
      <c r="G271" s="299"/>
      <c r="H271" s="170"/>
      <c r="I271" s="223" t="s">
        <v>1137</v>
      </c>
      <c r="J271" s="231">
        <v>4160675</v>
      </c>
      <c r="K271" s="223"/>
      <c r="L271" s="223"/>
      <c r="M271" s="223"/>
      <c r="N271" s="223"/>
    </row>
    <row r="272" spans="2:14" x14ac:dyDescent="0.35">
      <c r="B272" s="170" t="e">
        <f>VLOOKUP(C272,#REF!,3,FALSE)</f>
        <v>#REF!</v>
      </c>
      <c r="C272" s="356" t="s">
        <v>2009</v>
      </c>
      <c r="D272" s="230" t="s">
        <v>2059</v>
      </c>
      <c r="E272" s="230" t="s">
        <v>2125</v>
      </c>
      <c r="F272" s="223"/>
      <c r="G272" s="38" t="s">
        <v>999</v>
      </c>
      <c r="H272" s="170"/>
      <c r="I272" s="223" t="s">
        <v>1137</v>
      </c>
      <c r="J272" s="231">
        <v>152000000</v>
      </c>
      <c r="K272" s="38" t="s">
        <v>999</v>
      </c>
      <c r="L272" s="223"/>
      <c r="M272" s="38" t="s">
        <v>1678</v>
      </c>
      <c r="N272" s="223"/>
    </row>
    <row r="273" spans="2:14" s="303" customFormat="1" x14ac:dyDescent="0.35">
      <c r="B273" s="170" t="e">
        <f>VLOOKUP(C273,#REF!,3,FALSE)</f>
        <v>#REF!</v>
      </c>
      <c r="C273" s="356" t="s">
        <v>2010</v>
      </c>
      <c r="D273" s="230" t="s">
        <v>2057</v>
      </c>
      <c r="E273" s="230" t="s">
        <v>2147</v>
      </c>
      <c r="F273" s="223"/>
      <c r="G273" s="38"/>
      <c r="H273" s="170"/>
      <c r="I273" s="223" t="s">
        <v>1137</v>
      </c>
      <c r="J273" s="231">
        <v>59021839797.720001</v>
      </c>
      <c r="K273" s="38"/>
      <c r="L273" s="223"/>
      <c r="M273" s="38"/>
      <c r="N273" s="223"/>
    </row>
    <row r="274" spans="2:14" s="303" customFormat="1" x14ac:dyDescent="0.35">
      <c r="B274" s="170" t="e">
        <f>VLOOKUP(C274,#REF!,3,FALSE)</f>
        <v>#REF!</v>
      </c>
      <c r="C274" s="356" t="s">
        <v>2010</v>
      </c>
      <c r="D274" s="230" t="s">
        <v>2057</v>
      </c>
      <c r="E274" s="230" t="s">
        <v>2083</v>
      </c>
      <c r="F274" s="223"/>
      <c r="G274" s="38"/>
      <c r="H274" s="170"/>
      <c r="I274" s="223" t="s">
        <v>1137</v>
      </c>
      <c r="J274" s="231">
        <v>4048046085.4499998</v>
      </c>
      <c r="K274" s="38"/>
      <c r="L274" s="223"/>
      <c r="M274" s="38"/>
      <c r="N274" s="223"/>
    </row>
    <row r="275" spans="2:14" s="303" customFormat="1" x14ac:dyDescent="0.35">
      <c r="B275" s="170" t="e">
        <f>VLOOKUP(C275,#REF!,3,FALSE)</f>
        <v>#REF!</v>
      </c>
      <c r="C275" s="356" t="s">
        <v>2010</v>
      </c>
      <c r="D275" s="230" t="s">
        <v>2057</v>
      </c>
      <c r="E275" s="230" t="s">
        <v>2146</v>
      </c>
      <c r="F275" s="223"/>
      <c r="G275" s="38"/>
      <c r="H275" s="170"/>
      <c r="I275" s="223" t="s">
        <v>1137</v>
      </c>
      <c r="J275" s="231">
        <v>7452626090.5099602</v>
      </c>
      <c r="K275" s="38"/>
      <c r="L275" s="223"/>
      <c r="M275" s="38"/>
      <c r="N275" s="223"/>
    </row>
    <row r="276" spans="2:14" s="303" customFormat="1" x14ac:dyDescent="0.35">
      <c r="B276" s="170" t="e">
        <f>VLOOKUP(C276,#REF!,3,FALSE)</f>
        <v>#REF!</v>
      </c>
      <c r="C276" s="356" t="s">
        <v>2010</v>
      </c>
      <c r="D276" s="230" t="s">
        <v>2053</v>
      </c>
      <c r="E276" s="230" t="s">
        <v>2111</v>
      </c>
      <c r="F276" s="223"/>
      <c r="G276" s="38"/>
      <c r="H276" s="170"/>
      <c r="I276" s="223" t="s">
        <v>1137</v>
      </c>
      <c r="J276" s="231">
        <v>488256613.55000001</v>
      </c>
      <c r="K276" s="38"/>
      <c r="L276" s="223"/>
      <c r="M276" s="38"/>
      <c r="N276" s="223"/>
    </row>
    <row r="277" spans="2:14" x14ac:dyDescent="0.35">
      <c r="B277" s="170" t="e">
        <f>VLOOKUP(C277,#REF!,3,FALSE)</f>
        <v>#REF!</v>
      </c>
      <c r="C277" s="356" t="s">
        <v>2010</v>
      </c>
      <c r="D277" s="230" t="s">
        <v>2053</v>
      </c>
      <c r="E277" s="230" t="s">
        <v>2112</v>
      </c>
      <c r="F277" s="223"/>
      <c r="G277" s="38"/>
      <c r="H277" s="170"/>
      <c r="I277" s="223" t="s">
        <v>1137</v>
      </c>
      <c r="J277" s="231">
        <v>36684799762.879997</v>
      </c>
      <c r="K277" s="38"/>
      <c r="L277" s="223"/>
      <c r="M277" s="38"/>
      <c r="N277" s="223"/>
    </row>
    <row r="278" spans="2:14" x14ac:dyDescent="0.35">
      <c r="B278" s="170" t="e">
        <f>VLOOKUP(C278,#REF!,3,FALSE)</f>
        <v>#REF!</v>
      </c>
      <c r="C278" s="356" t="s">
        <v>2010</v>
      </c>
      <c r="D278" s="230" t="s">
        <v>2053</v>
      </c>
      <c r="E278" s="230" t="s">
        <v>2113</v>
      </c>
      <c r="F278" s="223"/>
      <c r="G278" s="38"/>
      <c r="H278" s="170"/>
      <c r="I278" s="223" t="s">
        <v>1137</v>
      </c>
      <c r="J278" s="231">
        <v>1894952500</v>
      </c>
      <c r="K278" s="38"/>
      <c r="L278" s="223"/>
      <c r="M278" s="38"/>
      <c r="N278" s="223"/>
    </row>
    <row r="279" spans="2:14" x14ac:dyDescent="0.35">
      <c r="B279" s="170" t="e">
        <f>VLOOKUP(C279,#REF!,3,FALSE)</f>
        <v>#REF!</v>
      </c>
      <c r="C279" s="356" t="s">
        <v>2010</v>
      </c>
      <c r="D279" s="230" t="s">
        <v>2055</v>
      </c>
      <c r="E279" s="230" t="s">
        <v>2114</v>
      </c>
      <c r="F279" s="223"/>
      <c r="G279" s="38"/>
      <c r="H279" s="170"/>
      <c r="I279" s="223" t="s">
        <v>1137</v>
      </c>
      <c r="J279" s="231">
        <v>8353054085.2700005</v>
      </c>
      <c r="K279" s="38"/>
      <c r="L279" s="223"/>
      <c r="M279" s="38"/>
      <c r="N279" s="223"/>
    </row>
    <row r="280" spans="2:14" x14ac:dyDescent="0.35">
      <c r="B280" s="170" t="e">
        <f>VLOOKUP(C280,#REF!,3,FALSE)</f>
        <v>#REF!</v>
      </c>
      <c r="C280" s="356" t="s">
        <v>2010</v>
      </c>
      <c r="D280" s="230" t="s">
        <v>2055</v>
      </c>
      <c r="E280" s="230" t="s">
        <v>2084</v>
      </c>
      <c r="F280" s="223"/>
      <c r="G280" s="38"/>
      <c r="H280" s="170"/>
      <c r="I280" s="223" t="s">
        <v>1137</v>
      </c>
      <c r="J280" s="231">
        <v>2500830252</v>
      </c>
      <c r="K280" s="38"/>
      <c r="L280" s="223"/>
      <c r="M280" s="38"/>
      <c r="N280" s="223"/>
    </row>
    <row r="281" spans="2:14" x14ac:dyDescent="0.35">
      <c r="B281" s="170" t="e">
        <f>VLOOKUP(C281,#REF!,3,FALSE)</f>
        <v>#REF!</v>
      </c>
      <c r="C281" s="356" t="s">
        <v>2010</v>
      </c>
      <c r="D281" s="230" t="s">
        <v>2055</v>
      </c>
      <c r="E281" s="230" t="s">
        <v>2087</v>
      </c>
      <c r="F281" s="223"/>
      <c r="G281" s="38"/>
      <c r="H281" s="170"/>
      <c r="I281" s="223" t="s">
        <v>1137</v>
      </c>
      <c r="J281" s="231">
        <v>614449310.06999993</v>
      </c>
      <c r="K281" s="38"/>
      <c r="L281" s="223"/>
      <c r="M281" s="38"/>
      <c r="N281" s="223"/>
    </row>
    <row r="282" spans="2:14" x14ac:dyDescent="0.35">
      <c r="B282" s="170" t="e">
        <f>VLOOKUP(C282,#REF!,3,FALSE)</f>
        <v>#REF!</v>
      </c>
      <c r="C282" s="356" t="s">
        <v>2010</v>
      </c>
      <c r="D282" s="230" t="s">
        <v>2060</v>
      </c>
      <c r="E282" s="230" t="s">
        <v>2117</v>
      </c>
      <c r="F282" s="223"/>
      <c r="G282" s="38"/>
      <c r="H282" s="170"/>
      <c r="I282" s="223" t="s">
        <v>1137</v>
      </c>
      <c r="J282" s="231">
        <v>48213026</v>
      </c>
      <c r="K282" s="38"/>
      <c r="L282" s="223"/>
      <c r="M282" s="38"/>
      <c r="N282" s="223"/>
    </row>
    <row r="283" spans="2:14" x14ac:dyDescent="0.35">
      <c r="B283" s="170" t="e">
        <f>VLOOKUP(C283,#REF!,3,FALSE)</f>
        <v>#REF!</v>
      </c>
      <c r="C283" s="356" t="s">
        <v>2010</v>
      </c>
      <c r="D283" s="230" t="s">
        <v>2058</v>
      </c>
      <c r="E283" s="230" t="s">
        <v>2118</v>
      </c>
      <c r="F283" s="223"/>
      <c r="G283" s="38"/>
      <c r="H283" s="170"/>
      <c r="I283" s="223" t="s">
        <v>1137</v>
      </c>
      <c r="J283" s="231">
        <v>1218397183</v>
      </c>
      <c r="K283" s="38"/>
      <c r="L283" s="223"/>
      <c r="M283" s="38"/>
      <c r="N283" s="223"/>
    </row>
    <row r="284" spans="2:14" x14ac:dyDescent="0.35">
      <c r="B284" s="170" t="e">
        <f>VLOOKUP(C284,#REF!,3,FALSE)</f>
        <v>#REF!</v>
      </c>
      <c r="C284" s="356" t="s">
        <v>2010</v>
      </c>
      <c r="D284" s="230" t="s">
        <v>2061</v>
      </c>
      <c r="E284" s="230" t="s">
        <v>2119</v>
      </c>
      <c r="F284" s="223"/>
      <c r="G284" s="38"/>
      <c r="H284" s="170"/>
      <c r="I284" s="223" t="s">
        <v>1137</v>
      </c>
      <c r="J284" s="231">
        <v>180557444.19999999</v>
      </c>
      <c r="K284" s="38"/>
      <c r="L284" s="223"/>
      <c r="M284" s="38"/>
      <c r="N284" s="223"/>
    </row>
    <row r="285" spans="2:14" x14ac:dyDescent="0.35">
      <c r="B285" s="170" t="e">
        <f>VLOOKUP(C285,#REF!,3,FALSE)</f>
        <v>#REF!</v>
      </c>
      <c r="C285" s="356" t="s">
        <v>2010</v>
      </c>
      <c r="D285" s="230" t="s">
        <v>2056</v>
      </c>
      <c r="E285" s="230" t="s">
        <v>2120</v>
      </c>
      <c r="F285" s="223"/>
      <c r="G285" s="38"/>
      <c r="H285" s="170"/>
      <c r="I285" s="223" t="s">
        <v>1137</v>
      </c>
      <c r="J285" s="231">
        <v>5370025.4000000004</v>
      </c>
      <c r="K285" s="38"/>
      <c r="L285" s="223"/>
      <c r="M285" s="38"/>
      <c r="N285" s="223"/>
    </row>
    <row r="286" spans="2:14" x14ac:dyDescent="0.35">
      <c r="B286" s="170" t="e">
        <f>VLOOKUP(C286,#REF!,3,FALSE)</f>
        <v>#REF!</v>
      </c>
      <c r="C286" s="356" t="s">
        <v>2010</v>
      </c>
      <c r="D286" s="230" t="s">
        <v>2148</v>
      </c>
      <c r="E286" s="230" t="s">
        <v>2121</v>
      </c>
      <c r="F286" s="223"/>
      <c r="G286" s="38"/>
      <c r="H286" s="170"/>
      <c r="I286" s="223" t="s">
        <v>1137</v>
      </c>
      <c r="J286" s="231">
        <v>70642389.510000005</v>
      </c>
      <c r="K286" s="38"/>
      <c r="L286" s="223"/>
      <c r="M286" s="38"/>
      <c r="N286" s="223"/>
    </row>
    <row r="287" spans="2:14" x14ac:dyDescent="0.35">
      <c r="B287" s="170" t="e">
        <f>VLOOKUP(C287,#REF!,3,FALSE)</f>
        <v>#REF!</v>
      </c>
      <c r="C287" s="356" t="s">
        <v>2010</v>
      </c>
      <c r="D287" s="230" t="s">
        <v>2059</v>
      </c>
      <c r="E287" s="230" t="s">
        <v>2124</v>
      </c>
      <c r="F287" s="223"/>
      <c r="G287" s="38"/>
      <c r="H287" s="170"/>
      <c r="I287" s="223" t="s">
        <v>1137</v>
      </c>
      <c r="J287" s="231">
        <v>3601000</v>
      </c>
      <c r="K287" s="38"/>
      <c r="L287" s="223"/>
      <c r="M287" s="38"/>
      <c r="N287" s="223"/>
    </row>
    <row r="288" spans="2:14" x14ac:dyDescent="0.35">
      <c r="B288" s="170" t="e">
        <f>VLOOKUP(C288,#REF!,3,FALSE)</f>
        <v>#REF!</v>
      </c>
      <c r="C288" s="356" t="s">
        <v>2010</v>
      </c>
      <c r="D288" s="230" t="s">
        <v>2059</v>
      </c>
      <c r="E288" s="230" t="s">
        <v>989</v>
      </c>
      <c r="F288" s="223"/>
      <c r="G288" s="38"/>
      <c r="H288" s="170"/>
      <c r="I288" s="223" t="s">
        <v>1137</v>
      </c>
      <c r="J288" s="231">
        <v>1590000</v>
      </c>
      <c r="K288" s="38"/>
      <c r="L288" s="223"/>
      <c r="M288" s="38"/>
      <c r="N288" s="223"/>
    </row>
    <row r="289" spans="2:14" x14ac:dyDescent="0.35">
      <c r="B289" s="170" t="e">
        <f>VLOOKUP(C289,#REF!,3,FALSE)</f>
        <v>#REF!</v>
      </c>
      <c r="C289" s="356" t="s">
        <v>2011</v>
      </c>
      <c r="D289" s="230" t="s">
        <v>2057</v>
      </c>
      <c r="E289" s="230" t="s">
        <v>2147</v>
      </c>
      <c r="F289" s="223"/>
      <c r="G289" s="38"/>
      <c r="H289" s="170"/>
      <c r="I289" s="223" t="s">
        <v>1137</v>
      </c>
      <c r="J289" s="231">
        <v>62104420.469999999</v>
      </c>
      <c r="K289" s="38"/>
      <c r="L289" s="223"/>
      <c r="M289" s="38"/>
      <c r="N289" s="223"/>
    </row>
    <row r="290" spans="2:14" x14ac:dyDescent="0.35">
      <c r="B290" s="170" t="e">
        <f>VLOOKUP(C290,#REF!,3,FALSE)</f>
        <v>#REF!</v>
      </c>
      <c r="C290" s="356" t="s">
        <v>2011</v>
      </c>
      <c r="D290" s="230" t="s">
        <v>2057</v>
      </c>
      <c r="E290" s="230" t="s">
        <v>2083</v>
      </c>
      <c r="F290" s="223"/>
      <c r="G290" s="38"/>
      <c r="H290" s="170"/>
      <c r="I290" s="223" t="s">
        <v>1137</v>
      </c>
      <c r="J290" s="231">
        <v>116313437.64</v>
      </c>
      <c r="K290" s="38"/>
      <c r="L290" s="223"/>
      <c r="M290" s="38"/>
      <c r="N290" s="223"/>
    </row>
    <row r="291" spans="2:14" x14ac:dyDescent="0.35">
      <c r="B291" s="170" t="e">
        <f>VLOOKUP(C291,#REF!,3,FALSE)</f>
        <v>#REF!</v>
      </c>
      <c r="C291" s="356" t="s">
        <v>2011</v>
      </c>
      <c r="D291" s="230" t="s">
        <v>2057</v>
      </c>
      <c r="E291" s="230" t="s">
        <v>2146</v>
      </c>
      <c r="F291" s="223"/>
      <c r="G291" s="38"/>
      <c r="H291" s="170"/>
      <c r="I291" s="223" t="s">
        <v>1137</v>
      </c>
      <c r="J291" s="231">
        <v>1183077511.3500001</v>
      </c>
      <c r="K291" s="38"/>
      <c r="L291" s="223"/>
      <c r="M291" s="38"/>
      <c r="N291" s="223"/>
    </row>
    <row r="292" spans="2:14" x14ac:dyDescent="0.35">
      <c r="B292" s="170" t="e">
        <f>VLOOKUP(C292,#REF!,3,FALSE)</f>
        <v>#REF!</v>
      </c>
      <c r="C292" s="356" t="s">
        <v>2011</v>
      </c>
      <c r="D292" s="230" t="s">
        <v>2053</v>
      </c>
      <c r="E292" s="230" t="s">
        <v>2111</v>
      </c>
      <c r="F292" s="223"/>
      <c r="G292" s="38"/>
      <c r="H292" s="170"/>
      <c r="I292" s="223" t="s">
        <v>1137</v>
      </c>
      <c r="J292" s="231">
        <v>49844852.5</v>
      </c>
      <c r="K292" s="38"/>
      <c r="L292" s="223"/>
      <c r="M292" s="38"/>
      <c r="N292" s="223"/>
    </row>
    <row r="293" spans="2:14" x14ac:dyDescent="0.35">
      <c r="B293" s="170" t="e">
        <f>VLOOKUP(C293,#REF!,3,FALSE)</f>
        <v>#REF!</v>
      </c>
      <c r="C293" s="356" t="s">
        <v>2011</v>
      </c>
      <c r="D293" s="230" t="s">
        <v>2053</v>
      </c>
      <c r="E293" s="230" t="s">
        <v>2112</v>
      </c>
      <c r="F293" s="223"/>
      <c r="G293" s="38"/>
      <c r="H293" s="170"/>
      <c r="I293" s="223" t="s">
        <v>1137</v>
      </c>
      <c r="J293" s="231">
        <v>1307043382.6400001</v>
      </c>
      <c r="K293" s="38"/>
      <c r="L293" s="223"/>
      <c r="M293" s="38"/>
      <c r="N293" s="223"/>
    </row>
    <row r="294" spans="2:14" x14ac:dyDescent="0.35">
      <c r="B294" s="170" t="e">
        <f>VLOOKUP(C294,#REF!,3,FALSE)</f>
        <v>#REF!</v>
      </c>
      <c r="C294" s="356" t="s">
        <v>2011</v>
      </c>
      <c r="D294" s="230" t="s">
        <v>2055</v>
      </c>
      <c r="E294" s="230" t="s">
        <v>2114</v>
      </c>
      <c r="F294" s="223"/>
      <c r="G294" s="38"/>
      <c r="H294" s="170"/>
      <c r="I294" s="223" t="s">
        <v>1137</v>
      </c>
      <c r="J294" s="231">
        <v>1602080133.98</v>
      </c>
      <c r="K294" s="38"/>
      <c r="L294" s="223"/>
      <c r="M294" s="38"/>
      <c r="N294" s="223"/>
    </row>
    <row r="295" spans="2:14" x14ac:dyDescent="0.35">
      <c r="B295" s="170" t="e">
        <f>VLOOKUP(C295,#REF!,3,FALSE)</f>
        <v>#REF!</v>
      </c>
      <c r="C295" s="356" t="s">
        <v>2011</v>
      </c>
      <c r="D295" s="230" t="s">
        <v>2055</v>
      </c>
      <c r="E295" s="230" t="s">
        <v>2084</v>
      </c>
      <c r="F295" s="223"/>
      <c r="G295" s="38"/>
      <c r="H295" s="170"/>
      <c r="I295" s="223" t="s">
        <v>1137</v>
      </c>
      <c r="J295" s="231">
        <v>118200</v>
      </c>
      <c r="K295" s="38"/>
      <c r="L295" s="223"/>
      <c r="M295" s="38"/>
      <c r="N295" s="223"/>
    </row>
    <row r="296" spans="2:14" x14ac:dyDescent="0.35">
      <c r="B296" s="170" t="e">
        <f>VLOOKUP(C296,#REF!,3,FALSE)</f>
        <v>#REF!</v>
      </c>
      <c r="C296" s="356" t="s">
        <v>2011</v>
      </c>
      <c r="D296" s="230" t="s">
        <v>2055</v>
      </c>
      <c r="E296" s="230" t="s">
        <v>2087</v>
      </c>
      <c r="F296" s="223"/>
      <c r="G296" s="38"/>
      <c r="H296" s="170"/>
      <c r="I296" s="223" t="s">
        <v>1137</v>
      </c>
      <c r="J296" s="231">
        <v>10876864.27</v>
      </c>
      <c r="K296" s="38"/>
      <c r="L296" s="223"/>
      <c r="M296" s="38"/>
      <c r="N296" s="223"/>
    </row>
    <row r="297" spans="2:14" x14ac:dyDescent="0.35">
      <c r="B297" s="170" t="e">
        <f>VLOOKUP(C297,#REF!,3,FALSE)</f>
        <v>#REF!</v>
      </c>
      <c r="C297" s="356" t="s">
        <v>2011</v>
      </c>
      <c r="D297" s="230" t="s">
        <v>2060</v>
      </c>
      <c r="E297" s="230" t="s">
        <v>2117</v>
      </c>
      <c r="F297" s="223"/>
      <c r="G297" s="38"/>
      <c r="H297" s="170"/>
      <c r="I297" s="223" t="s">
        <v>1137</v>
      </c>
      <c r="J297" s="231">
        <v>18000</v>
      </c>
      <c r="K297" s="38"/>
      <c r="L297" s="223"/>
      <c r="M297" s="38"/>
      <c r="N297" s="223"/>
    </row>
    <row r="298" spans="2:14" x14ac:dyDescent="0.35">
      <c r="B298" s="170" t="e">
        <f>VLOOKUP(C298,#REF!,3,FALSE)</f>
        <v>#REF!</v>
      </c>
      <c r="C298" s="356" t="s">
        <v>2011</v>
      </c>
      <c r="D298" s="230" t="s">
        <v>2058</v>
      </c>
      <c r="E298" s="230" t="s">
        <v>2118</v>
      </c>
      <c r="F298" s="223"/>
      <c r="G298" s="38"/>
      <c r="H298" s="170"/>
      <c r="I298" s="223" t="s">
        <v>1137</v>
      </c>
      <c r="J298" s="231">
        <v>146149076</v>
      </c>
      <c r="K298" s="38"/>
      <c r="L298" s="223"/>
      <c r="M298" s="38"/>
      <c r="N298" s="223"/>
    </row>
    <row r="299" spans="2:14" x14ac:dyDescent="0.35">
      <c r="B299" s="170" t="e">
        <f>VLOOKUP(C299,#REF!,3,FALSE)</f>
        <v>#REF!</v>
      </c>
      <c r="C299" s="356" t="s">
        <v>2011</v>
      </c>
      <c r="D299" s="230" t="s">
        <v>2061</v>
      </c>
      <c r="E299" s="230" t="s">
        <v>2119</v>
      </c>
      <c r="F299" s="223"/>
      <c r="G299" s="38"/>
      <c r="H299" s="170"/>
      <c r="I299" s="223" t="s">
        <v>1137</v>
      </c>
      <c r="J299" s="231">
        <v>193584041</v>
      </c>
      <c r="K299" s="38"/>
      <c r="L299" s="223"/>
      <c r="M299" s="38"/>
      <c r="N299" s="223"/>
    </row>
    <row r="300" spans="2:14" x14ac:dyDescent="0.35">
      <c r="B300" s="170" t="e">
        <f>VLOOKUP(C300,#REF!,3,FALSE)</f>
        <v>#REF!</v>
      </c>
      <c r="C300" s="356" t="s">
        <v>2011</v>
      </c>
      <c r="D300" s="230" t="s">
        <v>2056</v>
      </c>
      <c r="E300" s="230" t="s">
        <v>2120</v>
      </c>
      <c r="F300" s="223"/>
      <c r="G300" s="38"/>
      <c r="H300" s="170"/>
      <c r="I300" s="223" t="s">
        <v>1137</v>
      </c>
      <c r="J300" s="231">
        <v>148380298</v>
      </c>
      <c r="K300" s="38"/>
      <c r="L300" s="223"/>
      <c r="M300" s="38"/>
      <c r="N300" s="223"/>
    </row>
    <row r="301" spans="2:14" x14ac:dyDescent="0.35">
      <c r="B301" s="170" t="e">
        <f>VLOOKUP(C301,#REF!,3,FALSE)</f>
        <v>#REF!</v>
      </c>
      <c r="C301" s="356" t="s">
        <v>2011</v>
      </c>
      <c r="D301" s="230" t="s">
        <v>2059</v>
      </c>
      <c r="E301" s="230" t="s">
        <v>2086</v>
      </c>
      <c r="F301" s="223"/>
      <c r="G301" s="38"/>
      <c r="H301" s="170"/>
      <c r="I301" s="223" t="s">
        <v>1137</v>
      </c>
      <c r="J301" s="231">
        <v>590292</v>
      </c>
      <c r="K301" s="38"/>
      <c r="L301" s="223"/>
      <c r="M301" s="38"/>
      <c r="N301" s="223"/>
    </row>
    <row r="302" spans="2:14" x14ac:dyDescent="0.35">
      <c r="B302" s="170" t="e">
        <f>VLOOKUP(C302,#REF!,3,FALSE)</f>
        <v>#REF!</v>
      </c>
      <c r="C302" s="356" t="s">
        <v>2011</v>
      </c>
      <c r="D302" s="230" t="s">
        <v>2059</v>
      </c>
      <c r="E302" s="230" t="s">
        <v>2125</v>
      </c>
      <c r="F302" s="223"/>
      <c r="G302" s="38"/>
      <c r="H302" s="170"/>
      <c r="I302" s="223" t="s">
        <v>1137</v>
      </c>
      <c r="J302" s="231">
        <v>153000000</v>
      </c>
      <c r="K302" s="38"/>
      <c r="L302" s="223"/>
      <c r="M302" s="38"/>
      <c r="N302" s="223"/>
    </row>
    <row r="303" spans="2:14" x14ac:dyDescent="0.35">
      <c r="B303" s="170" t="e">
        <f>VLOOKUP(C303,#REF!,3,FALSE)</f>
        <v>#REF!</v>
      </c>
      <c r="C303" s="356" t="s">
        <v>2012</v>
      </c>
      <c r="D303" s="230" t="s">
        <v>2057</v>
      </c>
      <c r="E303" s="230" t="s">
        <v>2147</v>
      </c>
      <c r="F303" s="223"/>
      <c r="G303" s="38"/>
      <c r="H303" s="170"/>
      <c r="I303" s="223" t="s">
        <v>1137</v>
      </c>
      <c r="J303" s="231">
        <v>5400000</v>
      </c>
      <c r="K303" s="38"/>
      <c r="L303" s="223"/>
      <c r="M303" s="38"/>
      <c r="N303" s="223"/>
    </row>
    <row r="304" spans="2:14" x14ac:dyDescent="0.35">
      <c r="B304" s="170" t="e">
        <f>VLOOKUP(C304,#REF!,3,FALSE)</f>
        <v>#REF!</v>
      </c>
      <c r="C304" s="356" t="s">
        <v>2012</v>
      </c>
      <c r="D304" s="230" t="s">
        <v>2057</v>
      </c>
      <c r="E304" s="230" t="s">
        <v>2083</v>
      </c>
      <c r="F304" s="223"/>
      <c r="G304" s="38"/>
      <c r="H304" s="170"/>
      <c r="I304" s="223" t="s">
        <v>1137</v>
      </c>
      <c r="J304" s="231">
        <v>543753496.70000005</v>
      </c>
      <c r="K304" s="38"/>
      <c r="L304" s="223"/>
      <c r="M304" s="38"/>
      <c r="N304" s="223"/>
    </row>
    <row r="305" spans="2:14" x14ac:dyDescent="0.35">
      <c r="B305" s="170" t="e">
        <f>VLOOKUP(C305,#REF!,3,FALSE)</f>
        <v>#REF!</v>
      </c>
      <c r="C305" s="356" t="s">
        <v>2012</v>
      </c>
      <c r="D305" s="230" t="s">
        <v>2057</v>
      </c>
      <c r="E305" s="230" t="s">
        <v>2146</v>
      </c>
      <c r="F305" s="223"/>
      <c r="G305" s="38"/>
      <c r="H305" s="170"/>
      <c r="I305" s="223" t="s">
        <v>1137</v>
      </c>
      <c r="J305" s="231">
        <v>4657276484.7200003</v>
      </c>
      <c r="K305" s="38"/>
      <c r="L305" s="223"/>
      <c r="M305" s="38"/>
      <c r="N305" s="223"/>
    </row>
    <row r="306" spans="2:14" x14ac:dyDescent="0.35">
      <c r="B306" s="170" t="e">
        <f>VLOOKUP(C306,#REF!,3,FALSE)</f>
        <v>#REF!</v>
      </c>
      <c r="C306" s="356" t="s">
        <v>2012</v>
      </c>
      <c r="D306" s="230" t="s">
        <v>2053</v>
      </c>
      <c r="E306" s="230" t="s">
        <v>2111</v>
      </c>
      <c r="F306" s="223"/>
      <c r="G306" s="38"/>
      <c r="H306" s="170"/>
      <c r="I306" s="223" t="s">
        <v>1137</v>
      </c>
      <c r="J306" s="231">
        <v>3505882.5</v>
      </c>
      <c r="K306" s="38"/>
      <c r="L306" s="223"/>
      <c r="M306" s="38"/>
      <c r="N306" s="223"/>
    </row>
    <row r="307" spans="2:14" x14ac:dyDescent="0.35">
      <c r="B307" s="170" t="e">
        <f>VLOOKUP(C307,#REF!,3,FALSE)</f>
        <v>#REF!</v>
      </c>
      <c r="C307" s="356" t="s">
        <v>2012</v>
      </c>
      <c r="D307" s="230" t="s">
        <v>2053</v>
      </c>
      <c r="E307" s="230" t="s">
        <v>2112</v>
      </c>
      <c r="F307" s="223"/>
      <c r="G307" s="38"/>
      <c r="H307" s="170"/>
      <c r="I307" s="223" t="s">
        <v>1137</v>
      </c>
      <c r="J307" s="231">
        <v>506501845.63</v>
      </c>
      <c r="K307" s="38"/>
      <c r="L307" s="223"/>
      <c r="M307" s="38"/>
      <c r="N307" s="223"/>
    </row>
    <row r="308" spans="2:14" s="303" customFormat="1" x14ac:dyDescent="0.35">
      <c r="B308" s="170" t="e">
        <f>VLOOKUP(C308,#REF!,3,FALSE)</f>
        <v>#REF!</v>
      </c>
      <c r="C308" s="356" t="s">
        <v>2012</v>
      </c>
      <c r="D308" s="230" t="s">
        <v>2053</v>
      </c>
      <c r="E308" s="230" t="s">
        <v>2113</v>
      </c>
      <c r="F308" s="223"/>
      <c r="G308" s="38"/>
      <c r="H308" s="170"/>
      <c r="I308" s="223" t="s">
        <v>1137</v>
      </c>
      <c r="J308" s="231">
        <v>613458</v>
      </c>
      <c r="K308" s="38"/>
      <c r="L308" s="223"/>
      <c r="M308" s="38"/>
      <c r="N308" s="223"/>
    </row>
    <row r="309" spans="2:14" s="303" customFormat="1" x14ac:dyDescent="0.35">
      <c r="B309" s="170" t="e">
        <f>VLOOKUP(C309,#REF!,3,FALSE)</f>
        <v>#REF!</v>
      </c>
      <c r="C309" s="356" t="s">
        <v>2012</v>
      </c>
      <c r="D309" s="230" t="s">
        <v>2055</v>
      </c>
      <c r="E309" s="230" t="s">
        <v>2114</v>
      </c>
      <c r="F309" s="223"/>
      <c r="G309" s="38"/>
      <c r="H309" s="170"/>
      <c r="I309" s="223" t="s">
        <v>1137</v>
      </c>
      <c r="J309" s="231">
        <v>1449568889.98</v>
      </c>
      <c r="K309" s="38"/>
      <c r="L309" s="223"/>
      <c r="M309" s="38"/>
      <c r="N309" s="223"/>
    </row>
    <row r="310" spans="2:14" s="303" customFormat="1" x14ac:dyDescent="0.35">
      <c r="B310" s="170" t="e">
        <f>VLOOKUP(C310,#REF!,3,FALSE)</f>
        <v>#REF!</v>
      </c>
      <c r="C310" s="356" t="s">
        <v>2012</v>
      </c>
      <c r="D310" s="230" t="s">
        <v>2055</v>
      </c>
      <c r="E310" s="230" t="s">
        <v>2084</v>
      </c>
      <c r="F310" s="223"/>
      <c r="G310" s="38"/>
      <c r="H310" s="170"/>
      <c r="I310" s="223" t="s">
        <v>1137</v>
      </c>
      <c r="J310" s="231">
        <v>799400</v>
      </c>
      <c r="K310" s="38"/>
      <c r="L310" s="223"/>
      <c r="M310" s="38"/>
      <c r="N310" s="223"/>
    </row>
    <row r="311" spans="2:14" s="303" customFormat="1" x14ac:dyDescent="0.35">
      <c r="B311" s="170" t="e">
        <f>VLOOKUP(C311,#REF!,3,FALSE)</f>
        <v>#REF!</v>
      </c>
      <c r="C311" s="356" t="s">
        <v>2012</v>
      </c>
      <c r="D311" s="230" t="s">
        <v>2055</v>
      </c>
      <c r="E311" s="230" t="s">
        <v>2086</v>
      </c>
      <c r="F311" s="223"/>
      <c r="G311" s="38"/>
      <c r="H311" s="170"/>
      <c r="I311" s="223" t="s">
        <v>1137</v>
      </c>
      <c r="J311" s="231">
        <v>558400</v>
      </c>
      <c r="K311" s="38"/>
      <c r="L311" s="223"/>
      <c r="M311" s="38"/>
      <c r="N311" s="223"/>
    </row>
    <row r="312" spans="2:14" s="303" customFormat="1" x14ac:dyDescent="0.35">
      <c r="B312" s="170" t="e">
        <f>VLOOKUP(C312,#REF!,3,FALSE)</f>
        <v>#REF!</v>
      </c>
      <c r="C312" s="356" t="s">
        <v>2012</v>
      </c>
      <c r="D312" s="230" t="s">
        <v>2055</v>
      </c>
      <c r="E312" s="230" t="s">
        <v>2087</v>
      </c>
      <c r="F312" s="223"/>
      <c r="G312" s="38"/>
      <c r="H312" s="170"/>
      <c r="I312" s="223" t="s">
        <v>1137</v>
      </c>
      <c r="J312" s="231">
        <v>116109448.36</v>
      </c>
      <c r="K312" s="38"/>
      <c r="L312" s="223"/>
      <c r="M312" s="38"/>
      <c r="N312" s="223"/>
    </row>
    <row r="313" spans="2:14" s="303" customFormat="1" x14ac:dyDescent="0.35">
      <c r="B313" s="170" t="e">
        <f>VLOOKUP(C313,#REF!,3,FALSE)</f>
        <v>#REF!</v>
      </c>
      <c r="C313" s="356" t="s">
        <v>2012</v>
      </c>
      <c r="D313" s="230" t="s">
        <v>2060</v>
      </c>
      <c r="E313" s="230" t="s">
        <v>2117</v>
      </c>
      <c r="F313" s="223"/>
      <c r="G313" s="38"/>
      <c r="H313" s="170"/>
      <c r="I313" s="223" t="s">
        <v>1137</v>
      </c>
      <c r="J313" s="231">
        <v>264000</v>
      </c>
      <c r="K313" s="38"/>
      <c r="L313" s="223"/>
      <c r="M313" s="38"/>
      <c r="N313" s="223"/>
    </row>
    <row r="314" spans="2:14" s="303" customFormat="1" x14ac:dyDescent="0.35">
      <c r="B314" s="170" t="e">
        <f>VLOOKUP(C314,#REF!,3,FALSE)</f>
        <v>#REF!</v>
      </c>
      <c r="C314" s="356" t="s">
        <v>2012</v>
      </c>
      <c r="D314" s="230" t="s">
        <v>2058</v>
      </c>
      <c r="E314" s="230" t="s">
        <v>2118</v>
      </c>
      <c r="F314" s="223"/>
      <c r="G314" s="38"/>
      <c r="H314" s="170"/>
      <c r="I314" s="223" t="s">
        <v>1137</v>
      </c>
      <c r="J314" s="231">
        <v>29080173</v>
      </c>
      <c r="K314" s="38"/>
      <c r="L314" s="223"/>
      <c r="M314" s="38"/>
      <c r="N314" s="223"/>
    </row>
    <row r="315" spans="2:14" s="303" customFormat="1" x14ac:dyDescent="0.35">
      <c r="B315" s="170" t="e">
        <f>VLOOKUP(C315,#REF!,3,FALSE)</f>
        <v>#REF!</v>
      </c>
      <c r="C315" s="356" t="s">
        <v>2012</v>
      </c>
      <c r="D315" s="230" t="s">
        <v>2061</v>
      </c>
      <c r="E315" s="230" t="s">
        <v>2119</v>
      </c>
      <c r="F315" s="223"/>
      <c r="G315" s="38"/>
      <c r="H315" s="170"/>
      <c r="I315" s="223" t="s">
        <v>1137</v>
      </c>
      <c r="J315" s="231">
        <v>7350600.46</v>
      </c>
      <c r="K315" s="38"/>
      <c r="L315" s="223"/>
      <c r="M315" s="38"/>
      <c r="N315" s="223"/>
    </row>
    <row r="316" spans="2:14" s="303" customFormat="1" x14ac:dyDescent="0.35">
      <c r="B316" s="170" t="e">
        <f>VLOOKUP(C316,#REF!,3,FALSE)</f>
        <v>#REF!</v>
      </c>
      <c r="C316" s="356" t="s">
        <v>2012</v>
      </c>
      <c r="D316" s="230" t="s">
        <v>2148</v>
      </c>
      <c r="E316" s="230" t="s">
        <v>2121</v>
      </c>
      <c r="F316" s="223"/>
      <c r="G316" s="38"/>
      <c r="H316" s="170"/>
      <c r="I316" s="223" t="s">
        <v>1137</v>
      </c>
      <c r="J316" s="231">
        <v>506501845.63</v>
      </c>
      <c r="K316" s="38"/>
      <c r="L316" s="223"/>
      <c r="M316" s="38"/>
      <c r="N316" s="223"/>
    </row>
    <row r="317" spans="2:14" s="303" customFormat="1" x14ac:dyDescent="0.35">
      <c r="B317" s="170" t="e">
        <f>VLOOKUP(C317,#REF!,3,FALSE)</f>
        <v>#REF!</v>
      </c>
      <c r="C317" s="356" t="s">
        <v>2012</v>
      </c>
      <c r="D317" s="230" t="s">
        <v>2059</v>
      </c>
      <c r="E317" s="230" t="s">
        <v>2125</v>
      </c>
      <c r="F317" s="223"/>
      <c r="G317" s="38"/>
      <c r="H317" s="170"/>
      <c r="I317" s="223" t="s">
        <v>1137</v>
      </c>
      <c r="J317" s="231">
        <v>42861926</v>
      </c>
      <c r="K317" s="38"/>
      <c r="L317" s="223"/>
      <c r="M317" s="38"/>
      <c r="N317" s="223"/>
    </row>
    <row r="318" spans="2:14" s="303" customFormat="1" x14ac:dyDescent="0.35">
      <c r="B318" s="170" t="e">
        <f>VLOOKUP(C318,#REF!,3,FALSE)</f>
        <v>#REF!</v>
      </c>
      <c r="C318" s="356" t="s">
        <v>2013</v>
      </c>
      <c r="D318" s="230" t="s">
        <v>2057</v>
      </c>
      <c r="E318" s="230" t="s">
        <v>2147</v>
      </c>
      <c r="F318" s="223"/>
      <c r="G318" s="38"/>
      <c r="H318" s="170"/>
      <c r="I318" s="223" t="s">
        <v>1137</v>
      </c>
      <c r="J318" s="231">
        <v>12566753275.75</v>
      </c>
      <c r="K318" s="38"/>
      <c r="L318" s="223"/>
      <c r="M318" s="38"/>
      <c r="N318" s="223"/>
    </row>
    <row r="319" spans="2:14" s="303" customFormat="1" x14ac:dyDescent="0.35">
      <c r="B319" s="170" t="e">
        <f>VLOOKUP(C319,#REF!,3,FALSE)</f>
        <v>#REF!</v>
      </c>
      <c r="C319" s="356" t="s">
        <v>2013</v>
      </c>
      <c r="D319" s="230" t="s">
        <v>2057</v>
      </c>
      <c r="E319" s="230" t="s">
        <v>2083</v>
      </c>
      <c r="F319" s="223"/>
      <c r="G319" s="38"/>
      <c r="H319" s="170"/>
      <c r="I319" s="223" t="s">
        <v>1137</v>
      </c>
      <c r="J319" s="231">
        <v>150224001.03</v>
      </c>
      <c r="K319" s="38"/>
      <c r="L319" s="223"/>
      <c r="M319" s="38"/>
      <c r="N319" s="223"/>
    </row>
    <row r="320" spans="2:14" s="303" customFormat="1" x14ac:dyDescent="0.35">
      <c r="B320" s="170" t="e">
        <f>VLOOKUP(C320,#REF!,3,FALSE)</f>
        <v>#REF!</v>
      </c>
      <c r="C320" s="356" t="s">
        <v>2013</v>
      </c>
      <c r="D320" s="230" t="s">
        <v>2057</v>
      </c>
      <c r="E320" s="230" t="s">
        <v>2146</v>
      </c>
      <c r="F320" s="223"/>
      <c r="G320" s="38"/>
      <c r="H320" s="170"/>
      <c r="I320" s="223" t="s">
        <v>1137</v>
      </c>
      <c r="J320" s="231">
        <v>1236297589.22</v>
      </c>
      <c r="K320" s="38"/>
      <c r="L320" s="223"/>
      <c r="M320" s="38"/>
      <c r="N320" s="223"/>
    </row>
    <row r="321" spans="2:14" s="303" customFormat="1" x14ac:dyDescent="0.35">
      <c r="B321" s="170" t="e">
        <f>VLOOKUP(C321,#REF!,3,FALSE)</f>
        <v>#REF!</v>
      </c>
      <c r="C321" s="356" t="s">
        <v>2013</v>
      </c>
      <c r="D321" s="230" t="s">
        <v>2053</v>
      </c>
      <c r="E321" s="230" t="s">
        <v>2111</v>
      </c>
      <c r="F321" s="223"/>
      <c r="G321" s="38"/>
      <c r="H321" s="170"/>
      <c r="I321" s="223" t="s">
        <v>1137</v>
      </c>
      <c r="J321" s="231">
        <v>29725406</v>
      </c>
      <c r="K321" s="38"/>
      <c r="L321" s="223"/>
      <c r="M321" s="38"/>
      <c r="N321" s="223"/>
    </row>
    <row r="322" spans="2:14" s="303" customFormat="1" x14ac:dyDescent="0.35">
      <c r="B322" s="170" t="e">
        <f>VLOOKUP(C322,#REF!,3,FALSE)</f>
        <v>#REF!</v>
      </c>
      <c r="C322" s="356" t="s">
        <v>2013</v>
      </c>
      <c r="D322" s="230" t="s">
        <v>2053</v>
      </c>
      <c r="E322" s="230" t="s">
        <v>2112</v>
      </c>
      <c r="F322" s="223"/>
      <c r="G322" s="38"/>
      <c r="H322" s="170"/>
      <c r="I322" s="223" t="s">
        <v>1137</v>
      </c>
      <c r="J322" s="231">
        <v>14233146013.489998</v>
      </c>
      <c r="K322" s="38"/>
      <c r="L322" s="223"/>
      <c r="M322" s="38"/>
      <c r="N322" s="223"/>
    </row>
    <row r="323" spans="2:14" s="303" customFormat="1" x14ac:dyDescent="0.35">
      <c r="B323" s="170" t="e">
        <f>VLOOKUP(C323,#REF!,3,FALSE)</f>
        <v>#REF!</v>
      </c>
      <c r="C323" s="356" t="s">
        <v>2013</v>
      </c>
      <c r="D323" s="230" t="s">
        <v>2053</v>
      </c>
      <c r="E323" s="230" t="s">
        <v>2113</v>
      </c>
      <c r="F323" s="223"/>
      <c r="G323" s="38"/>
      <c r="H323" s="170"/>
      <c r="I323" s="223" t="s">
        <v>1137</v>
      </c>
      <c r="J323" s="231">
        <v>1930721105.4099998</v>
      </c>
      <c r="K323" s="38"/>
      <c r="L323" s="223"/>
      <c r="M323" s="38"/>
      <c r="N323" s="223"/>
    </row>
    <row r="324" spans="2:14" s="303" customFormat="1" x14ac:dyDescent="0.35">
      <c r="B324" s="170" t="e">
        <f>VLOOKUP(C324,#REF!,3,FALSE)</f>
        <v>#REF!</v>
      </c>
      <c r="C324" s="356" t="s">
        <v>2013</v>
      </c>
      <c r="D324" s="230" t="s">
        <v>2055</v>
      </c>
      <c r="E324" s="230" t="s">
        <v>2114</v>
      </c>
      <c r="F324" s="223"/>
      <c r="G324" s="38"/>
      <c r="H324" s="170"/>
      <c r="I324" s="223" t="s">
        <v>1137</v>
      </c>
      <c r="J324" s="231">
        <v>2215064098.27</v>
      </c>
      <c r="K324" s="38"/>
      <c r="L324" s="223"/>
      <c r="M324" s="38"/>
      <c r="N324" s="223"/>
    </row>
    <row r="325" spans="2:14" s="303" customFormat="1" x14ac:dyDescent="0.35">
      <c r="B325" s="170" t="e">
        <f>VLOOKUP(C325,#REF!,3,FALSE)</f>
        <v>#REF!</v>
      </c>
      <c r="C325" s="356" t="s">
        <v>2013</v>
      </c>
      <c r="D325" s="230" t="s">
        <v>2055</v>
      </c>
      <c r="E325" s="230" t="s">
        <v>2115</v>
      </c>
      <c r="F325" s="223"/>
      <c r="G325" s="38"/>
      <c r="H325" s="170"/>
      <c r="I325" s="223" t="s">
        <v>1137</v>
      </c>
      <c r="J325" s="231">
        <v>409500000</v>
      </c>
      <c r="K325" s="38"/>
      <c r="L325" s="223"/>
      <c r="M325" s="38"/>
      <c r="N325" s="223"/>
    </row>
    <row r="326" spans="2:14" s="303" customFormat="1" x14ac:dyDescent="0.35">
      <c r="B326" s="170" t="e">
        <f>VLOOKUP(C326,#REF!,3,FALSE)</f>
        <v>#REF!</v>
      </c>
      <c r="C326" s="356" t="s">
        <v>2013</v>
      </c>
      <c r="D326" s="230" t="s">
        <v>2055</v>
      </c>
      <c r="E326" s="230" t="s">
        <v>2084</v>
      </c>
      <c r="F326" s="223"/>
      <c r="G326" s="38"/>
      <c r="H326" s="170"/>
      <c r="I326" s="223" t="s">
        <v>1137</v>
      </c>
      <c r="J326" s="231">
        <v>1600021000</v>
      </c>
      <c r="K326" s="38"/>
      <c r="L326" s="223"/>
      <c r="M326" s="38"/>
      <c r="N326" s="223"/>
    </row>
    <row r="327" spans="2:14" s="303" customFormat="1" x14ac:dyDescent="0.35">
      <c r="B327" s="170" t="e">
        <f>VLOOKUP(C327,#REF!,3,FALSE)</f>
        <v>#REF!</v>
      </c>
      <c r="C327" s="356" t="s">
        <v>2013</v>
      </c>
      <c r="D327" s="230" t="s">
        <v>2055</v>
      </c>
      <c r="E327" s="230" t="s">
        <v>2087</v>
      </c>
      <c r="F327" s="223"/>
      <c r="G327" s="38"/>
      <c r="H327" s="170"/>
      <c r="I327" s="223" t="s">
        <v>1137</v>
      </c>
      <c r="J327" s="231">
        <v>91701759.579999998</v>
      </c>
      <c r="K327" s="38"/>
      <c r="L327" s="223"/>
      <c r="M327" s="38"/>
      <c r="N327" s="223"/>
    </row>
    <row r="328" spans="2:14" s="303" customFormat="1" x14ac:dyDescent="0.35">
      <c r="B328" s="170" t="e">
        <f>VLOOKUP(C328,#REF!,3,FALSE)</f>
        <v>#REF!</v>
      </c>
      <c r="C328" s="356" t="s">
        <v>2013</v>
      </c>
      <c r="D328" s="230" t="s">
        <v>2060</v>
      </c>
      <c r="E328" s="230" t="s">
        <v>2117</v>
      </c>
      <c r="F328" s="223"/>
      <c r="G328" s="38"/>
      <c r="H328" s="170"/>
      <c r="I328" s="223" t="s">
        <v>1137</v>
      </c>
      <c r="J328" s="231">
        <v>32365050</v>
      </c>
      <c r="K328" s="38"/>
      <c r="L328" s="223"/>
      <c r="M328" s="38"/>
      <c r="N328" s="223"/>
    </row>
    <row r="329" spans="2:14" s="303" customFormat="1" x14ac:dyDescent="0.35">
      <c r="B329" s="170" t="e">
        <f>VLOOKUP(C329,#REF!,3,FALSE)</f>
        <v>#REF!</v>
      </c>
      <c r="C329" s="356" t="s">
        <v>2013</v>
      </c>
      <c r="D329" s="230" t="s">
        <v>2058</v>
      </c>
      <c r="E329" s="230" t="s">
        <v>2118</v>
      </c>
      <c r="F329" s="223"/>
      <c r="G329" s="38"/>
      <c r="H329" s="170"/>
      <c r="I329" s="223" t="s">
        <v>1137</v>
      </c>
      <c r="J329" s="231">
        <v>19587912.800000001</v>
      </c>
      <c r="K329" s="38"/>
      <c r="L329" s="223"/>
      <c r="M329" s="38"/>
      <c r="N329" s="223"/>
    </row>
    <row r="330" spans="2:14" s="303" customFormat="1" x14ac:dyDescent="0.35">
      <c r="B330" s="170" t="e">
        <f>VLOOKUP(C330,#REF!,3,FALSE)</f>
        <v>#REF!</v>
      </c>
      <c r="C330" s="356" t="s">
        <v>2013</v>
      </c>
      <c r="D330" s="230" t="s">
        <v>2061</v>
      </c>
      <c r="E330" s="230" t="s">
        <v>2119</v>
      </c>
      <c r="F330" s="223"/>
      <c r="G330" s="38"/>
      <c r="H330" s="170"/>
      <c r="I330" s="223" t="s">
        <v>1137</v>
      </c>
      <c r="J330" s="231">
        <v>49956513.280000001</v>
      </c>
      <c r="K330" s="38"/>
      <c r="L330" s="223"/>
      <c r="M330" s="38"/>
      <c r="N330" s="223"/>
    </row>
    <row r="331" spans="2:14" s="303" customFormat="1" x14ac:dyDescent="0.35">
      <c r="B331" s="170" t="e">
        <f>VLOOKUP(C331,#REF!,3,FALSE)</f>
        <v>#REF!</v>
      </c>
      <c r="C331" s="356" t="s">
        <v>2013</v>
      </c>
      <c r="D331" s="230" t="s">
        <v>2059</v>
      </c>
      <c r="E331" s="230" t="s">
        <v>2123</v>
      </c>
      <c r="F331" s="223"/>
      <c r="G331" s="38"/>
      <c r="H331" s="170"/>
      <c r="I331" s="223" t="s">
        <v>1137</v>
      </c>
      <c r="J331" s="231">
        <v>813002714.90999997</v>
      </c>
      <c r="K331" s="38"/>
      <c r="L331" s="223"/>
      <c r="M331" s="38"/>
      <c r="N331" s="223"/>
    </row>
    <row r="332" spans="2:14" s="303" customFormat="1" x14ac:dyDescent="0.35">
      <c r="B332" s="170" t="e">
        <f>VLOOKUP(C332,#REF!,3,FALSE)</f>
        <v>#REF!</v>
      </c>
      <c r="C332" s="356" t="s">
        <v>2013</v>
      </c>
      <c r="D332" s="230" t="s">
        <v>2059</v>
      </c>
      <c r="E332" s="230" t="s">
        <v>2086</v>
      </c>
      <c r="F332" s="223"/>
      <c r="G332" s="38"/>
      <c r="H332" s="170"/>
      <c r="I332" s="223" t="s">
        <v>1137</v>
      </c>
      <c r="J332" s="231">
        <v>3010000</v>
      </c>
      <c r="K332" s="38"/>
      <c r="L332" s="223"/>
      <c r="M332" s="38"/>
      <c r="N332" s="223"/>
    </row>
    <row r="333" spans="2:14" s="303" customFormat="1" x14ac:dyDescent="0.35">
      <c r="B333" s="170" t="e">
        <f>VLOOKUP(C333,#REF!,3,FALSE)</f>
        <v>#REF!</v>
      </c>
      <c r="C333" s="356" t="s">
        <v>2013</v>
      </c>
      <c r="D333" s="230" t="s">
        <v>2059</v>
      </c>
      <c r="E333" s="230" t="s">
        <v>2124</v>
      </c>
      <c r="F333" s="223"/>
      <c r="G333" s="38"/>
      <c r="H333" s="170"/>
      <c r="I333" s="223" t="s">
        <v>1137</v>
      </c>
      <c r="J333" s="231">
        <v>750000</v>
      </c>
      <c r="K333" s="38"/>
      <c r="L333" s="223"/>
      <c r="M333" s="38"/>
      <c r="N333" s="223"/>
    </row>
    <row r="334" spans="2:14" s="303" customFormat="1" x14ac:dyDescent="0.35">
      <c r="B334" s="170" t="e">
        <f>VLOOKUP(C334,#REF!,3,FALSE)</f>
        <v>#REF!</v>
      </c>
      <c r="C334" s="356" t="s">
        <v>2013</v>
      </c>
      <c r="D334" s="230" t="s">
        <v>2059</v>
      </c>
      <c r="E334" s="230" t="s">
        <v>989</v>
      </c>
      <c r="F334" s="223"/>
      <c r="G334" s="38"/>
      <c r="H334" s="170"/>
      <c r="I334" s="223" t="s">
        <v>1137</v>
      </c>
      <c r="J334" s="231">
        <v>691997021.91999996</v>
      </c>
      <c r="K334" s="38"/>
      <c r="L334" s="223"/>
      <c r="M334" s="38"/>
      <c r="N334" s="223"/>
    </row>
    <row r="335" spans="2:14" s="303" customFormat="1" x14ac:dyDescent="0.35">
      <c r="B335" s="170" t="e">
        <f>VLOOKUP(C335,#REF!,3,FALSE)</f>
        <v>#REF!</v>
      </c>
      <c r="C335" s="356" t="s">
        <v>2013</v>
      </c>
      <c r="D335" s="230" t="s">
        <v>2059</v>
      </c>
      <c r="E335" s="230" t="s">
        <v>2125</v>
      </c>
      <c r="F335" s="223"/>
      <c r="G335" s="38"/>
      <c r="H335" s="170"/>
      <c r="I335" s="223" t="s">
        <v>1137</v>
      </c>
      <c r="J335" s="231">
        <v>2034182856.6500001</v>
      </c>
      <c r="K335" s="38"/>
      <c r="L335" s="223"/>
      <c r="M335" s="38"/>
      <c r="N335" s="223"/>
    </row>
    <row r="336" spans="2:14" s="303" customFormat="1" x14ac:dyDescent="0.35">
      <c r="B336" s="170" t="e">
        <f>VLOOKUP(C336,#REF!,3,FALSE)</f>
        <v>#REF!</v>
      </c>
      <c r="C336" s="356" t="s">
        <v>2014</v>
      </c>
      <c r="D336" s="230" t="s">
        <v>2053</v>
      </c>
      <c r="E336" s="230" t="s">
        <v>2111</v>
      </c>
      <c r="F336" s="223"/>
      <c r="G336" s="38"/>
      <c r="H336" s="170"/>
      <c r="I336" s="223" t="s">
        <v>1137</v>
      </c>
      <c r="J336" s="231">
        <v>2688960849.2800002</v>
      </c>
      <c r="K336" s="38"/>
      <c r="L336" s="223"/>
      <c r="M336" s="38"/>
      <c r="N336" s="223"/>
    </row>
    <row r="337" spans="2:14" s="303" customFormat="1" x14ac:dyDescent="0.35">
      <c r="B337" s="170" t="e">
        <f>VLOOKUP(C337,#REF!,3,FALSE)</f>
        <v>#REF!</v>
      </c>
      <c r="C337" s="356" t="s">
        <v>2014</v>
      </c>
      <c r="D337" s="230" t="s">
        <v>2055</v>
      </c>
      <c r="E337" s="230" t="s">
        <v>2114</v>
      </c>
      <c r="F337" s="223"/>
      <c r="G337" s="38"/>
      <c r="H337" s="170"/>
      <c r="I337" s="223" t="s">
        <v>1137</v>
      </c>
      <c r="J337" s="231">
        <v>14865578.880000001</v>
      </c>
      <c r="K337" s="38"/>
      <c r="L337" s="223"/>
      <c r="M337" s="38"/>
      <c r="N337" s="223"/>
    </row>
    <row r="338" spans="2:14" s="303" customFormat="1" x14ac:dyDescent="0.35">
      <c r="B338" s="170" t="e">
        <f>VLOOKUP(C338,#REF!,3,FALSE)</f>
        <v>#REF!</v>
      </c>
      <c r="C338" s="356" t="s">
        <v>2015</v>
      </c>
      <c r="D338" s="230" t="s">
        <v>2057</v>
      </c>
      <c r="E338" s="230" t="s">
        <v>2147</v>
      </c>
      <c r="F338" s="223"/>
      <c r="G338" s="38"/>
      <c r="H338" s="170"/>
      <c r="I338" s="223" t="s">
        <v>1137</v>
      </c>
      <c r="J338" s="231">
        <v>80197666.040000007</v>
      </c>
      <c r="K338" s="38"/>
      <c r="L338" s="223"/>
      <c r="M338" s="38"/>
      <c r="N338" s="223"/>
    </row>
    <row r="339" spans="2:14" s="303" customFormat="1" x14ac:dyDescent="0.35">
      <c r="B339" s="170" t="e">
        <f>VLOOKUP(C339,#REF!,3,FALSE)</f>
        <v>#REF!</v>
      </c>
      <c r="C339" s="356" t="s">
        <v>2015</v>
      </c>
      <c r="D339" s="230" t="s">
        <v>2053</v>
      </c>
      <c r="E339" s="230" t="s">
        <v>2111</v>
      </c>
      <c r="F339" s="223"/>
      <c r="G339" s="38"/>
      <c r="H339" s="170"/>
      <c r="I339" s="223" t="s">
        <v>1137</v>
      </c>
      <c r="J339" s="231">
        <v>24466793</v>
      </c>
      <c r="K339" s="38"/>
      <c r="L339" s="223"/>
      <c r="M339" s="38"/>
      <c r="N339" s="223"/>
    </row>
    <row r="340" spans="2:14" s="303" customFormat="1" x14ac:dyDescent="0.35">
      <c r="B340" s="170" t="e">
        <f>VLOOKUP(C340,#REF!,3,FALSE)</f>
        <v>#REF!</v>
      </c>
      <c r="C340" s="356" t="s">
        <v>2016</v>
      </c>
      <c r="D340" s="230" t="s">
        <v>2057</v>
      </c>
      <c r="E340" s="230" t="s">
        <v>2147</v>
      </c>
      <c r="F340" s="223"/>
      <c r="G340" s="38"/>
      <c r="H340" s="170"/>
      <c r="I340" s="223" t="s">
        <v>1137</v>
      </c>
      <c r="J340" s="231">
        <v>355599467870.71997</v>
      </c>
      <c r="K340" s="38"/>
      <c r="L340" s="223"/>
      <c r="M340" s="38"/>
      <c r="N340" s="223"/>
    </row>
    <row r="341" spans="2:14" s="303" customFormat="1" x14ac:dyDescent="0.35">
      <c r="B341" s="170" t="e">
        <f>VLOOKUP(C341,#REF!,3,FALSE)</f>
        <v>#REF!</v>
      </c>
      <c r="C341" s="356" t="s">
        <v>2016</v>
      </c>
      <c r="D341" s="230" t="s">
        <v>2057</v>
      </c>
      <c r="E341" s="230" t="s">
        <v>2083</v>
      </c>
      <c r="F341" s="223"/>
      <c r="G341" s="38"/>
      <c r="H341" s="170"/>
      <c r="I341" s="223" t="s">
        <v>1137</v>
      </c>
      <c r="J341" s="231">
        <v>15372511791.860001</v>
      </c>
      <c r="K341" s="38"/>
      <c r="L341" s="223"/>
      <c r="M341" s="38"/>
      <c r="N341" s="223"/>
    </row>
    <row r="342" spans="2:14" s="303" customFormat="1" x14ac:dyDescent="0.35">
      <c r="B342" s="170" t="e">
        <f>VLOOKUP(C342,#REF!,3,FALSE)</f>
        <v>#REF!</v>
      </c>
      <c r="C342" s="356" t="s">
        <v>2016</v>
      </c>
      <c r="D342" s="230" t="s">
        <v>2057</v>
      </c>
      <c r="E342" s="230" t="s">
        <v>2146</v>
      </c>
      <c r="F342" s="223"/>
      <c r="G342" s="38"/>
      <c r="H342" s="170"/>
      <c r="I342" s="223" t="s">
        <v>1137</v>
      </c>
      <c r="J342" s="231">
        <v>90360262648.380005</v>
      </c>
      <c r="K342" s="38"/>
      <c r="L342" s="223"/>
      <c r="M342" s="38"/>
      <c r="N342" s="223"/>
    </row>
    <row r="343" spans="2:14" s="303" customFormat="1" x14ac:dyDescent="0.35">
      <c r="B343" s="170" t="e">
        <f>VLOOKUP(C343,#REF!,3,FALSE)</f>
        <v>#REF!</v>
      </c>
      <c r="C343" s="356" t="s">
        <v>2016</v>
      </c>
      <c r="D343" s="230" t="s">
        <v>2053</v>
      </c>
      <c r="E343" s="230" t="s">
        <v>2111</v>
      </c>
      <c r="F343" s="223"/>
      <c r="G343" s="38"/>
      <c r="H343" s="170"/>
      <c r="I343" s="223" t="s">
        <v>1137</v>
      </c>
      <c r="J343" s="231">
        <v>631921504</v>
      </c>
      <c r="K343" s="38"/>
      <c r="L343" s="223"/>
      <c r="M343" s="38"/>
      <c r="N343" s="223"/>
    </row>
    <row r="344" spans="2:14" s="303" customFormat="1" x14ac:dyDescent="0.35">
      <c r="B344" s="170" t="e">
        <f>VLOOKUP(C344,#REF!,3,FALSE)</f>
        <v>#REF!</v>
      </c>
      <c r="C344" s="356" t="s">
        <v>2016</v>
      </c>
      <c r="D344" s="230" t="s">
        <v>2053</v>
      </c>
      <c r="E344" s="230" t="s">
        <v>2112</v>
      </c>
      <c r="F344" s="223"/>
      <c r="G344" s="38"/>
      <c r="H344" s="170"/>
      <c r="I344" s="223" t="s">
        <v>1137</v>
      </c>
      <c r="J344" s="231">
        <v>308322583892</v>
      </c>
      <c r="K344" s="38"/>
      <c r="L344" s="223"/>
      <c r="M344" s="38"/>
      <c r="N344" s="223"/>
    </row>
    <row r="345" spans="2:14" s="303" customFormat="1" x14ac:dyDescent="0.35">
      <c r="B345" s="170" t="e">
        <f>VLOOKUP(C345,#REF!,3,FALSE)</f>
        <v>#REF!</v>
      </c>
      <c r="C345" s="356" t="s">
        <v>2016</v>
      </c>
      <c r="D345" s="230" t="s">
        <v>2055</v>
      </c>
      <c r="E345" s="230" t="s">
        <v>2114</v>
      </c>
      <c r="F345" s="223"/>
      <c r="G345" s="38"/>
      <c r="H345" s="170"/>
      <c r="I345" s="223" t="s">
        <v>1137</v>
      </c>
      <c r="J345" s="231">
        <v>87599999999.279999</v>
      </c>
      <c r="K345" s="38"/>
      <c r="L345" s="223"/>
      <c r="M345" s="38"/>
      <c r="N345" s="223"/>
    </row>
    <row r="346" spans="2:14" s="303" customFormat="1" x14ac:dyDescent="0.35">
      <c r="B346" s="170" t="e">
        <f>VLOOKUP(C346,#REF!,3,FALSE)</f>
        <v>#REF!</v>
      </c>
      <c r="C346" s="356" t="s">
        <v>2016</v>
      </c>
      <c r="D346" s="230" t="s">
        <v>2055</v>
      </c>
      <c r="E346" s="230" t="s">
        <v>2115</v>
      </c>
      <c r="F346" s="223"/>
      <c r="G346" s="38"/>
      <c r="H346" s="170"/>
      <c r="I346" s="223" t="s">
        <v>1137</v>
      </c>
      <c r="J346" s="231">
        <v>2027116000</v>
      </c>
      <c r="K346" s="38"/>
      <c r="L346" s="223"/>
      <c r="M346" s="38"/>
      <c r="N346" s="223"/>
    </row>
    <row r="347" spans="2:14" s="303" customFormat="1" x14ac:dyDescent="0.35">
      <c r="B347" s="170" t="e">
        <f>VLOOKUP(C347,#REF!,3,FALSE)</f>
        <v>#REF!</v>
      </c>
      <c r="C347" s="356" t="s">
        <v>2016</v>
      </c>
      <c r="D347" s="230" t="s">
        <v>2055</v>
      </c>
      <c r="E347" s="230" t="s">
        <v>2084</v>
      </c>
      <c r="F347" s="223"/>
      <c r="G347" s="38"/>
      <c r="H347" s="170"/>
      <c r="I347" s="223" t="s">
        <v>1137</v>
      </c>
      <c r="J347" s="231">
        <v>1607910451.854193</v>
      </c>
      <c r="K347" s="38"/>
      <c r="L347" s="223"/>
      <c r="M347" s="38"/>
      <c r="N347" s="223"/>
    </row>
    <row r="348" spans="2:14" s="303" customFormat="1" x14ac:dyDescent="0.35">
      <c r="B348" s="170" t="e">
        <f>VLOOKUP(C348,#REF!,3,FALSE)</f>
        <v>#REF!</v>
      </c>
      <c r="C348" s="356" t="s">
        <v>2016</v>
      </c>
      <c r="D348" s="230" t="s">
        <v>2055</v>
      </c>
      <c r="E348" s="230" t="s">
        <v>2086</v>
      </c>
      <c r="F348" s="223"/>
      <c r="G348" s="38"/>
      <c r="H348" s="170"/>
      <c r="I348" s="223" t="s">
        <v>1137</v>
      </c>
      <c r="J348" s="231">
        <v>4408475172</v>
      </c>
      <c r="K348" s="38"/>
      <c r="L348" s="223"/>
      <c r="M348" s="38"/>
      <c r="N348" s="223"/>
    </row>
    <row r="349" spans="2:14" s="303" customFormat="1" x14ac:dyDescent="0.35">
      <c r="B349" s="170" t="e">
        <f>VLOOKUP(C349,#REF!,3,FALSE)</f>
        <v>#REF!</v>
      </c>
      <c r="C349" s="356" t="s">
        <v>2016</v>
      </c>
      <c r="D349" s="230" t="s">
        <v>2055</v>
      </c>
      <c r="E349" s="230" t="s">
        <v>2087</v>
      </c>
      <c r="F349" s="223"/>
      <c r="G349" s="38"/>
      <c r="H349" s="170"/>
      <c r="I349" s="223" t="s">
        <v>1137</v>
      </c>
      <c r="J349" s="231">
        <v>23755553167</v>
      </c>
      <c r="K349" s="38"/>
      <c r="L349" s="223"/>
      <c r="M349" s="38"/>
      <c r="N349" s="223"/>
    </row>
    <row r="350" spans="2:14" s="303" customFormat="1" x14ac:dyDescent="0.35">
      <c r="B350" s="170" t="e">
        <f>VLOOKUP(C350,#REF!,3,FALSE)</f>
        <v>#REF!</v>
      </c>
      <c r="C350" s="356" t="s">
        <v>2016</v>
      </c>
      <c r="D350" s="230" t="s">
        <v>2060</v>
      </c>
      <c r="E350" s="230" t="s">
        <v>2117</v>
      </c>
      <c r="F350" s="223"/>
      <c r="G350" s="38"/>
      <c r="H350" s="170"/>
      <c r="I350" s="223" t="s">
        <v>1137</v>
      </c>
      <c r="J350" s="231">
        <v>93172021</v>
      </c>
      <c r="K350" s="38"/>
      <c r="L350" s="223"/>
      <c r="M350" s="38"/>
      <c r="N350" s="223"/>
    </row>
    <row r="351" spans="2:14" s="303" customFormat="1" x14ac:dyDescent="0.35">
      <c r="B351" s="170" t="e">
        <f>VLOOKUP(C351,#REF!,3,FALSE)</f>
        <v>#REF!</v>
      </c>
      <c r="C351" s="356" t="s">
        <v>2016</v>
      </c>
      <c r="D351" s="230" t="s">
        <v>2058</v>
      </c>
      <c r="E351" s="230" t="s">
        <v>2118</v>
      </c>
      <c r="F351" s="223"/>
      <c r="G351" s="38"/>
      <c r="H351" s="170"/>
      <c r="I351" s="223" t="s">
        <v>1137</v>
      </c>
      <c r="J351" s="231">
        <v>1301797387</v>
      </c>
      <c r="K351" s="38"/>
      <c r="L351" s="223"/>
      <c r="M351" s="38"/>
      <c r="N351" s="223"/>
    </row>
    <row r="352" spans="2:14" s="303" customFormat="1" x14ac:dyDescent="0.35">
      <c r="B352" s="170" t="e">
        <f>VLOOKUP(C352,#REF!,3,FALSE)</f>
        <v>#REF!</v>
      </c>
      <c r="C352" s="356" t="s">
        <v>2016</v>
      </c>
      <c r="D352" s="230" t="s">
        <v>2059</v>
      </c>
      <c r="E352" s="230" t="s">
        <v>2125</v>
      </c>
      <c r="F352" s="223"/>
      <c r="G352" s="38"/>
      <c r="H352" s="170"/>
      <c r="I352" s="223" t="s">
        <v>1137</v>
      </c>
      <c r="J352" s="231">
        <v>25104227573</v>
      </c>
      <c r="K352" s="38"/>
      <c r="L352" s="223"/>
      <c r="M352" s="38"/>
      <c r="N352" s="223"/>
    </row>
    <row r="353" spans="2:14" s="303" customFormat="1" x14ac:dyDescent="0.35">
      <c r="B353" s="170" t="e">
        <f>VLOOKUP(C353,#REF!,3,FALSE)</f>
        <v>#REF!</v>
      </c>
      <c r="C353" s="356" t="s">
        <v>2017</v>
      </c>
      <c r="D353" s="230" t="s">
        <v>2057</v>
      </c>
      <c r="E353" s="230" t="s">
        <v>2083</v>
      </c>
      <c r="F353" s="223"/>
      <c r="G353" s="38"/>
      <c r="H353" s="170"/>
      <c r="I353" s="223" t="s">
        <v>1137</v>
      </c>
      <c r="J353" s="231">
        <v>327357.96000000002</v>
      </c>
      <c r="K353" s="38"/>
      <c r="L353" s="223"/>
      <c r="M353" s="38"/>
      <c r="N353" s="223"/>
    </row>
    <row r="354" spans="2:14" s="303" customFormat="1" x14ac:dyDescent="0.35">
      <c r="B354" s="170" t="e">
        <f>VLOOKUP(C354,#REF!,3,FALSE)</f>
        <v>#REF!</v>
      </c>
      <c r="C354" s="356" t="s">
        <v>2017</v>
      </c>
      <c r="D354" s="230" t="s">
        <v>2057</v>
      </c>
      <c r="E354" s="230" t="s">
        <v>2146</v>
      </c>
      <c r="F354" s="223"/>
      <c r="G354" s="38"/>
      <c r="H354" s="170"/>
      <c r="I354" s="223" t="s">
        <v>1137</v>
      </c>
      <c r="J354" s="231">
        <v>127978104.41</v>
      </c>
      <c r="K354" s="38"/>
      <c r="L354" s="223"/>
      <c r="M354" s="38"/>
      <c r="N354" s="223"/>
    </row>
    <row r="355" spans="2:14" s="303" customFormat="1" x14ac:dyDescent="0.35">
      <c r="B355" s="170" t="e">
        <f>VLOOKUP(C355,#REF!,3,FALSE)</f>
        <v>#REF!</v>
      </c>
      <c r="C355" s="356" t="s">
        <v>2017</v>
      </c>
      <c r="D355" s="230" t="s">
        <v>2053</v>
      </c>
      <c r="E355" s="230" t="s">
        <v>2111</v>
      </c>
      <c r="F355" s="223"/>
      <c r="G355" s="38"/>
      <c r="H355" s="170"/>
      <c r="I355" s="223" t="s">
        <v>1137</v>
      </c>
      <c r="J355" s="231">
        <v>144574000</v>
      </c>
      <c r="K355" s="38"/>
      <c r="L355" s="223"/>
      <c r="M355" s="38"/>
      <c r="N355" s="223"/>
    </row>
    <row r="356" spans="2:14" s="303" customFormat="1" x14ac:dyDescent="0.35">
      <c r="B356" s="170" t="e">
        <f>VLOOKUP(C356,#REF!,3,FALSE)</f>
        <v>#REF!</v>
      </c>
      <c r="C356" s="356" t="s">
        <v>2017</v>
      </c>
      <c r="D356" s="230" t="s">
        <v>2055</v>
      </c>
      <c r="E356" s="230" t="s">
        <v>2114</v>
      </c>
      <c r="F356" s="223"/>
      <c r="G356" s="38"/>
      <c r="H356" s="170"/>
      <c r="I356" s="223" t="s">
        <v>1137</v>
      </c>
      <c r="J356" s="231">
        <v>231973136</v>
      </c>
      <c r="K356" s="38"/>
      <c r="L356" s="223"/>
      <c r="M356" s="38"/>
      <c r="N356" s="223"/>
    </row>
    <row r="357" spans="2:14" s="303" customFormat="1" x14ac:dyDescent="0.35">
      <c r="B357" s="170" t="e">
        <f>VLOOKUP(C357,#REF!,3,FALSE)</f>
        <v>#REF!</v>
      </c>
      <c r="C357" s="356" t="s">
        <v>2017</v>
      </c>
      <c r="D357" s="230" t="s">
        <v>2055</v>
      </c>
      <c r="E357" s="230" t="s">
        <v>2084</v>
      </c>
      <c r="F357" s="223"/>
      <c r="G357" s="38"/>
      <c r="H357" s="170"/>
      <c r="I357" s="223" t="s">
        <v>1137</v>
      </c>
      <c r="J357" s="231">
        <v>42000</v>
      </c>
      <c r="K357" s="38"/>
      <c r="L357" s="223"/>
      <c r="M357" s="38"/>
      <c r="N357" s="223"/>
    </row>
    <row r="358" spans="2:14" s="303" customFormat="1" x14ac:dyDescent="0.35">
      <c r="B358" s="170" t="e">
        <f>VLOOKUP(C358,#REF!,3,FALSE)</f>
        <v>#REF!</v>
      </c>
      <c r="C358" s="356" t="s">
        <v>2017</v>
      </c>
      <c r="D358" s="230" t="s">
        <v>2058</v>
      </c>
      <c r="E358" s="230" t="s">
        <v>2118</v>
      </c>
      <c r="F358" s="223"/>
      <c r="G358" s="38"/>
      <c r="H358" s="170"/>
      <c r="I358" s="223" t="s">
        <v>1137</v>
      </c>
      <c r="J358" s="231">
        <v>80000</v>
      </c>
      <c r="K358" s="38"/>
      <c r="L358" s="223"/>
      <c r="M358" s="38"/>
      <c r="N358" s="223"/>
    </row>
    <row r="359" spans="2:14" s="303" customFormat="1" x14ac:dyDescent="0.35">
      <c r="B359" s="170" t="e">
        <f>VLOOKUP(C359,#REF!,3,FALSE)</f>
        <v>#REF!</v>
      </c>
      <c r="C359" s="356" t="s">
        <v>2017</v>
      </c>
      <c r="D359" s="230" t="s">
        <v>2059</v>
      </c>
      <c r="E359" s="230" t="s">
        <v>2125</v>
      </c>
      <c r="F359" s="223"/>
      <c r="G359" s="38"/>
      <c r="H359" s="170"/>
      <c r="I359" s="223" t="s">
        <v>1137</v>
      </c>
      <c r="J359" s="231">
        <v>75859920</v>
      </c>
      <c r="K359" s="38"/>
      <c r="L359" s="223"/>
      <c r="M359" s="38"/>
      <c r="N359" s="223"/>
    </row>
    <row r="360" spans="2:14" s="303" customFormat="1" x14ac:dyDescent="0.35">
      <c r="B360" s="170" t="e">
        <f>VLOOKUP(C360,#REF!,3,FALSE)</f>
        <v>#REF!</v>
      </c>
      <c r="C360" s="356" t="s">
        <v>2018</v>
      </c>
      <c r="D360" s="230" t="s">
        <v>2057</v>
      </c>
      <c r="E360" s="230" t="s">
        <v>2147</v>
      </c>
      <c r="F360" s="223"/>
      <c r="G360" s="38"/>
      <c r="H360" s="170"/>
      <c r="I360" s="223" t="s">
        <v>1137</v>
      </c>
      <c r="J360" s="231">
        <v>7506081661.5200005</v>
      </c>
      <c r="K360" s="38"/>
      <c r="L360" s="223"/>
      <c r="M360" s="38"/>
      <c r="N360" s="223"/>
    </row>
    <row r="361" spans="2:14" s="303" customFormat="1" x14ac:dyDescent="0.35">
      <c r="B361" s="170" t="e">
        <f>VLOOKUP(C361,#REF!,3,FALSE)</f>
        <v>#REF!</v>
      </c>
      <c r="C361" s="356" t="s">
        <v>2018</v>
      </c>
      <c r="D361" s="230" t="s">
        <v>2057</v>
      </c>
      <c r="E361" s="230" t="s">
        <v>2146</v>
      </c>
      <c r="F361" s="223"/>
      <c r="G361" s="38"/>
      <c r="H361" s="170"/>
      <c r="I361" s="223" t="s">
        <v>1137</v>
      </c>
      <c r="J361" s="231">
        <v>101742934.95</v>
      </c>
      <c r="K361" s="38"/>
      <c r="L361" s="223"/>
      <c r="M361" s="38"/>
      <c r="N361" s="223"/>
    </row>
    <row r="362" spans="2:14" s="303" customFormat="1" x14ac:dyDescent="0.35">
      <c r="B362" s="170" t="e">
        <f>VLOOKUP(C362,#REF!,3,FALSE)</f>
        <v>#REF!</v>
      </c>
      <c r="C362" s="356" t="s">
        <v>2018</v>
      </c>
      <c r="D362" s="230" t="s">
        <v>2053</v>
      </c>
      <c r="E362" s="230" t="s">
        <v>2111</v>
      </c>
      <c r="F362" s="223"/>
      <c r="G362" s="38"/>
      <c r="H362" s="170"/>
      <c r="I362" s="223" t="s">
        <v>1137</v>
      </c>
      <c r="J362" s="231">
        <v>2538450</v>
      </c>
      <c r="K362" s="38"/>
      <c r="L362" s="223"/>
      <c r="M362" s="38"/>
      <c r="N362" s="223"/>
    </row>
    <row r="363" spans="2:14" s="303" customFormat="1" x14ac:dyDescent="0.35">
      <c r="B363" s="170" t="e">
        <f>VLOOKUP(C363,#REF!,3,FALSE)</f>
        <v>#REF!</v>
      </c>
      <c r="C363" s="356" t="s">
        <v>2018</v>
      </c>
      <c r="D363" s="230" t="s">
        <v>2053</v>
      </c>
      <c r="E363" s="230" t="s">
        <v>2112</v>
      </c>
      <c r="F363" s="223"/>
      <c r="G363" s="38"/>
      <c r="H363" s="170"/>
      <c r="I363" s="223" t="s">
        <v>1137</v>
      </c>
      <c r="J363" s="231">
        <v>4124147303.3200002</v>
      </c>
      <c r="K363" s="38"/>
      <c r="L363" s="223"/>
      <c r="M363" s="38"/>
      <c r="N363" s="223"/>
    </row>
    <row r="364" spans="2:14" s="303" customFormat="1" x14ac:dyDescent="0.35">
      <c r="B364" s="170" t="e">
        <f>VLOOKUP(C364,#REF!,3,FALSE)</f>
        <v>#REF!</v>
      </c>
      <c r="C364" s="356" t="s">
        <v>2018</v>
      </c>
      <c r="D364" s="230" t="s">
        <v>2053</v>
      </c>
      <c r="E364" s="230" t="s">
        <v>2113</v>
      </c>
      <c r="F364" s="223"/>
      <c r="G364" s="38"/>
      <c r="H364" s="170"/>
      <c r="I364" s="223" t="s">
        <v>1137</v>
      </c>
      <c r="J364" s="231">
        <v>127528830</v>
      </c>
      <c r="K364" s="38"/>
      <c r="L364" s="223"/>
      <c r="M364" s="38"/>
      <c r="N364" s="223"/>
    </row>
    <row r="365" spans="2:14" s="303" customFormat="1" x14ac:dyDescent="0.35">
      <c r="B365" s="170" t="e">
        <f>VLOOKUP(C365,#REF!,3,FALSE)</f>
        <v>#REF!</v>
      </c>
      <c r="C365" s="356" t="s">
        <v>2018</v>
      </c>
      <c r="D365" s="230" t="s">
        <v>2055</v>
      </c>
      <c r="E365" s="230" t="s">
        <v>2114</v>
      </c>
      <c r="F365" s="223"/>
      <c r="G365" s="38"/>
      <c r="H365" s="170"/>
      <c r="I365" s="223" t="s">
        <v>1137</v>
      </c>
      <c r="J365" s="231">
        <v>363807677.00999999</v>
      </c>
      <c r="K365" s="38"/>
      <c r="L365" s="223"/>
      <c r="M365" s="38"/>
      <c r="N365" s="223"/>
    </row>
    <row r="366" spans="2:14" s="303" customFormat="1" x14ac:dyDescent="0.35">
      <c r="B366" s="170" t="e">
        <f>VLOOKUP(C366,#REF!,3,FALSE)</f>
        <v>#REF!</v>
      </c>
      <c r="C366" s="356" t="s">
        <v>2018</v>
      </c>
      <c r="D366" s="230" t="s">
        <v>2055</v>
      </c>
      <c r="E366" s="230" t="s">
        <v>2084</v>
      </c>
      <c r="F366" s="223"/>
      <c r="G366" s="38"/>
      <c r="H366" s="170"/>
      <c r="I366" s="223" t="s">
        <v>1137</v>
      </c>
      <c r="J366" s="231">
        <v>450000000</v>
      </c>
      <c r="K366" s="38"/>
      <c r="L366" s="223"/>
      <c r="M366" s="38"/>
      <c r="N366" s="223"/>
    </row>
    <row r="367" spans="2:14" s="303" customFormat="1" x14ac:dyDescent="0.35">
      <c r="B367" s="170" t="e">
        <f>VLOOKUP(C367,#REF!,3,FALSE)</f>
        <v>#REF!</v>
      </c>
      <c r="C367" s="356" t="s">
        <v>2018</v>
      </c>
      <c r="D367" s="230" t="s">
        <v>2055</v>
      </c>
      <c r="E367" s="230" t="s">
        <v>2087</v>
      </c>
      <c r="F367" s="223"/>
      <c r="G367" s="38"/>
      <c r="H367" s="170"/>
      <c r="I367" s="223" t="s">
        <v>1137</v>
      </c>
      <c r="J367" s="231">
        <v>8432172.5999999996</v>
      </c>
      <c r="K367" s="38"/>
      <c r="L367" s="223"/>
      <c r="M367" s="38"/>
      <c r="N367" s="223"/>
    </row>
    <row r="368" spans="2:14" s="303" customFormat="1" x14ac:dyDescent="0.35">
      <c r="B368" s="170" t="e">
        <f>VLOOKUP(C368,#REF!,3,FALSE)</f>
        <v>#REF!</v>
      </c>
      <c r="C368" s="356" t="s">
        <v>2018</v>
      </c>
      <c r="D368" s="230" t="s">
        <v>2060</v>
      </c>
      <c r="E368" s="230" t="s">
        <v>2117</v>
      </c>
      <c r="F368" s="223"/>
      <c r="G368" s="38"/>
      <c r="H368" s="170"/>
      <c r="I368" s="223" t="s">
        <v>1137</v>
      </c>
      <c r="J368" s="231">
        <v>1474286</v>
      </c>
      <c r="K368" s="38"/>
      <c r="L368" s="223"/>
      <c r="M368" s="38"/>
      <c r="N368" s="223"/>
    </row>
    <row r="369" spans="2:14" s="303" customFormat="1" x14ac:dyDescent="0.35">
      <c r="B369" s="170" t="e">
        <f>VLOOKUP(C369,#REF!,3,FALSE)</f>
        <v>#REF!</v>
      </c>
      <c r="C369" s="356" t="s">
        <v>2018</v>
      </c>
      <c r="D369" s="230" t="s">
        <v>2058</v>
      </c>
      <c r="E369" s="230" t="s">
        <v>2118</v>
      </c>
      <c r="F369" s="223"/>
      <c r="G369" s="38"/>
      <c r="H369" s="170"/>
      <c r="I369" s="223" t="s">
        <v>1137</v>
      </c>
      <c r="J369" s="231">
        <v>215171686</v>
      </c>
      <c r="K369" s="38"/>
      <c r="L369" s="223"/>
      <c r="M369" s="38"/>
      <c r="N369" s="223"/>
    </row>
    <row r="370" spans="2:14" s="303" customFormat="1" x14ac:dyDescent="0.35">
      <c r="B370" s="170" t="e">
        <f>VLOOKUP(C370,#REF!,3,FALSE)</f>
        <v>#REF!</v>
      </c>
      <c r="C370" s="356" t="s">
        <v>2018</v>
      </c>
      <c r="D370" s="230" t="s">
        <v>2061</v>
      </c>
      <c r="E370" s="230" t="s">
        <v>2119</v>
      </c>
      <c r="F370" s="223"/>
      <c r="G370" s="38"/>
      <c r="H370" s="170"/>
      <c r="I370" s="223" t="s">
        <v>1137</v>
      </c>
      <c r="J370" s="231">
        <v>131988182.22</v>
      </c>
      <c r="K370" s="38"/>
      <c r="L370" s="223"/>
      <c r="M370" s="38"/>
      <c r="N370" s="223"/>
    </row>
    <row r="371" spans="2:14" s="303" customFormat="1" x14ac:dyDescent="0.35">
      <c r="B371" s="170" t="e">
        <f>VLOOKUP(C371,#REF!,3,FALSE)</f>
        <v>#REF!</v>
      </c>
      <c r="C371" s="356" t="s">
        <v>2018</v>
      </c>
      <c r="D371" s="230" t="s">
        <v>2056</v>
      </c>
      <c r="E371" s="230" t="s">
        <v>2120</v>
      </c>
      <c r="F371" s="223"/>
      <c r="G371" s="38"/>
      <c r="H371" s="170"/>
      <c r="I371" s="223" t="s">
        <v>1137</v>
      </c>
      <c r="J371" s="231">
        <v>4299036</v>
      </c>
      <c r="K371" s="38"/>
      <c r="L371" s="223"/>
      <c r="M371" s="38"/>
      <c r="N371" s="223"/>
    </row>
    <row r="372" spans="2:14" s="303" customFormat="1" x14ac:dyDescent="0.35">
      <c r="B372" s="170" t="e">
        <f>VLOOKUP(C372,#REF!,3,FALSE)</f>
        <v>#REF!</v>
      </c>
      <c r="C372" s="356" t="s">
        <v>2018</v>
      </c>
      <c r="D372" s="230" t="s">
        <v>2148</v>
      </c>
      <c r="E372" s="230" t="s">
        <v>2121</v>
      </c>
      <c r="F372" s="223"/>
      <c r="G372" s="38"/>
      <c r="H372" s="170"/>
      <c r="I372" s="223" t="s">
        <v>1137</v>
      </c>
      <c r="J372" s="231">
        <v>5381135</v>
      </c>
      <c r="K372" s="38"/>
      <c r="L372" s="223"/>
      <c r="M372" s="38"/>
      <c r="N372" s="223"/>
    </row>
    <row r="373" spans="2:14" s="303" customFormat="1" x14ac:dyDescent="0.35">
      <c r="B373" s="170" t="e">
        <f>VLOOKUP(C373,#REF!,3,FALSE)</f>
        <v>#REF!</v>
      </c>
      <c r="C373" s="356" t="s">
        <v>2018</v>
      </c>
      <c r="D373" s="230" t="s">
        <v>2059</v>
      </c>
      <c r="E373" s="230" t="s">
        <v>2125</v>
      </c>
      <c r="F373" s="223"/>
      <c r="G373" s="38"/>
      <c r="H373" s="170"/>
      <c r="I373" s="223" t="s">
        <v>1137</v>
      </c>
      <c r="J373" s="231">
        <v>370465050</v>
      </c>
      <c r="K373" s="38"/>
      <c r="L373" s="223"/>
      <c r="M373" s="38"/>
      <c r="N373" s="223"/>
    </row>
    <row r="374" spans="2:14" s="303" customFormat="1" x14ac:dyDescent="0.35">
      <c r="B374" s="170" t="e">
        <f>VLOOKUP(C374,#REF!,3,FALSE)</f>
        <v>#REF!</v>
      </c>
      <c r="C374" s="356" t="s">
        <v>2019</v>
      </c>
      <c r="D374" s="230" t="s">
        <v>2057</v>
      </c>
      <c r="E374" s="230" t="s">
        <v>2083</v>
      </c>
      <c r="F374" s="223"/>
      <c r="G374" s="38"/>
      <c r="H374" s="170"/>
      <c r="I374" s="223" t="s">
        <v>1137</v>
      </c>
      <c r="J374" s="231">
        <v>1359011806.24</v>
      </c>
      <c r="K374" s="38"/>
      <c r="L374" s="223"/>
      <c r="M374" s="38"/>
      <c r="N374" s="223"/>
    </row>
    <row r="375" spans="2:14" s="303" customFormat="1" x14ac:dyDescent="0.35">
      <c r="B375" s="170" t="e">
        <f>VLOOKUP(C375,#REF!,3,FALSE)</f>
        <v>#REF!</v>
      </c>
      <c r="C375" s="356" t="s">
        <v>2019</v>
      </c>
      <c r="D375" s="230" t="s">
        <v>2057</v>
      </c>
      <c r="E375" s="230" t="s">
        <v>2146</v>
      </c>
      <c r="F375" s="223"/>
      <c r="G375" s="38"/>
      <c r="H375" s="170"/>
      <c r="I375" s="223" t="s">
        <v>1137</v>
      </c>
      <c r="J375" s="231">
        <v>2853924793.1100001</v>
      </c>
      <c r="K375" s="38"/>
      <c r="L375" s="223"/>
      <c r="M375" s="38"/>
      <c r="N375" s="223"/>
    </row>
    <row r="376" spans="2:14" s="303" customFormat="1" x14ac:dyDescent="0.35">
      <c r="B376" s="170" t="e">
        <f>VLOOKUP(C376,#REF!,3,FALSE)</f>
        <v>#REF!</v>
      </c>
      <c r="C376" s="356" t="s">
        <v>2019</v>
      </c>
      <c r="D376" s="230" t="s">
        <v>2053</v>
      </c>
      <c r="E376" s="230" t="s">
        <v>2113</v>
      </c>
      <c r="F376" s="223"/>
      <c r="G376" s="38"/>
      <c r="H376" s="170"/>
      <c r="I376" s="223" t="s">
        <v>1137</v>
      </c>
      <c r="J376" s="231">
        <v>867600</v>
      </c>
      <c r="K376" s="38"/>
      <c r="L376" s="223"/>
      <c r="M376" s="38"/>
      <c r="N376" s="223"/>
    </row>
    <row r="377" spans="2:14" s="303" customFormat="1" x14ac:dyDescent="0.35">
      <c r="B377" s="170" t="e">
        <f>VLOOKUP(C377,#REF!,3,FALSE)</f>
        <v>#REF!</v>
      </c>
      <c r="C377" s="356" t="s">
        <v>2019</v>
      </c>
      <c r="D377" s="230" t="s">
        <v>2055</v>
      </c>
      <c r="E377" s="230" t="s">
        <v>2114</v>
      </c>
      <c r="F377" s="223"/>
      <c r="G377" s="38"/>
      <c r="H377" s="170"/>
      <c r="I377" s="223" t="s">
        <v>1137</v>
      </c>
      <c r="J377" s="231">
        <v>3721628269.29</v>
      </c>
      <c r="K377" s="38"/>
      <c r="L377" s="223"/>
      <c r="M377" s="38"/>
      <c r="N377" s="223"/>
    </row>
    <row r="378" spans="2:14" s="303" customFormat="1" x14ac:dyDescent="0.35">
      <c r="B378" s="170" t="e">
        <f>VLOOKUP(C378,#REF!,3,FALSE)</f>
        <v>#REF!</v>
      </c>
      <c r="C378" s="356" t="s">
        <v>2019</v>
      </c>
      <c r="D378" s="230" t="s">
        <v>2055</v>
      </c>
      <c r="E378" s="230" t="s">
        <v>2084</v>
      </c>
      <c r="F378" s="223"/>
      <c r="G378" s="38"/>
      <c r="H378" s="170"/>
      <c r="I378" s="223" t="s">
        <v>1137</v>
      </c>
      <c r="J378" s="231">
        <v>24572085</v>
      </c>
      <c r="K378" s="38"/>
      <c r="L378" s="223"/>
      <c r="M378" s="38"/>
      <c r="N378" s="223"/>
    </row>
    <row r="379" spans="2:14" s="303" customFormat="1" x14ac:dyDescent="0.35">
      <c r="B379" s="170" t="e">
        <f>VLOOKUP(C379,#REF!,3,FALSE)</f>
        <v>#REF!</v>
      </c>
      <c r="C379" s="356" t="s">
        <v>2019</v>
      </c>
      <c r="D379" s="230" t="s">
        <v>2059</v>
      </c>
      <c r="E379" s="230" t="s">
        <v>2125</v>
      </c>
      <c r="F379" s="223"/>
      <c r="G379" s="38"/>
      <c r="H379" s="170"/>
      <c r="I379" s="223" t="s">
        <v>1137</v>
      </c>
      <c r="J379" s="231">
        <v>10000000</v>
      </c>
      <c r="K379" s="38"/>
      <c r="L379" s="223"/>
      <c r="M379" s="38"/>
      <c r="N379" s="223"/>
    </row>
    <row r="380" spans="2:14" s="303" customFormat="1" x14ac:dyDescent="0.35">
      <c r="B380" s="170" t="e">
        <f>VLOOKUP(C380,#REF!,3,FALSE)</f>
        <v>#REF!</v>
      </c>
      <c r="C380" s="356" t="s">
        <v>2020</v>
      </c>
      <c r="D380" s="230" t="s">
        <v>2057</v>
      </c>
      <c r="E380" s="230" t="s">
        <v>2147</v>
      </c>
      <c r="F380" s="223"/>
      <c r="G380" s="38"/>
      <c r="H380" s="170"/>
      <c r="I380" s="223" t="s">
        <v>1137</v>
      </c>
      <c r="J380" s="231">
        <v>14662180289.83</v>
      </c>
      <c r="K380" s="38"/>
      <c r="L380" s="223"/>
      <c r="M380" s="38"/>
      <c r="N380" s="223"/>
    </row>
    <row r="381" spans="2:14" s="303" customFormat="1" x14ac:dyDescent="0.35">
      <c r="B381" s="170" t="e">
        <f>VLOOKUP(C381,#REF!,3,FALSE)</f>
        <v>#REF!</v>
      </c>
      <c r="C381" s="356" t="s">
        <v>2020</v>
      </c>
      <c r="D381" s="230" t="s">
        <v>2057</v>
      </c>
      <c r="E381" s="230" t="s">
        <v>2083</v>
      </c>
      <c r="F381" s="223"/>
      <c r="G381" s="38"/>
      <c r="H381" s="170"/>
      <c r="I381" s="223" t="s">
        <v>1137</v>
      </c>
      <c r="J381" s="231">
        <v>33745838.530000001</v>
      </c>
      <c r="K381" s="38"/>
      <c r="L381" s="223"/>
      <c r="M381" s="38"/>
      <c r="N381" s="223"/>
    </row>
    <row r="382" spans="2:14" s="303" customFormat="1" x14ac:dyDescent="0.35">
      <c r="B382" s="170" t="e">
        <f>VLOOKUP(C382,#REF!,3,FALSE)</f>
        <v>#REF!</v>
      </c>
      <c r="C382" s="356" t="s">
        <v>2020</v>
      </c>
      <c r="D382" s="230" t="s">
        <v>2057</v>
      </c>
      <c r="E382" s="230" t="s">
        <v>2146</v>
      </c>
      <c r="F382" s="223"/>
      <c r="G382" s="38"/>
      <c r="H382" s="170"/>
      <c r="I382" s="223" t="s">
        <v>1137</v>
      </c>
      <c r="J382" s="231">
        <v>9389354519.1599998</v>
      </c>
      <c r="K382" s="38"/>
      <c r="L382" s="223"/>
      <c r="M382" s="38"/>
      <c r="N382" s="223"/>
    </row>
    <row r="383" spans="2:14" s="303" customFormat="1" x14ac:dyDescent="0.35">
      <c r="B383" s="170" t="e">
        <f>VLOOKUP(C383,#REF!,3,FALSE)</f>
        <v>#REF!</v>
      </c>
      <c r="C383" s="356" t="s">
        <v>2020</v>
      </c>
      <c r="D383" s="230" t="s">
        <v>2053</v>
      </c>
      <c r="E383" s="230" t="s">
        <v>2111</v>
      </c>
      <c r="F383" s="223"/>
      <c r="G383" s="38"/>
      <c r="H383" s="170"/>
      <c r="I383" s="223" t="s">
        <v>1137</v>
      </c>
      <c r="J383" s="231">
        <v>74184102.5</v>
      </c>
      <c r="K383" s="38"/>
      <c r="L383" s="223"/>
      <c r="M383" s="38"/>
      <c r="N383" s="223"/>
    </row>
    <row r="384" spans="2:14" s="303" customFormat="1" x14ac:dyDescent="0.35">
      <c r="B384" s="170" t="e">
        <f>VLOOKUP(C384,#REF!,3,FALSE)</f>
        <v>#REF!</v>
      </c>
      <c r="C384" s="356" t="s">
        <v>2020</v>
      </c>
      <c r="D384" s="230" t="s">
        <v>2053</v>
      </c>
      <c r="E384" s="230" t="s">
        <v>2112</v>
      </c>
      <c r="F384" s="223"/>
      <c r="G384" s="38"/>
      <c r="H384" s="170"/>
      <c r="I384" s="223" t="s">
        <v>1137</v>
      </c>
      <c r="J384" s="231">
        <v>34421287942.040001</v>
      </c>
      <c r="K384" s="38"/>
      <c r="L384" s="223"/>
      <c r="M384" s="38"/>
      <c r="N384" s="223"/>
    </row>
    <row r="385" spans="2:14" s="303" customFormat="1" x14ac:dyDescent="0.35">
      <c r="B385" s="170" t="e">
        <f>VLOOKUP(C385,#REF!,3,FALSE)</f>
        <v>#REF!</v>
      </c>
      <c r="C385" s="356" t="s">
        <v>2020</v>
      </c>
      <c r="D385" s="230" t="s">
        <v>2053</v>
      </c>
      <c r="E385" s="230" t="s">
        <v>2113</v>
      </c>
      <c r="F385" s="223"/>
      <c r="G385" s="38"/>
      <c r="H385" s="170"/>
      <c r="I385" s="223" t="s">
        <v>1137</v>
      </c>
      <c r="J385" s="231">
        <v>5702479606.1000004</v>
      </c>
      <c r="K385" s="38"/>
      <c r="L385" s="223"/>
      <c r="M385" s="38"/>
      <c r="N385" s="223"/>
    </row>
    <row r="386" spans="2:14" s="303" customFormat="1" x14ac:dyDescent="0.35">
      <c r="B386" s="170" t="e">
        <f>VLOOKUP(C386,#REF!,3,FALSE)</f>
        <v>#REF!</v>
      </c>
      <c r="C386" s="356" t="s">
        <v>2020</v>
      </c>
      <c r="D386" s="230" t="s">
        <v>2055</v>
      </c>
      <c r="E386" s="230" t="s">
        <v>2114</v>
      </c>
      <c r="F386" s="223"/>
      <c r="G386" s="38"/>
      <c r="H386" s="170"/>
      <c r="I386" s="223" t="s">
        <v>1137</v>
      </c>
      <c r="J386" s="231">
        <v>1915833491.3299999</v>
      </c>
      <c r="K386" s="38"/>
      <c r="L386" s="223"/>
      <c r="M386" s="38"/>
      <c r="N386" s="223"/>
    </row>
    <row r="387" spans="2:14" s="303" customFormat="1" x14ac:dyDescent="0.35">
      <c r="B387" s="170" t="e">
        <f>VLOOKUP(C387,#REF!,3,FALSE)</f>
        <v>#REF!</v>
      </c>
      <c r="C387" s="356" t="s">
        <v>2020</v>
      </c>
      <c r="D387" s="230" t="s">
        <v>2055</v>
      </c>
      <c r="E387" s="230" t="s">
        <v>2084</v>
      </c>
      <c r="F387" s="223"/>
      <c r="G387" s="38"/>
      <c r="H387" s="170"/>
      <c r="I387" s="223" t="s">
        <v>1137</v>
      </c>
      <c r="J387" s="231">
        <v>1535027000</v>
      </c>
      <c r="K387" s="38"/>
      <c r="L387" s="223"/>
      <c r="M387" s="38"/>
      <c r="N387" s="223"/>
    </row>
    <row r="388" spans="2:14" s="303" customFormat="1" x14ac:dyDescent="0.35">
      <c r="B388" s="170" t="e">
        <f>VLOOKUP(C388,#REF!,3,FALSE)</f>
        <v>#REF!</v>
      </c>
      <c r="C388" s="356" t="s">
        <v>2020</v>
      </c>
      <c r="D388" s="230" t="s">
        <v>2055</v>
      </c>
      <c r="E388" s="230" t="s">
        <v>2087</v>
      </c>
      <c r="F388" s="223"/>
      <c r="G388" s="38"/>
      <c r="H388" s="170"/>
      <c r="I388" s="223" t="s">
        <v>1137</v>
      </c>
      <c r="J388" s="231">
        <v>2690651717.3699999</v>
      </c>
      <c r="K388" s="38"/>
      <c r="L388" s="223"/>
      <c r="M388" s="38"/>
      <c r="N388" s="223"/>
    </row>
    <row r="389" spans="2:14" s="303" customFormat="1" x14ac:dyDescent="0.35">
      <c r="B389" s="170" t="e">
        <f>VLOOKUP(C389,#REF!,3,FALSE)</f>
        <v>#REF!</v>
      </c>
      <c r="C389" s="356" t="s">
        <v>2020</v>
      </c>
      <c r="D389" s="230" t="s">
        <v>2060</v>
      </c>
      <c r="E389" s="230" t="s">
        <v>2117</v>
      </c>
      <c r="F389" s="223"/>
      <c r="G389" s="38"/>
      <c r="H389" s="170"/>
      <c r="I389" s="223" t="s">
        <v>1137</v>
      </c>
      <c r="J389" s="231">
        <v>16800</v>
      </c>
      <c r="K389" s="38"/>
      <c r="L389" s="223"/>
      <c r="M389" s="38"/>
      <c r="N389" s="223"/>
    </row>
    <row r="390" spans="2:14" s="303" customFormat="1" x14ac:dyDescent="0.35">
      <c r="B390" s="170" t="e">
        <f>VLOOKUP(C390,#REF!,3,FALSE)</f>
        <v>#REF!</v>
      </c>
      <c r="C390" s="356" t="s">
        <v>2020</v>
      </c>
      <c r="D390" s="230" t="s">
        <v>2058</v>
      </c>
      <c r="E390" s="230" t="s">
        <v>2118</v>
      </c>
      <c r="F390" s="223"/>
      <c r="G390" s="38"/>
      <c r="H390" s="170"/>
      <c r="I390" s="223" t="s">
        <v>1137</v>
      </c>
      <c r="J390" s="231">
        <v>396362630</v>
      </c>
      <c r="K390" s="38"/>
      <c r="L390" s="223"/>
      <c r="M390" s="38"/>
      <c r="N390" s="223"/>
    </row>
    <row r="391" spans="2:14" s="303" customFormat="1" x14ac:dyDescent="0.35">
      <c r="B391" s="170" t="e">
        <f>VLOOKUP(C391,#REF!,3,FALSE)</f>
        <v>#REF!</v>
      </c>
      <c r="C391" s="356" t="s">
        <v>2020</v>
      </c>
      <c r="D391" s="230" t="s">
        <v>2061</v>
      </c>
      <c r="E391" s="230" t="s">
        <v>2119</v>
      </c>
      <c r="F391" s="223"/>
      <c r="G391" s="38"/>
      <c r="H391" s="170"/>
      <c r="I391" s="223" t="s">
        <v>1137</v>
      </c>
      <c r="J391" s="231">
        <v>148292447.75</v>
      </c>
      <c r="K391" s="38"/>
      <c r="L391" s="223"/>
      <c r="M391" s="38"/>
      <c r="N391" s="223"/>
    </row>
    <row r="392" spans="2:14" s="303" customFormat="1" x14ac:dyDescent="0.35">
      <c r="B392" s="170" t="e">
        <f>VLOOKUP(C392,#REF!,3,FALSE)</f>
        <v>#REF!</v>
      </c>
      <c r="C392" s="356" t="s">
        <v>2020</v>
      </c>
      <c r="D392" s="230" t="s">
        <v>2059</v>
      </c>
      <c r="E392" s="230" t="s">
        <v>2125</v>
      </c>
      <c r="F392" s="223"/>
      <c r="G392" s="38"/>
      <c r="H392" s="170"/>
      <c r="I392" s="223" t="s">
        <v>1137</v>
      </c>
      <c r="J392" s="231">
        <v>323892763</v>
      </c>
      <c r="K392" s="38"/>
      <c r="L392" s="223"/>
      <c r="M392" s="38"/>
      <c r="N392" s="223"/>
    </row>
    <row r="393" spans="2:14" s="303" customFormat="1" x14ac:dyDescent="0.35">
      <c r="B393" s="170" t="e">
        <f>VLOOKUP(C393,#REF!,3,FALSE)</f>
        <v>#REF!</v>
      </c>
      <c r="C393" s="356" t="s">
        <v>2021</v>
      </c>
      <c r="D393" s="230" t="s">
        <v>2057</v>
      </c>
      <c r="E393" s="230" t="s">
        <v>2147</v>
      </c>
      <c r="F393" s="223"/>
      <c r="G393" s="38"/>
      <c r="H393" s="170"/>
      <c r="I393" s="223" t="s">
        <v>1137</v>
      </c>
      <c r="J393" s="231">
        <v>31412896187.52</v>
      </c>
      <c r="K393" s="38"/>
      <c r="L393" s="223"/>
      <c r="M393" s="38"/>
      <c r="N393" s="223"/>
    </row>
    <row r="394" spans="2:14" s="303" customFormat="1" x14ac:dyDescent="0.35">
      <c r="B394" s="170" t="e">
        <f>VLOOKUP(C394,#REF!,3,FALSE)</f>
        <v>#REF!</v>
      </c>
      <c r="C394" s="356" t="s">
        <v>2021</v>
      </c>
      <c r="D394" s="230" t="s">
        <v>2057</v>
      </c>
      <c r="E394" s="230" t="s">
        <v>2083</v>
      </c>
      <c r="F394" s="223"/>
      <c r="G394" s="38"/>
      <c r="H394" s="170"/>
      <c r="I394" s="223" t="s">
        <v>1137</v>
      </c>
      <c r="J394" s="231">
        <v>827616314.02999997</v>
      </c>
      <c r="K394" s="38"/>
      <c r="L394" s="223"/>
      <c r="M394" s="38"/>
      <c r="N394" s="223"/>
    </row>
    <row r="395" spans="2:14" s="303" customFormat="1" x14ac:dyDescent="0.35">
      <c r="B395" s="170" t="e">
        <f>VLOOKUP(C395,#REF!,3,FALSE)</f>
        <v>#REF!</v>
      </c>
      <c r="C395" s="356" t="s">
        <v>2021</v>
      </c>
      <c r="D395" s="230" t="s">
        <v>2057</v>
      </c>
      <c r="E395" s="230" t="s">
        <v>2146</v>
      </c>
      <c r="F395" s="223"/>
      <c r="G395" s="38"/>
      <c r="H395" s="170"/>
      <c r="I395" s="223" t="s">
        <v>1137</v>
      </c>
      <c r="J395" s="231">
        <v>1727065612.1500001</v>
      </c>
      <c r="K395" s="38"/>
      <c r="L395" s="223"/>
      <c r="M395" s="38"/>
      <c r="N395" s="223"/>
    </row>
    <row r="396" spans="2:14" x14ac:dyDescent="0.35">
      <c r="B396" s="170" t="e">
        <f>VLOOKUP(C396,#REF!,3,FALSE)</f>
        <v>#REF!</v>
      </c>
      <c r="C396" s="356" t="s">
        <v>2021</v>
      </c>
      <c r="D396" s="230" t="s">
        <v>2053</v>
      </c>
      <c r="E396" s="230" t="s">
        <v>2111</v>
      </c>
      <c r="F396" s="223"/>
      <c r="G396" s="38"/>
      <c r="H396" s="170"/>
      <c r="I396" s="223" t="s">
        <v>1137</v>
      </c>
      <c r="J396" s="231">
        <v>23128450</v>
      </c>
      <c r="K396" s="38"/>
      <c r="L396" s="223"/>
      <c r="M396" s="38"/>
      <c r="N396" s="223"/>
    </row>
    <row r="397" spans="2:14" x14ac:dyDescent="0.35">
      <c r="B397" s="170" t="e">
        <f>VLOOKUP(C397,#REF!,3,FALSE)</f>
        <v>#REF!</v>
      </c>
      <c r="C397" s="356" t="s">
        <v>2021</v>
      </c>
      <c r="D397" s="230" t="s">
        <v>2053</v>
      </c>
      <c r="E397" s="230" t="s">
        <v>2112</v>
      </c>
      <c r="F397" s="223"/>
      <c r="G397" s="38"/>
      <c r="H397" s="170"/>
      <c r="I397" s="223" t="s">
        <v>1137</v>
      </c>
      <c r="J397" s="231">
        <v>34351241998.549999</v>
      </c>
      <c r="K397" s="38"/>
      <c r="L397" s="223"/>
      <c r="M397" s="38"/>
      <c r="N397" s="223"/>
    </row>
    <row r="398" spans="2:14" x14ac:dyDescent="0.35">
      <c r="B398" s="170" t="e">
        <f>VLOOKUP(C398,#REF!,3,FALSE)</f>
        <v>#REF!</v>
      </c>
      <c r="C398" s="356" t="s">
        <v>2021</v>
      </c>
      <c r="D398" s="230" t="s">
        <v>2053</v>
      </c>
      <c r="E398" s="230" t="s">
        <v>2113</v>
      </c>
      <c r="F398" s="223"/>
      <c r="G398" s="38"/>
      <c r="H398" s="170"/>
      <c r="I398" s="223" t="s">
        <v>1137</v>
      </c>
      <c r="J398" s="231">
        <v>779658500</v>
      </c>
      <c r="K398" s="38"/>
      <c r="L398" s="223"/>
      <c r="M398" s="38"/>
      <c r="N398" s="223"/>
    </row>
    <row r="399" spans="2:14" x14ac:dyDescent="0.35">
      <c r="B399" s="170" t="e">
        <f>VLOOKUP(C399,#REF!,3,FALSE)</f>
        <v>#REF!</v>
      </c>
      <c r="C399" s="356" t="s">
        <v>2021</v>
      </c>
      <c r="D399" s="230" t="s">
        <v>2055</v>
      </c>
      <c r="E399" s="230" t="s">
        <v>2114</v>
      </c>
      <c r="F399" s="223"/>
      <c r="G399" s="38"/>
      <c r="H399" s="170"/>
      <c r="I399" s="223" t="s">
        <v>1137</v>
      </c>
      <c r="J399" s="231">
        <v>1150956960</v>
      </c>
      <c r="K399" s="38"/>
      <c r="L399" s="223"/>
      <c r="M399" s="38"/>
      <c r="N399" s="223"/>
    </row>
    <row r="400" spans="2:14" x14ac:dyDescent="0.35">
      <c r="B400" s="170" t="e">
        <f>VLOOKUP(C400,#REF!,3,FALSE)</f>
        <v>#REF!</v>
      </c>
      <c r="C400" s="356" t="s">
        <v>2021</v>
      </c>
      <c r="D400" s="230" t="s">
        <v>2055</v>
      </c>
      <c r="E400" s="230" t="s">
        <v>2084</v>
      </c>
      <c r="F400" s="223"/>
      <c r="G400" s="38"/>
      <c r="H400" s="170"/>
      <c r="I400" s="223" t="s">
        <v>1137</v>
      </c>
      <c r="J400" s="231">
        <v>1060554000</v>
      </c>
      <c r="K400" s="38"/>
      <c r="L400" s="223"/>
      <c r="M400" s="38"/>
      <c r="N400" s="223"/>
    </row>
    <row r="401" spans="2:14" x14ac:dyDescent="0.35">
      <c r="B401" s="170" t="e">
        <f>VLOOKUP(C401,#REF!,3,FALSE)</f>
        <v>#REF!</v>
      </c>
      <c r="C401" s="356" t="s">
        <v>2021</v>
      </c>
      <c r="D401" s="230" t="s">
        <v>2060</v>
      </c>
      <c r="E401" s="230" t="s">
        <v>2117</v>
      </c>
      <c r="F401" s="223"/>
      <c r="G401" s="38"/>
      <c r="H401" s="170"/>
      <c r="I401" s="223" t="s">
        <v>1137</v>
      </c>
      <c r="J401" s="231">
        <v>30000</v>
      </c>
      <c r="K401" s="38"/>
      <c r="L401" s="223"/>
      <c r="M401" s="38"/>
      <c r="N401" s="223"/>
    </row>
    <row r="402" spans="2:14" x14ac:dyDescent="0.35">
      <c r="B402" s="170" t="e">
        <f>VLOOKUP(C402,#REF!,3,FALSE)</f>
        <v>#REF!</v>
      </c>
      <c r="C402" s="356" t="s">
        <v>2021</v>
      </c>
      <c r="D402" s="230" t="s">
        <v>2059</v>
      </c>
      <c r="E402" s="230" t="s">
        <v>989</v>
      </c>
      <c r="F402" s="223"/>
      <c r="G402" s="38"/>
      <c r="H402" s="170"/>
      <c r="I402" s="223" t="s">
        <v>1137</v>
      </c>
      <c r="J402" s="231">
        <v>43500</v>
      </c>
      <c r="K402" s="38"/>
      <c r="L402" s="223"/>
      <c r="M402" s="38"/>
      <c r="N402" s="223"/>
    </row>
    <row r="403" spans="2:14" x14ac:dyDescent="0.35">
      <c r="B403" s="170" t="e">
        <f>VLOOKUP(C403,#REF!,3,FALSE)</f>
        <v>#REF!</v>
      </c>
      <c r="C403" s="356" t="s">
        <v>2022</v>
      </c>
      <c r="D403" s="230" t="s">
        <v>2057</v>
      </c>
      <c r="E403" s="230" t="s">
        <v>2083</v>
      </c>
      <c r="F403" s="223"/>
      <c r="G403" s="38"/>
      <c r="H403" s="170"/>
      <c r="I403" s="223" t="s">
        <v>1137</v>
      </c>
      <c r="J403" s="231">
        <v>334203648.69999999</v>
      </c>
      <c r="K403" s="38"/>
      <c r="L403" s="223"/>
      <c r="M403" s="38"/>
      <c r="N403" s="223"/>
    </row>
    <row r="404" spans="2:14" x14ac:dyDescent="0.35">
      <c r="B404" s="170" t="e">
        <f>VLOOKUP(C404,#REF!,3,FALSE)</f>
        <v>#REF!</v>
      </c>
      <c r="C404" s="356" t="s">
        <v>2022</v>
      </c>
      <c r="D404" s="230" t="s">
        <v>2057</v>
      </c>
      <c r="E404" s="230" t="s">
        <v>2146</v>
      </c>
      <c r="F404" s="223"/>
      <c r="G404" s="38"/>
      <c r="H404" s="170"/>
      <c r="I404" s="223" t="s">
        <v>1137</v>
      </c>
      <c r="J404" s="231">
        <v>701827662.13</v>
      </c>
      <c r="K404" s="38"/>
      <c r="L404" s="223"/>
      <c r="M404" s="38"/>
      <c r="N404" s="223"/>
    </row>
    <row r="405" spans="2:14" x14ac:dyDescent="0.35">
      <c r="B405" s="170" t="e">
        <f>VLOOKUP(C405,#REF!,3,FALSE)</f>
        <v>#REF!</v>
      </c>
      <c r="C405" s="356" t="s">
        <v>2022</v>
      </c>
      <c r="D405" s="230" t="s">
        <v>2053</v>
      </c>
      <c r="E405" s="230" t="s">
        <v>2111</v>
      </c>
      <c r="F405" s="223"/>
      <c r="G405" s="38"/>
      <c r="H405" s="170"/>
      <c r="I405" s="223" t="s">
        <v>1137</v>
      </c>
      <c r="J405" s="231">
        <v>27255670</v>
      </c>
      <c r="K405" s="38"/>
      <c r="L405" s="223"/>
      <c r="M405" s="38"/>
      <c r="N405" s="223"/>
    </row>
    <row r="406" spans="2:14" x14ac:dyDescent="0.35">
      <c r="B406" s="170" t="e">
        <f>VLOOKUP(C406,#REF!,3,FALSE)</f>
        <v>#REF!</v>
      </c>
      <c r="C406" s="356" t="s">
        <v>2022</v>
      </c>
      <c r="D406" s="230" t="s">
        <v>2053</v>
      </c>
      <c r="E406" s="230" t="s">
        <v>2112</v>
      </c>
      <c r="F406" s="223"/>
      <c r="G406" s="38"/>
      <c r="H406" s="170"/>
      <c r="I406" s="223" t="s">
        <v>1137</v>
      </c>
      <c r="J406" s="231">
        <v>26909930</v>
      </c>
      <c r="K406" s="38"/>
      <c r="L406" s="223"/>
      <c r="M406" s="38"/>
      <c r="N406" s="223"/>
    </row>
    <row r="407" spans="2:14" x14ac:dyDescent="0.35">
      <c r="B407" s="170" t="e">
        <f>VLOOKUP(C407,#REF!,3,FALSE)</f>
        <v>#REF!</v>
      </c>
      <c r="C407" s="356" t="s">
        <v>2022</v>
      </c>
      <c r="D407" s="230" t="s">
        <v>2055</v>
      </c>
      <c r="E407" s="230" t="s">
        <v>2114</v>
      </c>
      <c r="F407" s="223"/>
      <c r="G407" s="38"/>
      <c r="H407" s="170"/>
      <c r="I407" s="223" t="s">
        <v>1137</v>
      </c>
      <c r="J407" s="231">
        <v>2747491491.29</v>
      </c>
      <c r="K407" s="38"/>
      <c r="L407" s="223"/>
      <c r="M407" s="38"/>
      <c r="N407" s="223"/>
    </row>
    <row r="408" spans="2:14" x14ac:dyDescent="0.35">
      <c r="B408" s="170" t="e">
        <f>VLOOKUP(C408,#REF!,3,FALSE)</f>
        <v>#REF!</v>
      </c>
      <c r="C408" s="356" t="s">
        <v>2022</v>
      </c>
      <c r="D408" s="230" t="s">
        <v>2055</v>
      </c>
      <c r="E408" s="230" t="s">
        <v>2084</v>
      </c>
      <c r="F408" s="223"/>
      <c r="G408" s="38"/>
      <c r="H408" s="170"/>
      <c r="I408" s="223" t="s">
        <v>1137</v>
      </c>
      <c r="J408" s="231">
        <v>1168800</v>
      </c>
      <c r="K408" s="38"/>
      <c r="L408" s="223"/>
      <c r="M408" s="38"/>
      <c r="N408" s="223"/>
    </row>
    <row r="409" spans="2:14" x14ac:dyDescent="0.35">
      <c r="B409" s="170" t="e">
        <f>VLOOKUP(C409,#REF!,3,FALSE)</f>
        <v>#REF!</v>
      </c>
      <c r="C409" s="356" t="s">
        <v>2022</v>
      </c>
      <c r="D409" s="230" t="s">
        <v>2055</v>
      </c>
      <c r="E409" s="230" t="s">
        <v>2087</v>
      </c>
      <c r="F409" s="223"/>
      <c r="G409" s="38"/>
      <c r="H409" s="170"/>
      <c r="I409" s="223" t="s">
        <v>1137</v>
      </c>
      <c r="J409" s="231">
        <v>17500000</v>
      </c>
      <c r="K409" s="38"/>
      <c r="L409" s="223"/>
      <c r="M409" s="38"/>
      <c r="N409" s="223"/>
    </row>
    <row r="410" spans="2:14" x14ac:dyDescent="0.35">
      <c r="B410" s="170" t="e">
        <f>VLOOKUP(C410,#REF!,3,FALSE)</f>
        <v>#REF!</v>
      </c>
      <c r="C410" s="356" t="s">
        <v>2022</v>
      </c>
      <c r="D410" s="230" t="s">
        <v>2060</v>
      </c>
      <c r="E410" s="230" t="s">
        <v>2117</v>
      </c>
      <c r="F410" s="223"/>
      <c r="G410" s="38"/>
      <c r="H410" s="170"/>
      <c r="I410" s="223" t="s">
        <v>1137</v>
      </c>
      <c r="J410" s="231">
        <v>3169554</v>
      </c>
      <c r="K410" s="38"/>
      <c r="L410" s="223"/>
      <c r="M410" s="38"/>
      <c r="N410" s="223"/>
    </row>
    <row r="411" spans="2:14" x14ac:dyDescent="0.35">
      <c r="B411" s="170" t="e">
        <f>VLOOKUP(C411,#REF!,3,FALSE)</f>
        <v>#REF!</v>
      </c>
      <c r="C411" s="356" t="s">
        <v>2022</v>
      </c>
      <c r="D411" s="230" t="s">
        <v>2058</v>
      </c>
      <c r="E411" s="230" t="s">
        <v>2118</v>
      </c>
      <c r="F411" s="223"/>
      <c r="G411" s="38"/>
      <c r="H411" s="170"/>
      <c r="I411" s="223" t="s">
        <v>1137</v>
      </c>
      <c r="J411" s="231">
        <v>13757700</v>
      </c>
      <c r="K411" s="38"/>
      <c r="L411" s="223"/>
      <c r="M411" s="38"/>
      <c r="N411" s="223"/>
    </row>
    <row r="412" spans="2:14" x14ac:dyDescent="0.35">
      <c r="B412" s="170" t="e">
        <f>VLOOKUP(C412,#REF!,3,FALSE)</f>
        <v>#REF!</v>
      </c>
      <c r="C412" s="356" t="s">
        <v>2022</v>
      </c>
      <c r="D412" s="230" t="s">
        <v>2061</v>
      </c>
      <c r="E412" s="230" t="s">
        <v>2119</v>
      </c>
      <c r="F412" s="223"/>
      <c r="G412" s="38"/>
      <c r="H412" s="170"/>
      <c r="I412" s="223" t="s">
        <v>1137</v>
      </c>
      <c r="J412" s="231">
        <v>105275280</v>
      </c>
      <c r="K412" s="38"/>
      <c r="L412" s="223"/>
      <c r="M412" s="38"/>
      <c r="N412" s="223"/>
    </row>
    <row r="413" spans="2:14" x14ac:dyDescent="0.35">
      <c r="B413" s="170" t="e">
        <f>VLOOKUP(C413,#REF!,3,FALSE)</f>
        <v>#REF!</v>
      </c>
      <c r="C413" s="356" t="s">
        <v>2022</v>
      </c>
      <c r="D413" s="230" t="s">
        <v>2059</v>
      </c>
      <c r="E413" s="230" t="s">
        <v>2125</v>
      </c>
      <c r="F413" s="223"/>
      <c r="G413" s="38"/>
      <c r="H413" s="170"/>
      <c r="I413" s="223" t="s">
        <v>1137</v>
      </c>
      <c r="J413" s="231">
        <v>635232000</v>
      </c>
      <c r="K413" s="38"/>
      <c r="L413" s="223"/>
      <c r="M413" s="38"/>
      <c r="N413" s="223"/>
    </row>
    <row r="414" spans="2:14" x14ac:dyDescent="0.35">
      <c r="B414" s="170" t="e">
        <f>VLOOKUP(C414,#REF!,3,FALSE)</f>
        <v>#REF!</v>
      </c>
      <c r="C414" s="356" t="s">
        <v>2023</v>
      </c>
      <c r="D414" s="230" t="s">
        <v>2057</v>
      </c>
      <c r="E414" s="230" t="s">
        <v>2147</v>
      </c>
      <c r="F414" s="223"/>
      <c r="G414" s="38"/>
      <c r="H414" s="170"/>
      <c r="I414" s="223" t="s">
        <v>1137</v>
      </c>
      <c r="J414" s="231">
        <v>959310169.28999996</v>
      </c>
      <c r="K414" s="38"/>
      <c r="L414" s="223"/>
      <c r="M414" s="38"/>
      <c r="N414" s="223"/>
    </row>
    <row r="415" spans="2:14" x14ac:dyDescent="0.35">
      <c r="B415" s="170" t="e">
        <f>VLOOKUP(C415,#REF!,3,FALSE)</f>
        <v>#REF!</v>
      </c>
      <c r="C415" s="356" t="s">
        <v>2023</v>
      </c>
      <c r="D415" s="230" t="s">
        <v>2057</v>
      </c>
      <c r="E415" s="230" t="s">
        <v>2083</v>
      </c>
      <c r="F415" s="223"/>
      <c r="G415" s="38"/>
      <c r="H415" s="170"/>
      <c r="I415" s="223" t="s">
        <v>1137</v>
      </c>
      <c r="J415" s="231">
        <v>9128874.1600000001</v>
      </c>
      <c r="K415" s="38"/>
      <c r="L415" s="223"/>
      <c r="M415" s="38"/>
      <c r="N415" s="223"/>
    </row>
    <row r="416" spans="2:14" x14ac:dyDescent="0.35">
      <c r="B416" s="170" t="e">
        <f>VLOOKUP(C416,#REF!,3,FALSE)</f>
        <v>#REF!</v>
      </c>
      <c r="C416" s="356" t="s">
        <v>2023</v>
      </c>
      <c r="D416" s="230" t="s">
        <v>2057</v>
      </c>
      <c r="E416" s="230" t="s">
        <v>2146</v>
      </c>
      <c r="F416" s="223"/>
      <c r="G416" s="38"/>
      <c r="H416" s="170"/>
      <c r="I416" s="223" t="s">
        <v>1137</v>
      </c>
      <c r="J416" s="231">
        <v>664576504.14999998</v>
      </c>
      <c r="K416" s="38"/>
      <c r="L416" s="223"/>
      <c r="M416" s="38"/>
      <c r="N416" s="223"/>
    </row>
    <row r="417" spans="2:14" x14ac:dyDescent="0.35">
      <c r="B417" s="170" t="e">
        <f>VLOOKUP(C417,#REF!,3,FALSE)</f>
        <v>#REF!</v>
      </c>
      <c r="C417" s="356" t="s">
        <v>2023</v>
      </c>
      <c r="D417" s="230" t="s">
        <v>2053</v>
      </c>
      <c r="E417" s="230" t="s">
        <v>2111</v>
      </c>
      <c r="F417" s="223"/>
      <c r="G417" s="38"/>
      <c r="H417" s="170"/>
      <c r="I417" s="223" t="s">
        <v>1137</v>
      </c>
      <c r="J417" s="231">
        <v>174016531</v>
      </c>
      <c r="K417" s="38"/>
      <c r="L417" s="223"/>
      <c r="M417" s="38"/>
      <c r="N417" s="223"/>
    </row>
    <row r="418" spans="2:14" x14ac:dyDescent="0.35">
      <c r="B418" s="170" t="e">
        <f>VLOOKUP(C418,#REF!,3,FALSE)</f>
        <v>#REF!</v>
      </c>
      <c r="C418" s="356" t="s">
        <v>2023</v>
      </c>
      <c r="D418" s="230" t="s">
        <v>2053</v>
      </c>
      <c r="E418" s="230" t="s">
        <v>2112</v>
      </c>
      <c r="F418" s="223"/>
      <c r="G418" s="38"/>
      <c r="H418" s="170"/>
      <c r="I418" s="223" t="s">
        <v>1137</v>
      </c>
      <c r="J418" s="231">
        <v>3259689935.5699997</v>
      </c>
      <c r="K418" s="38"/>
      <c r="L418" s="223"/>
      <c r="M418" s="38"/>
      <c r="N418" s="223"/>
    </row>
    <row r="419" spans="2:14" x14ac:dyDescent="0.35">
      <c r="B419" s="170" t="e">
        <f>VLOOKUP(C419,#REF!,3,FALSE)</f>
        <v>#REF!</v>
      </c>
      <c r="C419" s="356" t="s">
        <v>2023</v>
      </c>
      <c r="D419" s="230" t="s">
        <v>2055</v>
      </c>
      <c r="E419" s="230" t="s">
        <v>2114</v>
      </c>
      <c r="F419" s="223"/>
      <c r="G419" s="38"/>
      <c r="H419" s="170"/>
      <c r="I419" s="223" t="s">
        <v>1137</v>
      </c>
      <c r="J419" s="231">
        <v>1222635787.6199999</v>
      </c>
      <c r="K419" s="38"/>
      <c r="L419" s="223"/>
      <c r="M419" s="38"/>
      <c r="N419" s="223"/>
    </row>
    <row r="420" spans="2:14" x14ac:dyDescent="0.35">
      <c r="B420" s="170" t="e">
        <f>VLOOKUP(C420,#REF!,3,FALSE)</f>
        <v>#REF!</v>
      </c>
      <c r="C420" s="356" t="s">
        <v>2023</v>
      </c>
      <c r="D420" s="230" t="s">
        <v>2055</v>
      </c>
      <c r="E420" s="230" t="s">
        <v>2084</v>
      </c>
      <c r="F420" s="223"/>
      <c r="G420" s="38"/>
      <c r="H420" s="170"/>
      <c r="I420" s="223" t="s">
        <v>1137</v>
      </c>
      <c r="J420" s="231">
        <v>31600</v>
      </c>
      <c r="K420" s="38"/>
      <c r="L420" s="223"/>
      <c r="M420" s="38"/>
      <c r="N420" s="223"/>
    </row>
    <row r="421" spans="2:14" x14ac:dyDescent="0.35">
      <c r="B421" s="170" t="e">
        <f>VLOOKUP(C421,#REF!,3,FALSE)</f>
        <v>#REF!</v>
      </c>
      <c r="C421" s="356" t="s">
        <v>2023</v>
      </c>
      <c r="D421" s="230" t="s">
        <v>2055</v>
      </c>
      <c r="E421" s="230" t="s">
        <v>989</v>
      </c>
      <c r="F421" s="223"/>
      <c r="G421" s="38"/>
      <c r="H421" s="170"/>
      <c r="I421" s="223" t="s">
        <v>1137</v>
      </c>
      <c r="J421" s="231">
        <v>67463489</v>
      </c>
      <c r="K421" s="38"/>
      <c r="L421" s="223"/>
      <c r="M421" s="38"/>
      <c r="N421" s="223"/>
    </row>
    <row r="422" spans="2:14" x14ac:dyDescent="0.35">
      <c r="B422" s="170" t="e">
        <f>VLOOKUP(C422,#REF!,3,FALSE)</f>
        <v>#REF!</v>
      </c>
      <c r="C422" s="356" t="s">
        <v>2023</v>
      </c>
      <c r="D422" s="230" t="s">
        <v>2055</v>
      </c>
      <c r="E422" s="230" t="s">
        <v>2087</v>
      </c>
      <c r="F422" s="223"/>
      <c r="G422" s="38"/>
      <c r="H422" s="170"/>
      <c r="I422" s="223" t="s">
        <v>1137</v>
      </c>
      <c r="J422" s="231">
        <v>102568140.48</v>
      </c>
      <c r="K422" s="38"/>
      <c r="L422" s="223"/>
      <c r="M422" s="38"/>
      <c r="N422" s="223"/>
    </row>
    <row r="423" spans="2:14" x14ac:dyDescent="0.35">
      <c r="B423" s="170" t="e">
        <f>VLOOKUP(C423,#REF!,3,FALSE)</f>
        <v>#REF!</v>
      </c>
      <c r="C423" s="356" t="s">
        <v>2023</v>
      </c>
      <c r="D423" s="230" t="s">
        <v>2058</v>
      </c>
      <c r="E423" s="230" t="s">
        <v>2118</v>
      </c>
      <c r="F423" s="223"/>
      <c r="G423" s="38"/>
      <c r="H423" s="170"/>
      <c r="I423" s="223" t="s">
        <v>1137</v>
      </c>
      <c r="J423" s="231">
        <v>16280173</v>
      </c>
      <c r="K423" s="38"/>
      <c r="L423" s="223"/>
      <c r="M423" s="38"/>
      <c r="N423" s="223"/>
    </row>
    <row r="424" spans="2:14" x14ac:dyDescent="0.35">
      <c r="B424" s="170" t="e">
        <f>VLOOKUP(C424,#REF!,3,FALSE)</f>
        <v>#REF!</v>
      </c>
      <c r="C424" s="356" t="s">
        <v>2023</v>
      </c>
      <c r="D424" s="230" t="s">
        <v>2061</v>
      </c>
      <c r="E424" s="230" t="s">
        <v>2119</v>
      </c>
      <c r="F424" s="223"/>
      <c r="G424" s="38"/>
      <c r="H424" s="170"/>
      <c r="I424" s="223" t="s">
        <v>1137</v>
      </c>
      <c r="J424" s="231">
        <v>24400574.399999999</v>
      </c>
      <c r="K424" s="38"/>
      <c r="L424" s="223"/>
      <c r="M424" s="38"/>
      <c r="N424" s="223"/>
    </row>
    <row r="425" spans="2:14" x14ac:dyDescent="0.35">
      <c r="B425" s="170" t="e">
        <f>VLOOKUP(C425,#REF!,3,FALSE)</f>
        <v>#REF!</v>
      </c>
      <c r="C425" s="356" t="s">
        <v>2023</v>
      </c>
      <c r="D425" s="230" t="s">
        <v>2059</v>
      </c>
      <c r="E425" s="230" t="s">
        <v>989</v>
      </c>
      <c r="F425" s="223"/>
      <c r="G425" s="38"/>
      <c r="H425" s="170"/>
      <c r="I425" s="223" t="s">
        <v>1137</v>
      </c>
      <c r="J425" s="231">
        <v>764853040</v>
      </c>
      <c r="K425" s="38"/>
      <c r="L425" s="223"/>
      <c r="M425" s="38"/>
      <c r="N425" s="223"/>
    </row>
    <row r="426" spans="2:14" x14ac:dyDescent="0.35">
      <c r="B426" s="170" t="e">
        <f>VLOOKUP(C426,#REF!,3,FALSE)</f>
        <v>#REF!</v>
      </c>
      <c r="C426" s="356" t="s">
        <v>2023</v>
      </c>
      <c r="D426" s="230" t="s">
        <v>2059</v>
      </c>
      <c r="E426" s="230" t="s">
        <v>2125</v>
      </c>
      <c r="F426" s="223"/>
      <c r="G426" s="38"/>
      <c r="H426" s="170"/>
      <c r="I426" s="223" t="s">
        <v>1137</v>
      </c>
      <c r="J426" s="231">
        <v>347712942.00999999</v>
      </c>
      <c r="K426" s="38"/>
      <c r="L426" s="223"/>
      <c r="M426" s="38"/>
      <c r="N426" s="223"/>
    </row>
    <row r="427" spans="2:14" x14ac:dyDescent="0.35">
      <c r="B427" s="170" t="e">
        <f>VLOOKUP(C427,#REF!,3,FALSE)</f>
        <v>#REF!</v>
      </c>
      <c r="C427" s="356" t="s">
        <v>2024</v>
      </c>
      <c r="D427" s="230" t="s">
        <v>2057</v>
      </c>
      <c r="E427" s="230" t="s">
        <v>2147</v>
      </c>
      <c r="F427" s="223"/>
      <c r="G427" s="38"/>
      <c r="H427" s="170"/>
      <c r="I427" s="223" t="s">
        <v>1137</v>
      </c>
      <c r="J427" s="231">
        <v>9012446900.3999996</v>
      </c>
      <c r="K427" s="38"/>
      <c r="L427" s="223"/>
      <c r="M427" s="38"/>
      <c r="N427" s="223"/>
    </row>
    <row r="428" spans="2:14" x14ac:dyDescent="0.35">
      <c r="B428" s="170" t="e">
        <f>VLOOKUP(C428,#REF!,3,FALSE)</f>
        <v>#REF!</v>
      </c>
      <c r="C428" s="356" t="s">
        <v>2024</v>
      </c>
      <c r="D428" s="230" t="s">
        <v>2053</v>
      </c>
      <c r="E428" s="230" t="s">
        <v>2111</v>
      </c>
      <c r="F428" s="223"/>
      <c r="G428" s="38"/>
      <c r="H428" s="170"/>
      <c r="I428" s="223" t="s">
        <v>1137</v>
      </c>
      <c r="J428" s="231">
        <v>2007605</v>
      </c>
      <c r="K428" s="38"/>
      <c r="L428" s="223"/>
      <c r="M428" s="38"/>
      <c r="N428" s="223"/>
    </row>
    <row r="429" spans="2:14" x14ac:dyDescent="0.35">
      <c r="B429" s="170" t="e">
        <f>VLOOKUP(C429,#REF!,3,FALSE)</f>
        <v>#REF!</v>
      </c>
      <c r="C429" s="356" t="s">
        <v>2024</v>
      </c>
      <c r="D429" s="230" t="s">
        <v>2053</v>
      </c>
      <c r="E429" s="230" t="s">
        <v>2112</v>
      </c>
      <c r="F429" s="223"/>
      <c r="G429" s="38"/>
      <c r="H429" s="170"/>
      <c r="I429" s="223" t="s">
        <v>1137</v>
      </c>
      <c r="J429" s="231">
        <v>37429997530.519997</v>
      </c>
      <c r="K429" s="38"/>
      <c r="L429" s="223"/>
      <c r="M429" s="38"/>
      <c r="N429" s="223"/>
    </row>
    <row r="430" spans="2:14" x14ac:dyDescent="0.35">
      <c r="B430" s="170" t="e">
        <f>VLOOKUP(C430,#REF!,3,FALSE)</f>
        <v>#REF!</v>
      </c>
      <c r="C430" s="356" t="s">
        <v>2024</v>
      </c>
      <c r="D430" s="230" t="s">
        <v>2053</v>
      </c>
      <c r="E430" s="230" t="s">
        <v>2113</v>
      </c>
      <c r="F430" s="223"/>
      <c r="G430" s="38"/>
      <c r="H430" s="170"/>
      <c r="I430" s="223" t="s">
        <v>1137</v>
      </c>
      <c r="J430" s="231">
        <v>2350262420</v>
      </c>
      <c r="K430" s="38"/>
      <c r="L430" s="223"/>
      <c r="M430" s="38"/>
      <c r="N430" s="223"/>
    </row>
    <row r="431" spans="2:14" x14ac:dyDescent="0.35">
      <c r="B431" s="170" t="e">
        <f>VLOOKUP(C431,#REF!,3,FALSE)</f>
        <v>#REF!</v>
      </c>
      <c r="C431" s="356" t="s">
        <v>2024</v>
      </c>
      <c r="D431" s="230" t="s">
        <v>2055</v>
      </c>
      <c r="E431" s="230" t="s">
        <v>2114</v>
      </c>
      <c r="F431" s="223"/>
      <c r="G431" s="38"/>
      <c r="H431" s="170"/>
      <c r="I431" s="223" t="s">
        <v>1137</v>
      </c>
      <c r="J431" s="231">
        <v>1761500000</v>
      </c>
      <c r="K431" s="38"/>
      <c r="L431" s="223"/>
      <c r="M431" s="38"/>
      <c r="N431" s="223"/>
    </row>
    <row r="432" spans="2:14" x14ac:dyDescent="0.35">
      <c r="B432" s="170" t="e">
        <f>VLOOKUP(C432,#REF!,3,FALSE)</f>
        <v>#REF!</v>
      </c>
      <c r="C432" s="356" t="s">
        <v>2024</v>
      </c>
      <c r="D432" s="230" t="s">
        <v>2055</v>
      </c>
      <c r="E432" s="230" t="s">
        <v>2084</v>
      </c>
      <c r="F432" s="223"/>
      <c r="G432" s="38"/>
      <c r="H432" s="170"/>
      <c r="I432" s="223" t="s">
        <v>1137</v>
      </c>
      <c r="J432" s="231">
        <v>1136501025</v>
      </c>
      <c r="K432" s="38"/>
      <c r="L432" s="223"/>
      <c r="M432" s="38"/>
      <c r="N432" s="223"/>
    </row>
    <row r="433" spans="2:14" x14ac:dyDescent="0.35">
      <c r="B433" s="170" t="e">
        <f>VLOOKUP(C433,#REF!,3,FALSE)</f>
        <v>#REF!</v>
      </c>
      <c r="C433" s="356" t="s">
        <v>2024</v>
      </c>
      <c r="D433" s="230" t="s">
        <v>2055</v>
      </c>
      <c r="E433" s="230" t="s">
        <v>2087</v>
      </c>
      <c r="F433" s="223"/>
      <c r="G433" s="38"/>
      <c r="H433" s="170"/>
      <c r="I433" s="223" t="s">
        <v>1137</v>
      </c>
      <c r="J433" s="231">
        <v>73396778.489999995</v>
      </c>
      <c r="K433" s="38"/>
      <c r="L433" s="223"/>
      <c r="M433" s="38"/>
      <c r="N433" s="223"/>
    </row>
    <row r="434" spans="2:14" x14ac:dyDescent="0.35">
      <c r="B434" s="170" t="e">
        <f>VLOOKUP(C434,#REF!,3,FALSE)</f>
        <v>#REF!</v>
      </c>
      <c r="C434" s="356" t="s">
        <v>2024</v>
      </c>
      <c r="D434" s="230" t="s">
        <v>2060</v>
      </c>
      <c r="E434" s="230" t="s">
        <v>2117</v>
      </c>
      <c r="F434" s="223"/>
      <c r="G434" s="38"/>
      <c r="H434" s="170"/>
      <c r="I434" s="223" t="s">
        <v>1137</v>
      </c>
      <c r="J434" s="231">
        <v>15741138</v>
      </c>
      <c r="K434" s="38"/>
      <c r="L434" s="223"/>
      <c r="M434" s="38"/>
      <c r="N434" s="223"/>
    </row>
    <row r="435" spans="2:14" x14ac:dyDescent="0.35">
      <c r="B435" s="170" t="e">
        <f>VLOOKUP(C435,#REF!,3,FALSE)</f>
        <v>#REF!</v>
      </c>
      <c r="C435" s="356" t="s">
        <v>2024</v>
      </c>
      <c r="D435" s="230" t="s">
        <v>2058</v>
      </c>
      <c r="E435" s="230" t="s">
        <v>2118</v>
      </c>
      <c r="F435" s="223"/>
      <c r="G435" s="38"/>
      <c r="H435" s="170"/>
      <c r="I435" s="223" t="s">
        <v>1137</v>
      </c>
      <c r="J435" s="231">
        <v>72869751</v>
      </c>
      <c r="K435" s="38"/>
      <c r="L435" s="223"/>
      <c r="M435" s="38"/>
      <c r="N435" s="223"/>
    </row>
    <row r="436" spans="2:14" x14ac:dyDescent="0.35">
      <c r="B436" s="170" t="e">
        <f>VLOOKUP(C436,#REF!,3,FALSE)</f>
        <v>#REF!</v>
      </c>
      <c r="C436" s="356" t="s">
        <v>2024</v>
      </c>
      <c r="D436" s="230" t="s">
        <v>2061</v>
      </c>
      <c r="E436" s="230" t="s">
        <v>2119</v>
      </c>
      <c r="F436" s="223"/>
      <c r="G436" s="38"/>
      <c r="H436" s="170"/>
      <c r="I436" s="223" t="s">
        <v>1137</v>
      </c>
      <c r="J436" s="231">
        <v>2667535.2000000002</v>
      </c>
      <c r="K436" s="38"/>
      <c r="L436" s="223"/>
      <c r="M436" s="38"/>
      <c r="N436" s="223"/>
    </row>
    <row r="437" spans="2:14" x14ac:dyDescent="0.35">
      <c r="B437" s="170" t="e">
        <f>VLOOKUP(C437,#REF!,3,FALSE)</f>
        <v>#REF!</v>
      </c>
      <c r="C437" s="356" t="s">
        <v>2024</v>
      </c>
      <c r="D437" s="230" t="s">
        <v>2059</v>
      </c>
      <c r="E437" s="230" t="s">
        <v>2125</v>
      </c>
      <c r="F437" s="223"/>
      <c r="G437" s="38"/>
      <c r="H437" s="170"/>
      <c r="I437" s="223" t="s">
        <v>1137</v>
      </c>
      <c r="J437" s="231">
        <v>6600000</v>
      </c>
      <c r="K437" s="38"/>
      <c r="L437" s="223"/>
      <c r="M437" s="38"/>
      <c r="N437" s="223"/>
    </row>
    <row r="438" spans="2:14" x14ac:dyDescent="0.35">
      <c r="B438" s="170" t="e">
        <f>VLOOKUP(C438,#REF!,3,FALSE)</f>
        <v>#REF!</v>
      </c>
      <c r="C438" s="356" t="s">
        <v>2025</v>
      </c>
      <c r="D438" s="230" t="s">
        <v>2057</v>
      </c>
      <c r="E438" s="230" t="s">
        <v>2147</v>
      </c>
      <c r="F438" s="223"/>
      <c r="G438" s="38"/>
      <c r="H438" s="170"/>
      <c r="I438" s="223" t="s">
        <v>1137</v>
      </c>
      <c r="J438" s="231">
        <v>1426743984.3299999</v>
      </c>
      <c r="K438" s="38"/>
      <c r="L438" s="223"/>
      <c r="M438" s="38"/>
      <c r="N438" s="223"/>
    </row>
    <row r="439" spans="2:14" x14ac:dyDescent="0.35">
      <c r="B439" s="170" t="e">
        <f>VLOOKUP(C439,#REF!,3,FALSE)</f>
        <v>#REF!</v>
      </c>
      <c r="C439" s="356" t="s">
        <v>2025</v>
      </c>
      <c r="D439" s="230" t="s">
        <v>2057</v>
      </c>
      <c r="E439" s="230" t="s">
        <v>2083</v>
      </c>
      <c r="F439" s="223"/>
      <c r="G439" s="38"/>
      <c r="H439" s="170"/>
      <c r="I439" s="223" t="s">
        <v>1137</v>
      </c>
      <c r="J439" s="231">
        <v>3131679.34</v>
      </c>
      <c r="K439" s="38"/>
      <c r="L439" s="223"/>
      <c r="M439" s="38"/>
      <c r="N439" s="223"/>
    </row>
    <row r="440" spans="2:14" x14ac:dyDescent="0.35">
      <c r="B440" s="170" t="e">
        <f>VLOOKUP(C440,#REF!,3,FALSE)</f>
        <v>#REF!</v>
      </c>
      <c r="C440" s="356" t="s">
        <v>2025</v>
      </c>
      <c r="D440" s="230" t="s">
        <v>2057</v>
      </c>
      <c r="E440" s="230" t="s">
        <v>2146</v>
      </c>
      <c r="F440" s="223"/>
      <c r="G440" s="38"/>
      <c r="H440" s="170"/>
      <c r="I440" s="223" t="s">
        <v>1137</v>
      </c>
      <c r="J440" s="231">
        <v>6576526.6200000001</v>
      </c>
      <c r="K440" s="38"/>
      <c r="L440" s="223"/>
      <c r="M440" s="38"/>
      <c r="N440" s="223"/>
    </row>
    <row r="441" spans="2:14" x14ac:dyDescent="0.35">
      <c r="B441" s="170" t="e">
        <f>VLOOKUP(C441,#REF!,3,FALSE)</f>
        <v>#REF!</v>
      </c>
      <c r="C441" s="356" t="s">
        <v>2025</v>
      </c>
      <c r="D441" s="230" t="s">
        <v>2053</v>
      </c>
      <c r="E441" s="230" t="s">
        <v>2111</v>
      </c>
      <c r="F441" s="223"/>
      <c r="G441" s="38"/>
      <c r="H441" s="170"/>
      <c r="I441" s="223" t="s">
        <v>1137</v>
      </c>
      <c r="J441" s="231">
        <v>19248516.100000001</v>
      </c>
      <c r="K441" s="38"/>
      <c r="L441" s="223"/>
      <c r="M441" s="38"/>
      <c r="N441" s="223"/>
    </row>
    <row r="442" spans="2:14" x14ac:dyDescent="0.35">
      <c r="B442" s="170" t="e">
        <f>VLOOKUP(C442,#REF!,3,FALSE)</f>
        <v>#REF!</v>
      </c>
      <c r="C442" s="356" t="s">
        <v>2025</v>
      </c>
      <c r="D442" s="230" t="s">
        <v>2055</v>
      </c>
      <c r="E442" s="230" t="s">
        <v>2114</v>
      </c>
      <c r="F442" s="223"/>
      <c r="G442" s="38"/>
      <c r="H442" s="170"/>
      <c r="I442" s="223" t="s">
        <v>1137</v>
      </c>
      <c r="J442" s="231">
        <v>1668327292.51</v>
      </c>
      <c r="K442" s="38"/>
      <c r="L442" s="223"/>
      <c r="M442" s="38"/>
      <c r="N442" s="223"/>
    </row>
    <row r="443" spans="2:14" x14ac:dyDescent="0.35">
      <c r="B443" s="170" t="e">
        <f>VLOOKUP(C443,#REF!,3,FALSE)</f>
        <v>#REF!</v>
      </c>
      <c r="C443" s="356" t="s">
        <v>2025</v>
      </c>
      <c r="D443" s="230" t="s">
        <v>2055</v>
      </c>
      <c r="E443" s="230" t="s">
        <v>2084</v>
      </c>
      <c r="F443" s="223"/>
      <c r="G443" s="38"/>
      <c r="H443" s="170"/>
      <c r="I443" s="223" t="s">
        <v>1137</v>
      </c>
      <c r="J443" s="231">
        <v>24600</v>
      </c>
      <c r="K443" s="38"/>
      <c r="L443" s="223"/>
      <c r="M443" s="38"/>
      <c r="N443" s="223"/>
    </row>
    <row r="444" spans="2:14" x14ac:dyDescent="0.35">
      <c r="B444" s="170" t="e">
        <f>VLOOKUP(C444,#REF!,3,FALSE)</f>
        <v>#REF!</v>
      </c>
      <c r="C444" s="356" t="s">
        <v>2025</v>
      </c>
      <c r="D444" s="230" t="s">
        <v>2060</v>
      </c>
      <c r="E444" s="230" t="s">
        <v>2117</v>
      </c>
      <c r="F444" s="223"/>
      <c r="G444" s="38"/>
      <c r="H444" s="170"/>
      <c r="I444" s="223" t="s">
        <v>1137</v>
      </c>
      <c r="J444" s="231">
        <v>9478761</v>
      </c>
      <c r="K444" s="38"/>
      <c r="L444" s="223"/>
      <c r="M444" s="38"/>
      <c r="N444" s="223"/>
    </row>
    <row r="445" spans="2:14" x14ac:dyDescent="0.35">
      <c r="B445" s="170" t="e">
        <f>VLOOKUP(C445,#REF!,3,FALSE)</f>
        <v>#REF!</v>
      </c>
      <c r="C445" s="356" t="s">
        <v>2025</v>
      </c>
      <c r="D445" s="230" t="s">
        <v>2058</v>
      </c>
      <c r="E445" s="230" t="s">
        <v>2118</v>
      </c>
      <c r="F445" s="223"/>
      <c r="G445" s="38"/>
      <c r="H445" s="170"/>
      <c r="I445" s="223" t="s">
        <v>1137</v>
      </c>
      <c r="J445" s="231">
        <v>1688295</v>
      </c>
      <c r="K445" s="38"/>
      <c r="L445" s="223"/>
      <c r="M445" s="38"/>
      <c r="N445" s="223"/>
    </row>
    <row r="446" spans="2:14" x14ac:dyDescent="0.35">
      <c r="B446" s="170" t="e">
        <f>VLOOKUP(C446,#REF!,3,FALSE)</f>
        <v>#REF!</v>
      </c>
      <c r="C446" s="356" t="s">
        <v>2025</v>
      </c>
      <c r="D446" s="230" t="s">
        <v>2059</v>
      </c>
      <c r="E446" s="230" t="s">
        <v>989</v>
      </c>
      <c r="F446" s="223"/>
      <c r="G446" s="38"/>
      <c r="H446" s="170"/>
      <c r="I446" s="223" t="s">
        <v>1137</v>
      </c>
      <c r="J446" s="231">
        <v>3426667</v>
      </c>
      <c r="K446" s="38"/>
      <c r="L446" s="223"/>
      <c r="M446" s="38"/>
      <c r="N446" s="223"/>
    </row>
    <row r="447" spans="2:14" x14ac:dyDescent="0.35">
      <c r="B447" s="170" t="e">
        <f>VLOOKUP(C447,#REF!,3,FALSE)</f>
        <v>#REF!</v>
      </c>
      <c r="C447" s="356" t="s">
        <v>2026</v>
      </c>
      <c r="D447" s="230" t="s">
        <v>2057</v>
      </c>
      <c r="E447" s="230" t="s">
        <v>2147</v>
      </c>
      <c r="F447" s="223"/>
      <c r="G447" s="38"/>
      <c r="H447" s="170"/>
      <c r="I447" s="223" t="s">
        <v>1137</v>
      </c>
      <c r="J447" s="231">
        <v>880740441.94000006</v>
      </c>
      <c r="K447" s="38"/>
      <c r="L447" s="223"/>
      <c r="M447" s="38"/>
      <c r="N447" s="223"/>
    </row>
    <row r="448" spans="2:14" x14ac:dyDescent="0.35">
      <c r="B448" s="170" t="e">
        <f>VLOOKUP(C448,#REF!,3,FALSE)</f>
        <v>#REF!</v>
      </c>
      <c r="C448" s="356" t="s">
        <v>2026</v>
      </c>
      <c r="D448" s="230" t="s">
        <v>2057</v>
      </c>
      <c r="E448" s="230" t="s">
        <v>2083</v>
      </c>
      <c r="F448" s="223"/>
      <c r="G448" s="38"/>
      <c r="H448" s="170"/>
      <c r="I448" s="223" t="s">
        <v>1137</v>
      </c>
      <c r="J448" s="231">
        <v>46599339.170000002</v>
      </c>
      <c r="K448" s="38"/>
      <c r="L448" s="223"/>
      <c r="M448" s="38"/>
      <c r="N448" s="223"/>
    </row>
    <row r="449" spans="2:14" x14ac:dyDescent="0.35">
      <c r="B449" s="170" t="e">
        <f>VLOOKUP(C449,#REF!,3,FALSE)</f>
        <v>#REF!</v>
      </c>
      <c r="C449" s="356" t="s">
        <v>2026</v>
      </c>
      <c r="D449" s="230" t="s">
        <v>2057</v>
      </c>
      <c r="E449" s="230" t="s">
        <v>2146</v>
      </c>
      <c r="F449" s="223"/>
      <c r="G449" s="38"/>
      <c r="H449" s="170"/>
      <c r="I449" s="223" t="s">
        <v>1137</v>
      </c>
      <c r="J449" s="231">
        <v>94158270.099999994</v>
      </c>
      <c r="K449" s="38"/>
      <c r="L449" s="223"/>
      <c r="M449" s="38"/>
      <c r="N449" s="223"/>
    </row>
    <row r="450" spans="2:14" x14ac:dyDescent="0.35">
      <c r="B450" s="170" t="e">
        <f>VLOOKUP(C450,#REF!,3,FALSE)</f>
        <v>#REF!</v>
      </c>
      <c r="C450" s="356" t="s">
        <v>2026</v>
      </c>
      <c r="D450" s="230" t="s">
        <v>2053</v>
      </c>
      <c r="E450" s="230" t="s">
        <v>2111</v>
      </c>
      <c r="F450" s="223"/>
      <c r="G450" s="38"/>
      <c r="H450" s="170"/>
      <c r="I450" s="223" t="s">
        <v>1137</v>
      </c>
      <c r="J450" s="231">
        <v>8160165</v>
      </c>
      <c r="K450" s="38"/>
      <c r="L450" s="223"/>
      <c r="M450" s="38"/>
      <c r="N450" s="223"/>
    </row>
    <row r="451" spans="2:14" x14ac:dyDescent="0.35">
      <c r="B451" s="170" t="e">
        <f>VLOOKUP(C451,#REF!,3,FALSE)</f>
        <v>#REF!</v>
      </c>
      <c r="C451" s="356" t="s">
        <v>2026</v>
      </c>
      <c r="D451" s="230" t="s">
        <v>2053</v>
      </c>
      <c r="E451" s="230" t="s">
        <v>2112</v>
      </c>
      <c r="F451" s="223"/>
      <c r="G451" s="38"/>
      <c r="H451" s="170"/>
      <c r="I451" s="223" t="s">
        <v>1137</v>
      </c>
      <c r="J451" s="231">
        <v>2163712789.48</v>
      </c>
      <c r="K451" s="38"/>
      <c r="L451" s="223"/>
      <c r="M451" s="38"/>
      <c r="N451" s="223"/>
    </row>
    <row r="452" spans="2:14" x14ac:dyDescent="0.35">
      <c r="B452" s="170" t="e">
        <f>VLOOKUP(C452,#REF!,3,FALSE)</f>
        <v>#REF!</v>
      </c>
      <c r="C452" s="356" t="s">
        <v>2026</v>
      </c>
      <c r="D452" s="230" t="s">
        <v>2053</v>
      </c>
      <c r="E452" s="230" t="s">
        <v>2113</v>
      </c>
      <c r="F452" s="223"/>
      <c r="G452" s="38"/>
      <c r="H452" s="170"/>
      <c r="I452" s="223" t="s">
        <v>1137</v>
      </c>
      <c r="J452" s="231">
        <v>170100</v>
      </c>
      <c r="K452" s="38"/>
      <c r="L452" s="223"/>
      <c r="M452" s="38"/>
      <c r="N452" s="223"/>
    </row>
    <row r="453" spans="2:14" x14ac:dyDescent="0.35">
      <c r="B453" s="170" t="e">
        <f>VLOOKUP(C453,#REF!,3,FALSE)</f>
        <v>#REF!</v>
      </c>
      <c r="C453" s="356" t="s">
        <v>2026</v>
      </c>
      <c r="D453" s="230" t="s">
        <v>2055</v>
      </c>
      <c r="E453" s="230" t="s">
        <v>2114</v>
      </c>
      <c r="F453" s="223"/>
      <c r="G453" s="38"/>
      <c r="H453" s="170"/>
      <c r="I453" s="223" t="s">
        <v>1137</v>
      </c>
      <c r="J453" s="231">
        <v>436170690.64999998</v>
      </c>
      <c r="K453" s="38"/>
      <c r="L453" s="223"/>
      <c r="M453" s="38"/>
      <c r="N453" s="223"/>
    </row>
    <row r="454" spans="2:14" x14ac:dyDescent="0.35">
      <c r="B454" s="170" t="e">
        <f>VLOOKUP(C454,#REF!,3,FALSE)</f>
        <v>#REF!</v>
      </c>
      <c r="C454" s="356" t="s">
        <v>2026</v>
      </c>
      <c r="D454" s="230" t="s">
        <v>2055</v>
      </c>
      <c r="E454" s="230" t="s">
        <v>2115</v>
      </c>
      <c r="F454" s="223"/>
      <c r="G454" s="38"/>
      <c r="H454" s="170"/>
      <c r="I454" s="223" t="s">
        <v>1137</v>
      </c>
      <c r="J454" s="231">
        <v>213444000</v>
      </c>
      <c r="K454" s="38"/>
      <c r="L454" s="223"/>
      <c r="M454" s="38"/>
      <c r="N454" s="223"/>
    </row>
    <row r="455" spans="2:14" x14ac:dyDescent="0.35">
      <c r="B455" s="170" t="e">
        <f>VLOOKUP(C455,#REF!,3,FALSE)</f>
        <v>#REF!</v>
      </c>
      <c r="C455" s="356" t="s">
        <v>2026</v>
      </c>
      <c r="D455" s="230" t="s">
        <v>2055</v>
      </c>
      <c r="E455" s="230" t="s">
        <v>2084</v>
      </c>
      <c r="F455" s="223"/>
      <c r="G455" s="38"/>
      <c r="H455" s="170"/>
      <c r="I455" s="223" t="s">
        <v>1137</v>
      </c>
      <c r="J455" s="231">
        <v>63400</v>
      </c>
      <c r="K455" s="38"/>
      <c r="L455" s="223"/>
      <c r="M455" s="38"/>
      <c r="N455" s="223"/>
    </row>
    <row r="456" spans="2:14" x14ac:dyDescent="0.35">
      <c r="B456" s="170" t="e">
        <f>VLOOKUP(C456,#REF!,3,FALSE)</f>
        <v>#REF!</v>
      </c>
      <c r="C456" s="356" t="s">
        <v>2026</v>
      </c>
      <c r="D456" s="230" t="s">
        <v>2055</v>
      </c>
      <c r="E456" s="230" t="s">
        <v>2086</v>
      </c>
      <c r="F456" s="223"/>
      <c r="G456" s="38"/>
      <c r="H456" s="170"/>
      <c r="I456" s="223" t="s">
        <v>1137</v>
      </c>
      <c r="J456" s="231">
        <v>873887.27</v>
      </c>
      <c r="K456" s="38"/>
      <c r="L456" s="223"/>
      <c r="M456" s="38"/>
      <c r="N456" s="223"/>
    </row>
    <row r="457" spans="2:14" x14ac:dyDescent="0.35">
      <c r="B457" s="170" t="e">
        <f>VLOOKUP(C457,#REF!,3,FALSE)</f>
        <v>#REF!</v>
      </c>
      <c r="C457" s="356" t="s">
        <v>2026</v>
      </c>
      <c r="D457" s="230" t="s">
        <v>2055</v>
      </c>
      <c r="E457" s="230" t="s">
        <v>989</v>
      </c>
      <c r="F457" s="223"/>
      <c r="G457" s="38"/>
      <c r="H457" s="170"/>
      <c r="I457" s="223" t="s">
        <v>1137</v>
      </c>
      <c r="J457" s="231">
        <v>308871338.43000001</v>
      </c>
      <c r="K457" s="38"/>
      <c r="L457" s="223"/>
      <c r="M457" s="38"/>
      <c r="N457" s="223"/>
    </row>
    <row r="458" spans="2:14" x14ac:dyDescent="0.35">
      <c r="B458" s="170" t="e">
        <f>VLOOKUP(C458,#REF!,3,FALSE)</f>
        <v>#REF!</v>
      </c>
      <c r="C458" s="356" t="s">
        <v>2026</v>
      </c>
      <c r="D458" s="230" t="s">
        <v>2055</v>
      </c>
      <c r="E458" s="230" t="s">
        <v>2087</v>
      </c>
      <c r="F458" s="223"/>
      <c r="G458" s="38"/>
      <c r="H458" s="170"/>
      <c r="I458" s="223" t="s">
        <v>1137</v>
      </c>
      <c r="J458" s="231">
        <v>17543135</v>
      </c>
      <c r="K458" s="38"/>
      <c r="L458" s="223"/>
      <c r="M458" s="38"/>
      <c r="N458" s="223"/>
    </row>
    <row r="459" spans="2:14" x14ac:dyDescent="0.35">
      <c r="B459" s="170" t="e">
        <f>VLOOKUP(C459,#REF!,3,FALSE)</f>
        <v>#REF!</v>
      </c>
      <c r="C459" s="356" t="s">
        <v>2026</v>
      </c>
      <c r="D459" s="230" t="s">
        <v>2060</v>
      </c>
      <c r="E459" s="230" t="s">
        <v>2117</v>
      </c>
      <c r="F459" s="223"/>
      <c r="G459" s="38"/>
      <c r="H459" s="170"/>
      <c r="I459" s="223" t="s">
        <v>1137</v>
      </c>
      <c r="J459" s="231">
        <v>1663873</v>
      </c>
      <c r="K459" s="38"/>
      <c r="L459" s="223"/>
      <c r="M459" s="38"/>
      <c r="N459" s="223"/>
    </row>
    <row r="460" spans="2:14" x14ac:dyDescent="0.35">
      <c r="B460" s="170" t="e">
        <f>VLOOKUP(C460,#REF!,3,FALSE)</f>
        <v>#REF!</v>
      </c>
      <c r="C460" s="356" t="s">
        <v>2026</v>
      </c>
      <c r="D460" s="230" t="s">
        <v>2058</v>
      </c>
      <c r="E460" s="230" t="s">
        <v>2118</v>
      </c>
      <c r="F460" s="223"/>
      <c r="G460" s="38"/>
      <c r="H460" s="170"/>
      <c r="I460" s="223" t="s">
        <v>1137</v>
      </c>
      <c r="J460" s="231">
        <v>30504480</v>
      </c>
      <c r="K460" s="38"/>
      <c r="L460" s="223"/>
      <c r="M460" s="38"/>
      <c r="N460" s="223"/>
    </row>
    <row r="461" spans="2:14" x14ac:dyDescent="0.35">
      <c r="B461" s="170" t="e">
        <f>VLOOKUP(C461,#REF!,3,FALSE)</f>
        <v>#REF!</v>
      </c>
      <c r="C461" s="356" t="s">
        <v>2026</v>
      </c>
      <c r="D461" s="230" t="s">
        <v>2061</v>
      </c>
      <c r="E461" s="230" t="s">
        <v>2119</v>
      </c>
      <c r="F461" s="223"/>
      <c r="G461" s="38"/>
      <c r="H461" s="170"/>
      <c r="I461" s="223" t="s">
        <v>1137</v>
      </c>
      <c r="J461" s="231">
        <v>26398411.199999999</v>
      </c>
      <c r="K461" s="38"/>
      <c r="L461" s="223"/>
      <c r="M461" s="38"/>
      <c r="N461" s="223"/>
    </row>
    <row r="462" spans="2:14" x14ac:dyDescent="0.35">
      <c r="B462" s="170" t="e">
        <f>VLOOKUP(C462,#REF!,3,FALSE)</f>
        <v>#REF!</v>
      </c>
      <c r="C462" s="356" t="s">
        <v>2026</v>
      </c>
      <c r="D462" s="230" t="s">
        <v>2056</v>
      </c>
      <c r="E462" s="230" t="s">
        <v>2120</v>
      </c>
      <c r="F462" s="223"/>
      <c r="G462" s="38"/>
      <c r="H462" s="170"/>
      <c r="I462" s="223" t="s">
        <v>1137</v>
      </c>
      <c r="J462" s="231">
        <v>1388733.6</v>
      </c>
      <c r="K462" s="38"/>
      <c r="L462" s="223"/>
      <c r="M462" s="38"/>
      <c r="N462" s="223"/>
    </row>
    <row r="463" spans="2:14" x14ac:dyDescent="0.35">
      <c r="B463" s="170" t="e">
        <f>VLOOKUP(C463,#REF!,3,FALSE)</f>
        <v>#REF!</v>
      </c>
      <c r="C463" s="356" t="s">
        <v>2026</v>
      </c>
      <c r="D463" s="230" t="s">
        <v>2059</v>
      </c>
      <c r="E463" s="230" t="s">
        <v>2124</v>
      </c>
      <c r="F463" s="223"/>
      <c r="G463" s="38"/>
      <c r="H463" s="170"/>
      <c r="I463" s="223" t="s">
        <v>1137</v>
      </c>
      <c r="J463" s="231">
        <v>21550000</v>
      </c>
      <c r="K463" s="38"/>
      <c r="L463" s="223"/>
      <c r="M463" s="38"/>
      <c r="N463" s="223"/>
    </row>
    <row r="464" spans="2:14" x14ac:dyDescent="0.35">
      <c r="B464" s="170" t="e">
        <f>VLOOKUP(C464,#REF!,3,FALSE)</f>
        <v>#REF!</v>
      </c>
      <c r="C464" s="356" t="s">
        <v>2026</v>
      </c>
      <c r="D464" s="230" t="s">
        <v>2059</v>
      </c>
      <c r="E464" s="230" t="s">
        <v>2125</v>
      </c>
      <c r="F464" s="223"/>
      <c r="G464" s="38"/>
      <c r="H464" s="170"/>
      <c r="I464" s="223" t="s">
        <v>1137</v>
      </c>
      <c r="J464" s="231">
        <v>152733600</v>
      </c>
      <c r="K464" s="38"/>
      <c r="L464" s="223"/>
      <c r="M464" s="38"/>
      <c r="N464" s="223"/>
    </row>
    <row r="465" spans="2:14" x14ac:dyDescent="0.35">
      <c r="B465" s="170" t="e">
        <f>VLOOKUP(C465,#REF!,3,FALSE)</f>
        <v>#REF!</v>
      </c>
      <c r="C465" s="356" t="s">
        <v>2027</v>
      </c>
      <c r="D465" s="230" t="s">
        <v>2057</v>
      </c>
      <c r="E465" s="230" t="s">
        <v>2083</v>
      </c>
      <c r="F465" s="223"/>
      <c r="G465" s="38"/>
      <c r="H465" s="170"/>
      <c r="I465" s="223" t="s">
        <v>1137</v>
      </c>
      <c r="J465" s="231">
        <v>858339496.97000003</v>
      </c>
      <c r="K465" s="38"/>
      <c r="L465" s="223"/>
      <c r="M465" s="38"/>
      <c r="N465" s="223"/>
    </row>
    <row r="466" spans="2:14" s="303" customFormat="1" x14ac:dyDescent="0.35">
      <c r="B466" s="170" t="e">
        <f>VLOOKUP(C466,#REF!,3,FALSE)</f>
        <v>#REF!</v>
      </c>
      <c r="C466" s="356" t="s">
        <v>2027</v>
      </c>
      <c r="D466" s="230" t="s">
        <v>2057</v>
      </c>
      <c r="E466" s="230" t="s">
        <v>2146</v>
      </c>
      <c r="F466" s="223"/>
      <c r="G466" s="38"/>
      <c r="H466" s="170"/>
      <c r="I466" s="223" t="s">
        <v>1137</v>
      </c>
      <c r="J466" s="231">
        <v>1802512943.6300001</v>
      </c>
      <c r="K466" s="38"/>
      <c r="L466" s="223"/>
      <c r="M466" s="38"/>
      <c r="N466" s="223"/>
    </row>
    <row r="467" spans="2:14" s="303" customFormat="1" x14ac:dyDescent="0.35">
      <c r="B467" s="170" t="e">
        <f>VLOOKUP(C467,#REF!,3,FALSE)</f>
        <v>#REF!</v>
      </c>
      <c r="C467" s="356" t="s">
        <v>2027</v>
      </c>
      <c r="D467" s="230" t="s">
        <v>2053</v>
      </c>
      <c r="E467" s="230" t="s">
        <v>2111</v>
      </c>
      <c r="F467" s="223"/>
      <c r="G467" s="38"/>
      <c r="H467" s="170"/>
      <c r="I467" s="223" t="s">
        <v>1137</v>
      </c>
      <c r="J467" s="231">
        <v>1494740</v>
      </c>
      <c r="K467" s="38"/>
      <c r="L467" s="223"/>
      <c r="M467" s="38"/>
      <c r="N467" s="223"/>
    </row>
    <row r="468" spans="2:14" s="303" customFormat="1" x14ac:dyDescent="0.35">
      <c r="B468" s="170" t="e">
        <f>VLOOKUP(C468,#REF!,3,FALSE)</f>
        <v>#REF!</v>
      </c>
      <c r="C468" s="356" t="s">
        <v>2027</v>
      </c>
      <c r="D468" s="230" t="s">
        <v>2055</v>
      </c>
      <c r="E468" s="230" t="s">
        <v>2114</v>
      </c>
      <c r="F468" s="223"/>
      <c r="G468" s="38"/>
      <c r="H468" s="170"/>
      <c r="I468" s="223" t="s">
        <v>1137</v>
      </c>
      <c r="J468" s="231">
        <v>15193527177.58</v>
      </c>
      <c r="K468" s="38"/>
      <c r="L468" s="223"/>
      <c r="M468" s="38"/>
      <c r="N468" s="223"/>
    </row>
    <row r="469" spans="2:14" s="303" customFormat="1" x14ac:dyDescent="0.35">
      <c r="B469" s="170" t="e">
        <f>VLOOKUP(C469,#REF!,3,FALSE)</f>
        <v>#REF!</v>
      </c>
      <c r="C469" s="356" t="s">
        <v>2027</v>
      </c>
      <c r="D469" s="230" t="s">
        <v>2055</v>
      </c>
      <c r="E469" s="230" t="s">
        <v>2084</v>
      </c>
      <c r="F469" s="223"/>
      <c r="G469" s="38"/>
      <c r="H469" s="170"/>
      <c r="I469" s="223" t="s">
        <v>1137</v>
      </c>
      <c r="J469" s="231">
        <v>19715400</v>
      </c>
      <c r="K469" s="38"/>
      <c r="L469" s="223"/>
      <c r="M469" s="38"/>
      <c r="N469" s="223"/>
    </row>
    <row r="470" spans="2:14" s="303" customFormat="1" x14ac:dyDescent="0.35">
      <c r="B470" s="170" t="e">
        <f>VLOOKUP(C470,#REF!,3,FALSE)</f>
        <v>#REF!</v>
      </c>
      <c r="C470" s="356" t="s">
        <v>2027</v>
      </c>
      <c r="D470" s="230" t="s">
        <v>2055</v>
      </c>
      <c r="E470" s="230" t="s">
        <v>989</v>
      </c>
      <c r="F470" s="223"/>
      <c r="G470" s="38"/>
      <c r="H470" s="170"/>
      <c r="I470" s="223" t="s">
        <v>1137</v>
      </c>
      <c r="J470" s="231">
        <v>308871338.43000001</v>
      </c>
      <c r="K470" s="38"/>
      <c r="L470" s="223"/>
      <c r="M470" s="38"/>
      <c r="N470" s="223"/>
    </row>
    <row r="471" spans="2:14" s="303" customFormat="1" x14ac:dyDescent="0.35">
      <c r="B471" s="170" t="e">
        <f>VLOOKUP(C471,#REF!,3,FALSE)</f>
        <v>#REF!</v>
      </c>
      <c r="C471" s="356" t="s">
        <v>2027</v>
      </c>
      <c r="D471" s="230" t="s">
        <v>2060</v>
      </c>
      <c r="E471" s="230" t="s">
        <v>2117</v>
      </c>
      <c r="F471" s="223"/>
      <c r="G471" s="38"/>
      <c r="H471" s="170"/>
      <c r="I471" s="223" t="s">
        <v>1137</v>
      </c>
      <c r="J471" s="231">
        <v>20874974</v>
      </c>
      <c r="K471" s="38"/>
      <c r="L471" s="223"/>
      <c r="M471" s="38"/>
      <c r="N471" s="223"/>
    </row>
    <row r="472" spans="2:14" s="303" customFormat="1" x14ac:dyDescent="0.35">
      <c r="B472" s="170" t="e">
        <f>VLOOKUP(C472,#REF!,3,FALSE)</f>
        <v>#REF!</v>
      </c>
      <c r="C472" s="357" t="s">
        <v>2028</v>
      </c>
      <c r="D472" s="230" t="s">
        <v>2057</v>
      </c>
      <c r="E472" s="230" t="s">
        <v>2147</v>
      </c>
      <c r="F472" s="223"/>
      <c r="G472" s="38"/>
      <c r="H472" s="170"/>
      <c r="I472" s="223" t="s">
        <v>1137</v>
      </c>
      <c r="J472" s="231">
        <v>482671456.87</v>
      </c>
      <c r="K472" s="38"/>
      <c r="L472" s="223"/>
      <c r="M472" s="38"/>
      <c r="N472" s="223"/>
    </row>
    <row r="473" spans="2:14" s="303" customFormat="1" x14ac:dyDescent="0.35">
      <c r="B473" s="170" t="e">
        <f>VLOOKUP(C473,#REF!,3,FALSE)</f>
        <v>#REF!</v>
      </c>
      <c r="C473" s="357" t="s">
        <v>2028</v>
      </c>
      <c r="D473" s="230" t="s">
        <v>2057</v>
      </c>
      <c r="E473" s="230" t="s">
        <v>2146</v>
      </c>
      <c r="F473" s="223"/>
      <c r="G473" s="38"/>
      <c r="H473" s="170"/>
      <c r="I473" s="223" t="s">
        <v>1137</v>
      </c>
      <c r="J473" s="231">
        <v>1109346954.53</v>
      </c>
      <c r="K473" s="38"/>
      <c r="L473" s="223"/>
      <c r="M473" s="38"/>
      <c r="N473" s="223"/>
    </row>
    <row r="474" spans="2:14" s="303" customFormat="1" x14ac:dyDescent="0.35">
      <c r="B474" s="170" t="e">
        <f>VLOOKUP(C474,#REF!,3,FALSE)</f>
        <v>#REF!</v>
      </c>
      <c r="C474" s="357" t="s">
        <v>2028</v>
      </c>
      <c r="D474" s="230" t="s">
        <v>2053</v>
      </c>
      <c r="E474" s="230" t="s">
        <v>2111</v>
      </c>
      <c r="F474" s="223"/>
      <c r="G474" s="38"/>
      <c r="H474" s="170"/>
      <c r="I474" s="223" t="s">
        <v>1137</v>
      </c>
      <c r="J474" s="231">
        <v>9306969.0500000007</v>
      </c>
      <c r="K474" s="38"/>
      <c r="L474" s="223"/>
      <c r="M474" s="38"/>
      <c r="N474" s="223"/>
    </row>
    <row r="475" spans="2:14" s="303" customFormat="1" x14ac:dyDescent="0.35">
      <c r="B475" s="170" t="e">
        <f>VLOOKUP(C475,#REF!,3,FALSE)</f>
        <v>#REF!</v>
      </c>
      <c r="C475" s="357" t="s">
        <v>2028</v>
      </c>
      <c r="D475" s="230" t="s">
        <v>2053</v>
      </c>
      <c r="E475" s="230" t="s">
        <v>2113</v>
      </c>
      <c r="F475" s="223"/>
      <c r="G475" s="38"/>
      <c r="H475" s="170"/>
      <c r="I475" s="223" t="s">
        <v>1137</v>
      </c>
      <c r="J475" s="231">
        <v>307000</v>
      </c>
      <c r="K475" s="38"/>
      <c r="L475" s="223"/>
      <c r="M475" s="38"/>
      <c r="N475" s="223"/>
    </row>
    <row r="476" spans="2:14" s="303" customFormat="1" x14ac:dyDescent="0.35">
      <c r="B476" s="170" t="e">
        <f>VLOOKUP(C476,#REF!,3,FALSE)</f>
        <v>#REF!</v>
      </c>
      <c r="C476" s="357" t="s">
        <v>2028</v>
      </c>
      <c r="D476" s="230" t="s">
        <v>2055</v>
      </c>
      <c r="E476" s="230" t="s">
        <v>2114</v>
      </c>
      <c r="F476" s="223"/>
      <c r="G476" s="38"/>
      <c r="H476" s="170"/>
      <c r="I476" s="223" t="s">
        <v>1137</v>
      </c>
      <c r="J476" s="231">
        <v>543039643.40999997</v>
      </c>
      <c r="K476" s="38"/>
      <c r="L476" s="223"/>
      <c r="M476" s="38"/>
      <c r="N476" s="223"/>
    </row>
    <row r="477" spans="2:14" s="303" customFormat="1" x14ac:dyDescent="0.35">
      <c r="B477" s="170" t="e">
        <f>VLOOKUP(C477,#REF!,3,FALSE)</f>
        <v>#REF!</v>
      </c>
      <c r="C477" s="357" t="s">
        <v>2028</v>
      </c>
      <c r="D477" s="230" t="s">
        <v>2055</v>
      </c>
      <c r="E477" s="230" t="s">
        <v>2086</v>
      </c>
      <c r="F477" s="223"/>
      <c r="G477" s="38"/>
      <c r="H477" s="170"/>
      <c r="I477" s="223" t="s">
        <v>1137</v>
      </c>
      <c r="J477" s="231">
        <v>50000</v>
      </c>
      <c r="K477" s="38"/>
      <c r="L477" s="223"/>
      <c r="M477" s="38"/>
      <c r="N477" s="223"/>
    </row>
    <row r="478" spans="2:14" s="303" customFormat="1" x14ac:dyDescent="0.35">
      <c r="B478" s="170" t="e">
        <f>VLOOKUP(C478,#REF!,3,FALSE)</f>
        <v>#REF!</v>
      </c>
      <c r="C478" s="357" t="s">
        <v>2028</v>
      </c>
      <c r="D478" s="230" t="s">
        <v>2055</v>
      </c>
      <c r="E478" s="230" t="s">
        <v>2087</v>
      </c>
      <c r="F478" s="223"/>
      <c r="G478" s="38"/>
      <c r="H478" s="170"/>
      <c r="I478" s="223" t="s">
        <v>1137</v>
      </c>
      <c r="J478" s="231">
        <v>2369204.0499999998</v>
      </c>
      <c r="K478" s="231"/>
      <c r="L478" s="223"/>
      <c r="M478" s="38"/>
      <c r="N478" s="223"/>
    </row>
    <row r="479" spans="2:14" s="303" customFormat="1" x14ac:dyDescent="0.35">
      <c r="B479" s="170" t="e">
        <f>VLOOKUP(C479,#REF!,3,FALSE)</f>
        <v>#REF!</v>
      </c>
      <c r="C479" s="357" t="s">
        <v>2028</v>
      </c>
      <c r="D479" s="230" t="s">
        <v>2060</v>
      </c>
      <c r="E479" s="230" t="s">
        <v>2117</v>
      </c>
      <c r="F479" s="223"/>
      <c r="G479" s="38"/>
      <c r="H479" s="170"/>
      <c r="I479" s="223" t="s">
        <v>1137</v>
      </c>
      <c r="J479" s="231">
        <v>3358544</v>
      </c>
      <c r="K479" s="231"/>
      <c r="L479" s="223"/>
      <c r="M479" s="38"/>
      <c r="N479" s="223"/>
    </row>
    <row r="480" spans="2:14" s="303" customFormat="1" x14ac:dyDescent="0.35">
      <c r="B480" s="170" t="e">
        <f>VLOOKUP(C480,#REF!,3,FALSE)</f>
        <v>#REF!</v>
      </c>
      <c r="C480" s="357" t="s">
        <v>2028</v>
      </c>
      <c r="D480" s="230" t="s">
        <v>2058</v>
      </c>
      <c r="E480" s="230" t="s">
        <v>2118</v>
      </c>
      <c r="F480" s="223"/>
      <c r="G480" s="38"/>
      <c r="H480" s="170"/>
      <c r="I480" s="223" t="s">
        <v>1137</v>
      </c>
      <c r="J480" s="231">
        <v>7237312</v>
      </c>
      <c r="K480" s="231"/>
      <c r="L480" s="223"/>
      <c r="M480" s="38"/>
      <c r="N480" s="223"/>
    </row>
    <row r="481" spans="2:14" s="303" customFormat="1" x14ac:dyDescent="0.35">
      <c r="B481" s="170" t="e">
        <f>VLOOKUP(C481,#REF!,3,FALSE)</f>
        <v>#REF!</v>
      </c>
      <c r="C481" s="356" t="s">
        <v>2029</v>
      </c>
      <c r="D481" s="230" t="s">
        <v>2057</v>
      </c>
      <c r="E481" s="230" t="s">
        <v>2147</v>
      </c>
      <c r="F481" s="223"/>
      <c r="G481" s="38"/>
      <c r="H481" s="170"/>
      <c r="I481" s="223" t="s">
        <v>1137</v>
      </c>
      <c r="J481" s="231">
        <v>323044515.06999999</v>
      </c>
      <c r="K481" s="231"/>
      <c r="L481" s="223"/>
      <c r="M481" s="38"/>
      <c r="N481" s="223"/>
    </row>
    <row r="482" spans="2:14" s="303" customFormat="1" x14ac:dyDescent="0.35">
      <c r="B482" s="170" t="e">
        <f>VLOOKUP(C482,#REF!,3,FALSE)</f>
        <v>#REF!</v>
      </c>
      <c r="C482" s="356" t="s">
        <v>2029</v>
      </c>
      <c r="D482" s="230" t="s">
        <v>2057</v>
      </c>
      <c r="E482" s="230" t="s">
        <v>2083</v>
      </c>
      <c r="F482" s="223"/>
      <c r="G482" s="38"/>
      <c r="H482" s="170"/>
      <c r="I482" s="223" t="s">
        <v>1137</v>
      </c>
      <c r="J482" s="231">
        <v>17072904.710000001</v>
      </c>
      <c r="K482" s="231"/>
      <c r="L482" s="223"/>
      <c r="M482" s="38"/>
      <c r="N482" s="223"/>
    </row>
    <row r="483" spans="2:14" s="303" customFormat="1" x14ac:dyDescent="0.35">
      <c r="B483" s="170" t="e">
        <f>VLOOKUP(C483,#REF!,3,FALSE)</f>
        <v>#REF!</v>
      </c>
      <c r="C483" s="356" t="s">
        <v>2029</v>
      </c>
      <c r="D483" s="230" t="s">
        <v>2057</v>
      </c>
      <c r="E483" s="230" t="s">
        <v>2146</v>
      </c>
      <c r="F483" s="223"/>
      <c r="G483" s="38"/>
      <c r="H483" s="170"/>
      <c r="I483" s="223" t="s">
        <v>1137</v>
      </c>
      <c r="J483" s="231">
        <v>114017110.97</v>
      </c>
      <c r="K483" s="231"/>
      <c r="L483" s="223"/>
      <c r="M483" s="38"/>
      <c r="N483" s="223"/>
    </row>
    <row r="484" spans="2:14" s="303" customFormat="1" x14ac:dyDescent="0.35">
      <c r="B484" s="170" t="e">
        <f>VLOOKUP(C484,#REF!,3,FALSE)</f>
        <v>#REF!</v>
      </c>
      <c r="C484" s="356" t="s">
        <v>2029</v>
      </c>
      <c r="D484" s="230" t="s">
        <v>2053</v>
      </c>
      <c r="E484" s="230" t="s">
        <v>2111</v>
      </c>
      <c r="F484" s="223"/>
      <c r="G484" s="38"/>
      <c r="H484" s="170"/>
      <c r="I484" s="223" t="s">
        <v>1137</v>
      </c>
      <c r="J484" s="231">
        <v>39785535</v>
      </c>
      <c r="K484" s="231"/>
      <c r="L484" s="223"/>
      <c r="M484" s="38"/>
      <c r="N484" s="223"/>
    </row>
    <row r="485" spans="2:14" s="303" customFormat="1" x14ac:dyDescent="0.35">
      <c r="B485" s="170" t="e">
        <f>VLOOKUP(C485,#REF!,3,FALSE)</f>
        <v>#REF!</v>
      </c>
      <c r="C485" s="356" t="s">
        <v>2029</v>
      </c>
      <c r="D485" s="230" t="s">
        <v>2053</v>
      </c>
      <c r="E485" s="230" t="s">
        <v>2112</v>
      </c>
      <c r="F485" s="223"/>
      <c r="G485" s="38"/>
      <c r="H485" s="170"/>
      <c r="I485" s="223" t="s">
        <v>1137</v>
      </c>
      <c r="J485" s="231">
        <v>2196346777.7800002</v>
      </c>
      <c r="K485" s="231"/>
      <c r="L485" s="223"/>
      <c r="M485" s="38"/>
      <c r="N485" s="223"/>
    </row>
    <row r="486" spans="2:14" s="303" customFormat="1" x14ac:dyDescent="0.35">
      <c r="B486" s="170" t="e">
        <f>VLOOKUP(C486,#REF!,3,FALSE)</f>
        <v>#REF!</v>
      </c>
      <c r="C486" s="356" t="s">
        <v>2029</v>
      </c>
      <c r="D486" s="230" t="s">
        <v>2053</v>
      </c>
      <c r="E486" s="230" t="s">
        <v>2113</v>
      </c>
      <c r="F486" s="223"/>
      <c r="G486" s="38"/>
      <c r="H486" s="170"/>
      <c r="I486" s="223" t="s">
        <v>1137</v>
      </c>
      <c r="J486" s="231">
        <v>1017100</v>
      </c>
      <c r="K486" s="231"/>
      <c r="L486" s="223"/>
      <c r="M486" s="38"/>
      <c r="N486" s="223"/>
    </row>
    <row r="487" spans="2:14" s="303" customFormat="1" x14ac:dyDescent="0.35">
      <c r="B487" s="170" t="e">
        <f>VLOOKUP(C487,#REF!,3,FALSE)</f>
        <v>#REF!</v>
      </c>
      <c r="C487" s="356" t="s">
        <v>2029</v>
      </c>
      <c r="D487" s="230" t="s">
        <v>2055</v>
      </c>
      <c r="E487" s="230" t="s">
        <v>2114</v>
      </c>
      <c r="F487" s="223"/>
      <c r="G487" s="38"/>
      <c r="H487" s="170"/>
      <c r="I487" s="223" t="s">
        <v>1137</v>
      </c>
      <c r="J487" s="231">
        <v>1444599389.27</v>
      </c>
      <c r="K487" s="231"/>
      <c r="L487" s="223"/>
      <c r="M487" s="38"/>
      <c r="N487" s="223"/>
    </row>
    <row r="488" spans="2:14" s="303" customFormat="1" x14ac:dyDescent="0.35">
      <c r="B488" s="170" t="e">
        <f>VLOOKUP(C488,#REF!,3,FALSE)</f>
        <v>#REF!</v>
      </c>
      <c r="C488" s="356" t="s">
        <v>2029</v>
      </c>
      <c r="D488" s="230" t="s">
        <v>2055</v>
      </c>
      <c r="E488" s="230" t="s">
        <v>2115</v>
      </c>
      <c r="F488" s="223"/>
      <c r="G488" s="38"/>
      <c r="H488" s="170"/>
      <c r="I488" s="223" t="s">
        <v>1137</v>
      </c>
      <c r="J488" s="231">
        <v>100626500</v>
      </c>
      <c r="K488" s="231"/>
      <c r="L488" s="223"/>
      <c r="M488" s="38"/>
      <c r="N488" s="223"/>
    </row>
    <row r="489" spans="2:14" s="303" customFormat="1" x14ac:dyDescent="0.35">
      <c r="B489" s="170" t="e">
        <f>VLOOKUP(C489,#REF!,3,FALSE)</f>
        <v>#REF!</v>
      </c>
      <c r="C489" s="356" t="s">
        <v>2029</v>
      </c>
      <c r="D489" s="230" t="s">
        <v>2055</v>
      </c>
      <c r="E489" s="230" t="s">
        <v>2084</v>
      </c>
      <c r="F489" s="223"/>
      <c r="G489" s="38"/>
      <c r="H489" s="170"/>
      <c r="I489" s="223" t="s">
        <v>1137</v>
      </c>
      <c r="J489" s="231">
        <v>439200</v>
      </c>
      <c r="K489" s="231"/>
      <c r="L489" s="223"/>
      <c r="M489" s="38"/>
      <c r="N489" s="223"/>
    </row>
    <row r="490" spans="2:14" s="303" customFormat="1" x14ac:dyDescent="0.35">
      <c r="B490" s="170" t="e">
        <f>VLOOKUP(C490,#REF!,3,FALSE)</f>
        <v>#REF!</v>
      </c>
      <c r="C490" s="356" t="s">
        <v>2029</v>
      </c>
      <c r="D490" s="230" t="s">
        <v>2055</v>
      </c>
      <c r="E490" s="230" t="s">
        <v>2086</v>
      </c>
      <c r="F490" s="223"/>
      <c r="G490" s="38"/>
      <c r="H490" s="170"/>
      <c r="I490" s="223" t="s">
        <v>1137</v>
      </c>
      <c r="J490" s="231">
        <v>10000000</v>
      </c>
      <c r="K490" s="231"/>
      <c r="L490" s="223"/>
      <c r="M490" s="38"/>
      <c r="N490" s="223"/>
    </row>
    <row r="491" spans="2:14" s="303" customFormat="1" x14ac:dyDescent="0.35">
      <c r="B491" s="170" t="e">
        <f>VLOOKUP(C491,#REF!,3,FALSE)</f>
        <v>#REF!</v>
      </c>
      <c r="C491" s="356" t="s">
        <v>2029</v>
      </c>
      <c r="D491" s="230" t="s">
        <v>2055</v>
      </c>
      <c r="E491" s="230" t="s">
        <v>2087</v>
      </c>
      <c r="F491" s="223"/>
      <c r="G491" s="38"/>
      <c r="H491" s="170"/>
      <c r="I491" s="223" t="s">
        <v>1137</v>
      </c>
      <c r="J491" s="231">
        <v>20669024</v>
      </c>
      <c r="K491" s="231"/>
      <c r="L491" s="223"/>
      <c r="M491" s="38"/>
      <c r="N491" s="223"/>
    </row>
    <row r="492" spans="2:14" s="303" customFormat="1" x14ac:dyDescent="0.35">
      <c r="B492" s="170" t="e">
        <f>VLOOKUP(C492,#REF!,3,FALSE)</f>
        <v>#REF!</v>
      </c>
      <c r="C492" s="356" t="s">
        <v>2029</v>
      </c>
      <c r="D492" s="230" t="s">
        <v>2060</v>
      </c>
      <c r="E492" s="230" t="s">
        <v>2117</v>
      </c>
      <c r="F492" s="223"/>
      <c r="G492" s="38"/>
      <c r="H492" s="170"/>
      <c r="I492" s="223" t="s">
        <v>1137</v>
      </c>
      <c r="J492" s="231">
        <v>5778120</v>
      </c>
      <c r="K492" s="231"/>
      <c r="L492" s="223"/>
      <c r="M492" s="38"/>
      <c r="N492" s="223"/>
    </row>
    <row r="493" spans="2:14" s="303" customFormat="1" x14ac:dyDescent="0.35">
      <c r="B493" s="170" t="e">
        <f>VLOOKUP(C493,#REF!,3,FALSE)</f>
        <v>#REF!</v>
      </c>
      <c r="C493" s="356" t="s">
        <v>2029</v>
      </c>
      <c r="D493" s="230" t="s">
        <v>2058</v>
      </c>
      <c r="E493" s="230" t="s">
        <v>2118</v>
      </c>
      <c r="F493" s="223"/>
      <c r="G493" s="38"/>
      <c r="H493" s="170"/>
      <c r="I493" s="223" t="s">
        <v>1137</v>
      </c>
      <c r="J493" s="231">
        <v>90898752</v>
      </c>
      <c r="K493" s="231"/>
      <c r="L493" s="223"/>
      <c r="M493" s="38"/>
      <c r="N493" s="223"/>
    </row>
    <row r="494" spans="2:14" s="303" customFormat="1" x14ac:dyDescent="0.35">
      <c r="B494" s="170" t="e">
        <f>VLOOKUP(C494,#REF!,3,FALSE)</f>
        <v>#REF!</v>
      </c>
      <c r="C494" s="356" t="s">
        <v>2029</v>
      </c>
      <c r="D494" s="230" t="s">
        <v>2061</v>
      </c>
      <c r="E494" s="230" t="s">
        <v>2119</v>
      </c>
      <c r="F494" s="223"/>
      <c r="G494" s="38"/>
      <c r="H494" s="170"/>
      <c r="I494" s="223" t="s">
        <v>1137</v>
      </c>
      <c r="J494" s="231">
        <v>295577552.39999998</v>
      </c>
      <c r="K494" s="231"/>
      <c r="L494" s="223"/>
      <c r="M494" s="38"/>
      <c r="N494" s="223"/>
    </row>
    <row r="495" spans="2:14" s="303" customFormat="1" x14ac:dyDescent="0.35">
      <c r="B495" s="170" t="e">
        <f>VLOOKUP(C495,#REF!,3,FALSE)</f>
        <v>#REF!</v>
      </c>
      <c r="C495" s="356" t="s">
        <v>2029</v>
      </c>
      <c r="D495" s="230" t="s">
        <v>2059</v>
      </c>
      <c r="E495" s="230" t="s">
        <v>2124</v>
      </c>
      <c r="F495" s="223"/>
      <c r="G495" s="38"/>
      <c r="H495" s="170"/>
      <c r="I495" s="223" t="s">
        <v>1137</v>
      </c>
      <c r="J495" s="231">
        <v>14033600</v>
      </c>
      <c r="K495" s="231"/>
      <c r="L495" s="223"/>
      <c r="M495" s="38"/>
      <c r="N495" s="223"/>
    </row>
    <row r="496" spans="2:14" s="303" customFormat="1" x14ac:dyDescent="0.35">
      <c r="B496" s="170" t="e">
        <f>VLOOKUP(C496,#REF!,3,FALSE)</f>
        <v>#REF!</v>
      </c>
      <c r="C496" s="356" t="s">
        <v>2029</v>
      </c>
      <c r="D496" s="230" t="s">
        <v>2059</v>
      </c>
      <c r="E496" s="230" t="s">
        <v>989</v>
      </c>
      <c r="F496" s="223"/>
      <c r="G496" s="38"/>
      <c r="H496" s="170"/>
      <c r="I496" s="223" t="s">
        <v>1137</v>
      </c>
      <c r="J496" s="231">
        <v>360000</v>
      </c>
      <c r="K496" s="231"/>
      <c r="L496" s="223"/>
      <c r="M496" s="38"/>
      <c r="N496" s="223"/>
    </row>
    <row r="497" spans="2:14" s="303" customFormat="1" x14ac:dyDescent="0.35">
      <c r="B497" s="170" t="e">
        <f>VLOOKUP(C497,#REF!,3,FALSE)</f>
        <v>#REF!</v>
      </c>
      <c r="C497" s="356" t="s">
        <v>2029</v>
      </c>
      <c r="D497" s="230" t="s">
        <v>2059</v>
      </c>
      <c r="E497" s="230" t="s">
        <v>2125</v>
      </c>
      <c r="F497" s="223"/>
      <c r="G497" s="38"/>
      <c r="H497" s="170"/>
      <c r="I497" s="223" t="s">
        <v>1137</v>
      </c>
      <c r="J497" s="231">
        <v>103726900</v>
      </c>
      <c r="K497" s="231"/>
      <c r="L497" s="223"/>
      <c r="M497" s="38"/>
      <c r="N497" s="223"/>
    </row>
    <row r="498" spans="2:14" s="303" customFormat="1" x14ac:dyDescent="0.35">
      <c r="B498" s="170" t="e">
        <f>VLOOKUP(C498,#REF!,3,FALSE)</f>
        <v>#REF!</v>
      </c>
      <c r="C498" s="356" t="s">
        <v>2030</v>
      </c>
      <c r="D498" s="230" t="s">
        <v>2057</v>
      </c>
      <c r="E498" s="230" t="s">
        <v>2147</v>
      </c>
      <c r="F498" s="223"/>
      <c r="G498" s="38"/>
      <c r="H498" s="170"/>
      <c r="I498" s="223" t="s">
        <v>1137</v>
      </c>
      <c r="J498" s="231">
        <v>115241568.78</v>
      </c>
      <c r="K498" s="231"/>
      <c r="L498" s="223"/>
      <c r="M498" s="38"/>
      <c r="N498" s="223"/>
    </row>
    <row r="499" spans="2:14" s="303" customFormat="1" x14ac:dyDescent="0.35">
      <c r="B499" s="170" t="e">
        <f>VLOOKUP(C499,#REF!,3,FALSE)</f>
        <v>#REF!</v>
      </c>
      <c r="C499" s="356" t="s">
        <v>2030</v>
      </c>
      <c r="D499" s="230" t="s">
        <v>2053</v>
      </c>
      <c r="E499" s="230" t="s">
        <v>2111</v>
      </c>
      <c r="F499" s="223"/>
      <c r="G499" s="38"/>
      <c r="H499" s="170"/>
      <c r="I499" s="223" t="s">
        <v>1137</v>
      </c>
      <c r="J499" s="231">
        <v>672450</v>
      </c>
      <c r="K499" s="231"/>
      <c r="L499" s="223"/>
      <c r="M499" s="38"/>
      <c r="N499" s="223"/>
    </row>
    <row r="500" spans="2:14" s="303" customFormat="1" x14ac:dyDescent="0.35">
      <c r="B500" s="170" t="e">
        <f>VLOOKUP(C500,#REF!,3,FALSE)</f>
        <v>#REF!</v>
      </c>
      <c r="C500" s="356" t="s">
        <v>2030</v>
      </c>
      <c r="D500" s="230" t="s">
        <v>2053</v>
      </c>
      <c r="E500" s="230" t="s">
        <v>2112</v>
      </c>
      <c r="F500" s="223"/>
      <c r="G500" s="38"/>
      <c r="H500" s="170"/>
      <c r="I500" s="223" t="s">
        <v>1137</v>
      </c>
      <c r="J500" s="231">
        <v>975173503.53999996</v>
      </c>
      <c r="K500" s="231"/>
      <c r="L500" s="223"/>
      <c r="M500" s="38"/>
      <c r="N500" s="223"/>
    </row>
    <row r="501" spans="2:14" s="303" customFormat="1" x14ac:dyDescent="0.35">
      <c r="B501" s="170" t="e">
        <f>VLOOKUP(C501,#REF!,3,FALSE)</f>
        <v>#REF!</v>
      </c>
      <c r="C501" s="356" t="s">
        <v>2030</v>
      </c>
      <c r="D501" s="230" t="s">
        <v>2053</v>
      </c>
      <c r="E501" s="230" t="s">
        <v>2113</v>
      </c>
      <c r="F501" s="223"/>
      <c r="G501" s="38"/>
      <c r="H501" s="170"/>
      <c r="I501" s="223" t="s">
        <v>1137</v>
      </c>
      <c r="J501" s="231">
        <v>106947000</v>
      </c>
      <c r="K501" s="231"/>
      <c r="L501" s="223"/>
      <c r="M501" s="38"/>
      <c r="N501" s="223"/>
    </row>
    <row r="502" spans="2:14" s="303" customFormat="1" x14ac:dyDescent="0.35">
      <c r="B502" s="170" t="e">
        <f>VLOOKUP(C502,#REF!,3,FALSE)</f>
        <v>#REF!</v>
      </c>
      <c r="C502" s="356" t="s">
        <v>2030</v>
      </c>
      <c r="D502" s="230" t="s">
        <v>2055</v>
      </c>
      <c r="E502" s="230" t="s">
        <v>2114</v>
      </c>
      <c r="F502" s="223"/>
      <c r="G502" s="38"/>
      <c r="H502" s="170"/>
      <c r="I502" s="223" t="s">
        <v>1137</v>
      </c>
      <c r="J502" s="231">
        <v>166065512.15000001</v>
      </c>
      <c r="K502" s="231"/>
      <c r="L502" s="223"/>
      <c r="M502" s="38"/>
      <c r="N502" s="223"/>
    </row>
    <row r="503" spans="2:14" s="303" customFormat="1" x14ac:dyDescent="0.35">
      <c r="B503" s="170" t="e">
        <f>VLOOKUP(C503,#REF!,3,FALSE)</f>
        <v>#REF!</v>
      </c>
      <c r="C503" s="356" t="s">
        <v>2030</v>
      </c>
      <c r="D503" s="230" t="s">
        <v>2055</v>
      </c>
      <c r="E503" s="230" t="s">
        <v>2084</v>
      </c>
      <c r="F503" s="223"/>
      <c r="G503" s="38"/>
      <c r="H503" s="170"/>
      <c r="I503" s="223" t="s">
        <v>1137</v>
      </c>
      <c r="J503" s="231">
        <v>191061810</v>
      </c>
      <c r="K503" s="231"/>
      <c r="L503" s="223"/>
      <c r="M503" s="38"/>
      <c r="N503" s="223"/>
    </row>
    <row r="504" spans="2:14" s="303" customFormat="1" x14ac:dyDescent="0.35">
      <c r="B504" s="170" t="e">
        <f>VLOOKUP(C504,#REF!,3,FALSE)</f>
        <v>#REF!</v>
      </c>
      <c r="C504" s="356" t="s">
        <v>2030</v>
      </c>
      <c r="D504" s="230" t="s">
        <v>2060</v>
      </c>
      <c r="E504" s="230" t="s">
        <v>2117</v>
      </c>
      <c r="F504" s="223"/>
      <c r="G504" s="38"/>
      <c r="H504" s="170"/>
      <c r="I504" s="223" t="s">
        <v>1137</v>
      </c>
      <c r="J504" s="231">
        <v>53676</v>
      </c>
      <c r="K504" s="231"/>
      <c r="L504" s="223"/>
      <c r="M504" s="38"/>
      <c r="N504" s="223"/>
    </row>
    <row r="505" spans="2:14" s="303" customFormat="1" x14ac:dyDescent="0.35">
      <c r="B505" s="170" t="e">
        <f>VLOOKUP(C505,#REF!,3,FALSE)</f>
        <v>#REF!</v>
      </c>
      <c r="C505" s="356" t="s">
        <v>2030</v>
      </c>
      <c r="D505" s="230" t="s">
        <v>2058</v>
      </c>
      <c r="E505" s="230" t="s">
        <v>2118</v>
      </c>
      <c r="F505" s="223"/>
      <c r="G505" s="38"/>
      <c r="H505" s="170"/>
      <c r="I505" s="223" t="s">
        <v>1137</v>
      </c>
      <c r="J505" s="231">
        <v>18344458</v>
      </c>
      <c r="K505" s="231"/>
      <c r="L505" s="223"/>
      <c r="M505" s="38"/>
      <c r="N505" s="223"/>
    </row>
    <row r="506" spans="2:14" s="303" customFormat="1" x14ac:dyDescent="0.35">
      <c r="B506" s="170" t="e">
        <f>VLOOKUP(C506,#REF!,3,FALSE)</f>
        <v>#REF!</v>
      </c>
      <c r="C506" s="356" t="s">
        <v>2031</v>
      </c>
      <c r="D506" s="230" t="s">
        <v>2057</v>
      </c>
      <c r="E506" s="230" t="s">
        <v>2083</v>
      </c>
      <c r="F506" s="223"/>
      <c r="G506" s="38"/>
      <c r="H506" s="170"/>
      <c r="I506" s="223" t="s">
        <v>1137</v>
      </c>
      <c r="J506" s="231">
        <v>386481511.47999996</v>
      </c>
      <c r="K506" s="231"/>
      <c r="L506" s="223"/>
      <c r="M506" s="38"/>
      <c r="N506" s="223"/>
    </row>
    <row r="507" spans="2:14" s="303" customFormat="1" x14ac:dyDescent="0.35">
      <c r="B507" s="170" t="e">
        <f>VLOOKUP(C507,#REF!,3,FALSE)</f>
        <v>#REF!</v>
      </c>
      <c r="C507" s="356" t="s">
        <v>2031</v>
      </c>
      <c r="D507" s="230" t="s">
        <v>2057</v>
      </c>
      <c r="E507" s="230" t="s">
        <v>2146</v>
      </c>
      <c r="F507" s="223"/>
      <c r="G507" s="38"/>
      <c r="H507" s="170"/>
      <c r="I507" s="223" t="s">
        <v>1137</v>
      </c>
      <c r="J507" s="231">
        <v>691093738.30999994</v>
      </c>
      <c r="K507" s="231"/>
      <c r="L507" s="223"/>
      <c r="M507" s="38"/>
      <c r="N507" s="223"/>
    </row>
    <row r="508" spans="2:14" s="303" customFormat="1" x14ac:dyDescent="0.35">
      <c r="B508" s="170" t="e">
        <f>VLOOKUP(C508,#REF!,3,FALSE)</f>
        <v>#REF!</v>
      </c>
      <c r="C508" s="356" t="s">
        <v>2031</v>
      </c>
      <c r="D508" s="230" t="s">
        <v>2053</v>
      </c>
      <c r="E508" s="230" t="s">
        <v>2111</v>
      </c>
      <c r="F508" s="223"/>
      <c r="G508" s="38"/>
      <c r="H508" s="170"/>
      <c r="I508" s="223" t="s">
        <v>1137</v>
      </c>
      <c r="J508" s="231">
        <v>147753840</v>
      </c>
      <c r="K508" s="231"/>
      <c r="L508" s="223"/>
      <c r="M508" s="38"/>
      <c r="N508" s="223"/>
    </row>
    <row r="509" spans="2:14" s="303" customFormat="1" x14ac:dyDescent="0.35">
      <c r="B509" s="170" t="e">
        <f>VLOOKUP(C509,#REF!,3,FALSE)</f>
        <v>#REF!</v>
      </c>
      <c r="C509" s="356" t="s">
        <v>2031</v>
      </c>
      <c r="D509" s="230" t="s">
        <v>2055</v>
      </c>
      <c r="E509" s="230" t="s">
        <v>2114</v>
      </c>
      <c r="F509" s="223"/>
      <c r="G509" s="38"/>
      <c r="H509" s="170"/>
      <c r="I509" s="223" t="s">
        <v>1137</v>
      </c>
      <c r="J509" s="231">
        <v>603151881.04999995</v>
      </c>
      <c r="K509" s="231"/>
      <c r="L509" s="223"/>
      <c r="M509" s="38"/>
      <c r="N509" s="223"/>
    </row>
    <row r="510" spans="2:14" s="303" customFormat="1" x14ac:dyDescent="0.35">
      <c r="B510" s="170" t="e">
        <f>VLOOKUP(C510,#REF!,3,FALSE)</f>
        <v>#REF!</v>
      </c>
      <c r="C510" s="356" t="s">
        <v>2031</v>
      </c>
      <c r="D510" s="230" t="s">
        <v>2055</v>
      </c>
      <c r="E510" s="230" t="s">
        <v>2084</v>
      </c>
      <c r="F510" s="223"/>
      <c r="G510" s="38"/>
      <c r="H510" s="170"/>
      <c r="I510" s="223" t="s">
        <v>1137</v>
      </c>
      <c r="J510" s="231">
        <v>398000</v>
      </c>
      <c r="K510" s="231"/>
      <c r="L510" s="223"/>
      <c r="M510" s="38"/>
      <c r="N510" s="223"/>
    </row>
    <row r="511" spans="2:14" s="303" customFormat="1" x14ac:dyDescent="0.35">
      <c r="B511" s="170" t="e">
        <f>VLOOKUP(C511,#REF!,3,FALSE)</f>
        <v>#REF!</v>
      </c>
      <c r="C511" s="356" t="s">
        <v>2031</v>
      </c>
      <c r="D511" s="230" t="s">
        <v>2060</v>
      </c>
      <c r="E511" s="230" t="s">
        <v>2117</v>
      </c>
      <c r="F511" s="223"/>
      <c r="G511" s="38"/>
      <c r="H511" s="170"/>
      <c r="I511" s="223" t="s">
        <v>1137</v>
      </c>
      <c r="J511" s="231">
        <v>100654</v>
      </c>
      <c r="K511" s="231"/>
      <c r="L511" s="223"/>
      <c r="M511" s="38"/>
      <c r="N511" s="223"/>
    </row>
    <row r="512" spans="2:14" s="303" customFormat="1" x14ac:dyDescent="0.35">
      <c r="B512" s="170" t="e">
        <f>VLOOKUP(C512,#REF!,3,FALSE)</f>
        <v>#REF!</v>
      </c>
      <c r="C512" s="356" t="s">
        <v>2031</v>
      </c>
      <c r="D512" s="230" t="s">
        <v>2058</v>
      </c>
      <c r="E512" s="230" t="s">
        <v>2118</v>
      </c>
      <c r="F512" s="223"/>
      <c r="G512" s="38"/>
      <c r="H512" s="170"/>
      <c r="I512" s="223" t="s">
        <v>1137</v>
      </c>
      <c r="J512" s="231">
        <v>19152727</v>
      </c>
      <c r="K512" s="231"/>
      <c r="L512" s="223"/>
      <c r="M512" s="38"/>
      <c r="N512" s="223"/>
    </row>
    <row r="513" spans="2:14" s="303" customFormat="1" x14ac:dyDescent="0.35">
      <c r="B513" s="170" t="e">
        <f>VLOOKUP(C513,#REF!,3,FALSE)</f>
        <v>#REF!</v>
      </c>
      <c r="C513" s="356" t="s">
        <v>2031</v>
      </c>
      <c r="D513" s="230" t="s">
        <v>2061</v>
      </c>
      <c r="E513" s="230" t="s">
        <v>2119</v>
      </c>
      <c r="F513" s="223"/>
      <c r="G513" s="38"/>
      <c r="H513" s="170"/>
      <c r="I513" s="223" t="s">
        <v>1137</v>
      </c>
      <c r="J513" s="231">
        <v>6899870.0199999996</v>
      </c>
      <c r="K513" s="231"/>
      <c r="L513" s="223"/>
      <c r="M513" s="38"/>
      <c r="N513" s="223"/>
    </row>
    <row r="514" spans="2:14" s="303" customFormat="1" x14ac:dyDescent="0.35">
      <c r="B514" s="170" t="e">
        <f>VLOOKUP(C514,#REF!,3,FALSE)</f>
        <v>#REF!</v>
      </c>
      <c r="C514" s="356" t="s">
        <v>2031</v>
      </c>
      <c r="D514" s="230" t="s">
        <v>2148</v>
      </c>
      <c r="E514" s="230" t="s">
        <v>2121</v>
      </c>
      <c r="F514" s="223"/>
      <c r="G514" s="38"/>
      <c r="H514" s="170"/>
      <c r="I514" s="223" t="s">
        <v>1137</v>
      </c>
      <c r="J514" s="231">
        <v>66875900</v>
      </c>
      <c r="K514" s="231"/>
      <c r="L514" s="223"/>
      <c r="M514" s="38"/>
      <c r="N514" s="223"/>
    </row>
    <row r="515" spans="2:14" s="303" customFormat="1" x14ac:dyDescent="0.35">
      <c r="B515" s="170" t="e">
        <f>VLOOKUP(C515,#REF!,3,FALSE)</f>
        <v>#REF!</v>
      </c>
      <c r="C515" s="356" t="s">
        <v>2031</v>
      </c>
      <c r="D515" s="230" t="s">
        <v>2059</v>
      </c>
      <c r="E515" s="230" t="s">
        <v>989</v>
      </c>
      <c r="F515" s="223"/>
      <c r="G515" s="38"/>
      <c r="H515" s="170"/>
      <c r="I515" s="223" t="s">
        <v>1137</v>
      </c>
      <c r="J515" s="231">
        <v>802010</v>
      </c>
      <c r="K515" s="231"/>
      <c r="L515" s="223"/>
      <c r="M515" s="38"/>
      <c r="N515" s="223"/>
    </row>
    <row r="516" spans="2:14" s="303" customFormat="1" x14ac:dyDescent="0.35">
      <c r="B516" s="170" t="e">
        <f>VLOOKUP(C516,#REF!,3,FALSE)</f>
        <v>#REF!</v>
      </c>
      <c r="C516" s="356" t="s">
        <v>2031</v>
      </c>
      <c r="D516" s="230" t="s">
        <v>2059</v>
      </c>
      <c r="E516" s="230" t="s">
        <v>2125</v>
      </c>
      <c r="F516" s="223"/>
      <c r="G516" s="38"/>
      <c r="H516" s="170"/>
      <c r="I516" s="223" t="s">
        <v>1137</v>
      </c>
      <c r="J516" s="231">
        <v>85462900</v>
      </c>
      <c r="K516" s="231"/>
      <c r="L516" s="223"/>
      <c r="M516" s="38"/>
      <c r="N516" s="223"/>
    </row>
    <row r="517" spans="2:14" s="303" customFormat="1" x14ac:dyDescent="0.35">
      <c r="B517" s="170" t="e">
        <f>VLOOKUP(C517,#REF!,3,FALSE)</f>
        <v>#REF!</v>
      </c>
      <c r="C517" s="356" t="s">
        <v>2032</v>
      </c>
      <c r="D517" s="230" t="s">
        <v>2057</v>
      </c>
      <c r="E517" s="230" t="s">
        <v>2147</v>
      </c>
      <c r="F517" s="223"/>
      <c r="G517" s="38"/>
      <c r="H517" s="170"/>
      <c r="I517" s="223" t="s">
        <v>1137</v>
      </c>
      <c r="J517" s="231">
        <v>2146800415.01</v>
      </c>
      <c r="K517" s="231"/>
      <c r="L517" s="223"/>
      <c r="M517" s="38"/>
      <c r="N517" s="223"/>
    </row>
    <row r="518" spans="2:14" s="303" customFormat="1" x14ac:dyDescent="0.35">
      <c r="B518" s="170" t="e">
        <f>VLOOKUP(C518,#REF!,3,FALSE)</f>
        <v>#REF!</v>
      </c>
      <c r="C518" s="356" t="s">
        <v>2032</v>
      </c>
      <c r="D518" s="230" t="s">
        <v>2053</v>
      </c>
      <c r="E518" s="230" t="s">
        <v>2111</v>
      </c>
      <c r="F518" s="223"/>
      <c r="G518" s="38"/>
      <c r="H518" s="170"/>
      <c r="I518" s="223" t="s">
        <v>1137</v>
      </c>
      <c r="J518" s="231">
        <v>92958268</v>
      </c>
      <c r="K518" s="231"/>
      <c r="L518" s="223"/>
      <c r="M518" s="38"/>
      <c r="N518" s="223"/>
    </row>
    <row r="519" spans="2:14" s="303" customFormat="1" x14ac:dyDescent="0.35">
      <c r="B519" s="170" t="e">
        <f>VLOOKUP(C519,#REF!,3,FALSE)</f>
        <v>#REF!</v>
      </c>
      <c r="C519" s="356" t="s">
        <v>2032</v>
      </c>
      <c r="D519" s="230" t="s">
        <v>2053</v>
      </c>
      <c r="E519" s="230" t="s">
        <v>2112</v>
      </c>
      <c r="F519" s="223"/>
      <c r="G519" s="38"/>
      <c r="H519" s="170"/>
      <c r="I519" s="223" t="s">
        <v>1137</v>
      </c>
      <c r="J519" s="231">
        <v>2160713008.3499999</v>
      </c>
      <c r="K519" s="231"/>
      <c r="L519" s="223"/>
      <c r="M519" s="38"/>
      <c r="N519" s="223"/>
    </row>
    <row r="520" spans="2:14" s="303" customFormat="1" x14ac:dyDescent="0.35">
      <c r="B520" s="170" t="e">
        <f>VLOOKUP(C520,#REF!,3,FALSE)</f>
        <v>#REF!</v>
      </c>
      <c r="C520" s="356" t="s">
        <v>2032</v>
      </c>
      <c r="D520" s="230" t="s">
        <v>2053</v>
      </c>
      <c r="E520" s="230" t="s">
        <v>2113</v>
      </c>
      <c r="F520" s="223"/>
      <c r="G520" s="38"/>
      <c r="H520" s="170"/>
      <c r="I520" s="223" t="s">
        <v>1137</v>
      </c>
      <c r="J520" s="231">
        <v>987838000</v>
      </c>
      <c r="K520" s="231"/>
      <c r="L520" s="223"/>
      <c r="M520" s="38"/>
      <c r="N520" s="223"/>
    </row>
    <row r="521" spans="2:14" s="303" customFormat="1" x14ac:dyDescent="0.35">
      <c r="B521" s="170" t="e">
        <f>VLOOKUP(C521,#REF!,3,FALSE)</f>
        <v>#REF!</v>
      </c>
      <c r="C521" s="356" t="s">
        <v>2032</v>
      </c>
      <c r="D521" s="230" t="s">
        <v>2055</v>
      </c>
      <c r="E521" s="230" t="s">
        <v>2114</v>
      </c>
      <c r="F521" s="223"/>
      <c r="G521" s="38"/>
      <c r="H521" s="170"/>
      <c r="I521" s="223" t="s">
        <v>1137</v>
      </c>
      <c r="J521" s="231">
        <v>7708800</v>
      </c>
      <c r="K521" s="231"/>
      <c r="L521" s="223"/>
      <c r="M521" s="38"/>
      <c r="N521" s="223"/>
    </row>
    <row r="522" spans="2:14" s="303" customFormat="1" x14ac:dyDescent="0.35">
      <c r="B522" s="170" t="e">
        <f>VLOOKUP(C522,#REF!,3,FALSE)</f>
        <v>#REF!</v>
      </c>
      <c r="C522" s="356" t="s">
        <v>2032</v>
      </c>
      <c r="D522" s="230" t="s">
        <v>2055</v>
      </c>
      <c r="E522" s="230" t="s">
        <v>2087</v>
      </c>
      <c r="F522" s="223"/>
      <c r="G522" s="38"/>
      <c r="H522" s="170"/>
      <c r="I522" s="223" t="s">
        <v>1137</v>
      </c>
      <c r="J522" s="231">
        <v>178653786.19999999</v>
      </c>
      <c r="K522" s="231"/>
      <c r="L522" s="223"/>
      <c r="M522" s="38"/>
      <c r="N522" s="223"/>
    </row>
    <row r="523" spans="2:14" s="303" customFormat="1" x14ac:dyDescent="0.35">
      <c r="B523" s="170" t="e">
        <f>VLOOKUP(C523,#REF!,3,FALSE)</f>
        <v>#REF!</v>
      </c>
      <c r="C523" s="356" t="s">
        <v>2032</v>
      </c>
      <c r="D523" s="230" t="s">
        <v>2058</v>
      </c>
      <c r="E523" s="230" t="s">
        <v>2118</v>
      </c>
      <c r="F523" s="223"/>
      <c r="G523" s="38"/>
      <c r="H523" s="170"/>
      <c r="I523" s="223" t="s">
        <v>1137</v>
      </c>
      <c r="J523" s="231">
        <v>686554698</v>
      </c>
      <c r="K523" s="231"/>
      <c r="L523" s="223"/>
      <c r="M523" s="38"/>
      <c r="N523" s="223"/>
    </row>
    <row r="524" spans="2:14" s="303" customFormat="1" x14ac:dyDescent="0.35">
      <c r="B524" s="170" t="e">
        <f>VLOOKUP(C524,#REF!,3,FALSE)</f>
        <v>#REF!</v>
      </c>
      <c r="C524" s="356" t="s">
        <v>2032</v>
      </c>
      <c r="D524" s="230" t="s">
        <v>2061</v>
      </c>
      <c r="E524" s="230" t="s">
        <v>2119</v>
      </c>
      <c r="F524" s="223"/>
      <c r="G524" s="38"/>
      <c r="H524" s="170"/>
      <c r="I524" s="223" t="s">
        <v>1137</v>
      </c>
      <c r="J524" s="231">
        <v>11289130</v>
      </c>
      <c r="K524" s="231"/>
      <c r="L524" s="223"/>
      <c r="M524" s="38"/>
      <c r="N524" s="223"/>
    </row>
    <row r="525" spans="2:14" s="303" customFormat="1" x14ac:dyDescent="0.35">
      <c r="B525" s="170" t="e">
        <f>VLOOKUP(C525,#REF!,3,FALSE)</f>
        <v>#REF!</v>
      </c>
      <c r="C525" s="356" t="s">
        <v>2032</v>
      </c>
      <c r="D525" s="230" t="s">
        <v>2056</v>
      </c>
      <c r="E525" s="230" t="s">
        <v>2120</v>
      </c>
      <c r="F525" s="223"/>
      <c r="G525" s="38"/>
      <c r="H525" s="170"/>
      <c r="I525" s="223" t="s">
        <v>1137</v>
      </c>
      <c r="J525" s="231">
        <v>66496.5</v>
      </c>
      <c r="K525" s="231"/>
      <c r="L525" s="223"/>
      <c r="M525" s="38"/>
      <c r="N525" s="223"/>
    </row>
    <row r="526" spans="2:14" s="303" customFormat="1" x14ac:dyDescent="0.35">
      <c r="B526" s="301" t="e">
        <f>VLOOKUP(C526,#REF!,3,FALSE)</f>
        <v>#REF!</v>
      </c>
      <c r="C526" s="356" t="s">
        <v>2032</v>
      </c>
      <c r="D526" s="230" t="s">
        <v>2059</v>
      </c>
      <c r="E526" s="230" t="s">
        <v>2125</v>
      </c>
      <c r="F526" s="223"/>
      <c r="G526" s="299"/>
      <c r="H526" s="170"/>
      <c r="I526" s="223" t="s">
        <v>1137</v>
      </c>
      <c r="J526" s="231">
        <v>74579500</v>
      </c>
      <c r="K526" s="231"/>
      <c r="L526" s="223"/>
      <c r="M526" s="223"/>
      <c r="N526" s="223"/>
    </row>
    <row r="527" spans="2:14" s="303" customFormat="1" x14ac:dyDescent="0.35">
      <c r="B527" s="170" t="e">
        <f>VLOOKUP(C527,#REF!,3,FALSE)</f>
        <v>#REF!</v>
      </c>
      <c r="C527" s="356" t="s">
        <v>2033</v>
      </c>
      <c r="D527" s="223" t="s">
        <v>2057</v>
      </c>
      <c r="E527" s="223" t="s">
        <v>2147</v>
      </c>
      <c r="F527" s="223"/>
      <c r="G527" s="38"/>
      <c r="H527" s="170"/>
      <c r="I527" s="223" t="s">
        <v>1137</v>
      </c>
      <c r="J527" s="231">
        <v>319967600.72000003</v>
      </c>
      <c r="K527" s="231"/>
      <c r="L527" s="223"/>
      <c r="M527" s="38"/>
      <c r="N527" s="223"/>
    </row>
    <row r="528" spans="2:14" s="303" customFormat="1" x14ac:dyDescent="0.35">
      <c r="B528" s="170" t="e">
        <f>VLOOKUP(C528,#REF!,3,FALSE)</f>
        <v>#REF!</v>
      </c>
      <c r="C528" s="356" t="s">
        <v>2033</v>
      </c>
      <c r="D528" s="223" t="s">
        <v>2057</v>
      </c>
      <c r="E528" s="223" t="s">
        <v>2083</v>
      </c>
      <c r="F528" s="223"/>
      <c r="G528" s="38"/>
      <c r="H528" s="170"/>
      <c r="I528" s="223" t="s">
        <v>1137</v>
      </c>
      <c r="J528" s="231">
        <v>246085101.80000001</v>
      </c>
      <c r="K528" s="231"/>
      <c r="L528" s="223"/>
      <c r="M528" s="38"/>
      <c r="N528" s="223"/>
    </row>
    <row r="529" spans="2:14" s="303" customFormat="1" x14ac:dyDescent="0.35">
      <c r="B529" s="170" t="e">
        <f>VLOOKUP(C529,#REF!,3,FALSE)</f>
        <v>#REF!</v>
      </c>
      <c r="C529" s="356" t="s">
        <v>2033</v>
      </c>
      <c r="D529" s="223" t="s">
        <v>2057</v>
      </c>
      <c r="E529" s="223" t="s">
        <v>2146</v>
      </c>
      <c r="F529" s="223"/>
      <c r="G529" s="38"/>
      <c r="H529" s="170"/>
      <c r="I529" s="223" t="s">
        <v>1137</v>
      </c>
      <c r="J529" s="231">
        <v>516778713.80000001</v>
      </c>
      <c r="K529" s="231"/>
      <c r="L529" s="223"/>
      <c r="M529" s="38"/>
      <c r="N529" s="223"/>
    </row>
    <row r="530" spans="2:14" s="303" customFormat="1" x14ac:dyDescent="0.35">
      <c r="B530" s="170" t="e">
        <f>VLOOKUP(C530,#REF!,3,FALSE)</f>
        <v>#REF!</v>
      </c>
      <c r="C530" s="356" t="s">
        <v>2033</v>
      </c>
      <c r="D530" s="223" t="s">
        <v>2053</v>
      </c>
      <c r="E530" s="223" t="s">
        <v>2111</v>
      </c>
      <c r="F530" s="223"/>
      <c r="G530" s="38"/>
      <c r="H530" s="170"/>
      <c r="I530" s="223" t="s">
        <v>1137</v>
      </c>
      <c r="J530" s="231">
        <v>31779979</v>
      </c>
      <c r="K530" s="231"/>
      <c r="L530" s="223"/>
      <c r="M530" s="38"/>
      <c r="N530" s="223"/>
    </row>
    <row r="531" spans="2:14" s="303" customFormat="1" x14ac:dyDescent="0.35">
      <c r="B531" s="170" t="e">
        <f>VLOOKUP(C531,#REF!,3,FALSE)</f>
        <v>#REF!</v>
      </c>
      <c r="C531" s="356" t="s">
        <v>2033</v>
      </c>
      <c r="D531" s="223" t="s">
        <v>2055</v>
      </c>
      <c r="E531" s="223" t="s">
        <v>2114</v>
      </c>
      <c r="F531" s="223"/>
      <c r="G531" s="38"/>
      <c r="H531" s="170"/>
      <c r="I531" s="223" t="s">
        <v>1137</v>
      </c>
      <c r="J531" s="231">
        <v>905868605.5</v>
      </c>
      <c r="K531" s="231"/>
      <c r="L531" s="223"/>
      <c r="M531" s="38"/>
      <c r="N531" s="223"/>
    </row>
    <row r="532" spans="2:14" s="303" customFormat="1" x14ac:dyDescent="0.35">
      <c r="B532" s="170" t="e">
        <f>VLOOKUP(C532,#REF!,3,FALSE)</f>
        <v>#REF!</v>
      </c>
      <c r="C532" s="356" t="s">
        <v>2033</v>
      </c>
      <c r="D532" s="223" t="s">
        <v>2055</v>
      </c>
      <c r="E532" s="223" t="s">
        <v>2084</v>
      </c>
      <c r="F532" s="223"/>
      <c r="G532" s="38"/>
      <c r="H532" s="170"/>
      <c r="I532" s="223" t="s">
        <v>1137</v>
      </c>
      <c r="J532" s="231">
        <v>140000</v>
      </c>
      <c r="K532" s="231"/>
      <c r="L532" s="223"/>
      <c r="M532" s="38"/>
      <c r="N532" s="223"/>
    </row>
    <row r="533" spans="2:14" s="303" customFormat="1" x14ac:dyDescent="0.35">
      <c r="B533" s="170" t="e">
        <f>VLOOKUP(C533,#REF!,3,FALSE)</f>
        <v>#REF!</v>
      </c>
      <c r="C533" s="356" t="s">
        <v>2033</v>
      </c>
      <c r="D533" s="223" t="s">
        <v>2055</v>
      </c>
      <c r="E533" s="223" t="s">
        <v>2087</v>
      </c>
      <c r="F533" s="223"/>
      <c r="G533" s="38"/>
      <c r="H533" s="170"/>
      <c r="I533" s="223" t="s">
        <v>1137</v>
      </c>
      <c r="J533" s="231">
        <v>4700000</v>
      </c>
      <c r="K533" s="231"/>
      <c r="L533" s="223"/>
      <c r="M533" s="38"/>
      <c r="N533" s="223"/>
    </row>
    <row r="534" spans="2:14" s="303" customFormat="1" x14ac:dyDescent="0.35">
      <c r="B534" s="170" t="e">
        <f>VLOOKUP(C534,#REF!,3,FALSE)</f>
        <v>#REF!</v>
      </c>
      <c r="C534" s="356" t="s">
        <v>2033</v>
      </c>
      <c r="D534" s="223" t="s">
        <v>2060</v>
      </c>
      <c r="E534" s="223" t="s">
        <v>2117</v>
      </c>
      <c r="F534" s="223"/>
      <c r="G534" s="38"/>
      <c r="H534" s="170"/>
      <c r="I534" s="223" t="s">
        <v>1137</v>
      </c>
      <c r="J534" s="231">
        <v>354000</v>
      </c>
      <c r="K534" s="231"/>
      <c r="L534" s="223"/>
      <c r="M534" s="38"/>
      <c r="N534" s="223"/>
    </row>
    <row r="535" spans="2:14" s="303" customFormat="1" x14ac:dyDescent="0.35">
      <c r="B535" s="170" t="e">
        <f>VLOOKUP(C535,#REF!,3,FALSE)</f>
        <v>#REF!</v>
      </c>
      <c r="C535" s="356" t="s">
        <v>2033</v>
      </c>
      <c r="D535" s="223" t="s">
        <v>2058</v>
      </c>
      <c r="E535" s="223" t="s">
        <v>2118</v>
      </c>
      <c r="F535" s="223"/>
      <c r="G535" s="38"/>
      <c r="H535" s="170"/>
      <c r="I535" s="223" t="s">
        <v>1137</v>
      </c>
      <c r="J535" s="231">
        <v>94266968</v>
      </c>
      <c r="K535" s="231"/>
      <c r="L535" s="223"/>
      <c r="M535" s="38"/>
      <c r="N535" s="223"/>
    </row>
    <row r="536" spans="2:14" s="303" customFormat="1" x14ac:dyDescent="0.35">
      <c r="B536" s="170" t="e">
        <f>VLOOKUP(C536,#REF!,3,FALSE)</f>
        <v>#REF!</v>
      </c>
      <c r="C536" s="356" t="s">
        <v>2034</v>
      </c>
      <c r="D536" s="230" t="s">
        <v>2057</v>
      </c>
      <c r="E536" s="230" t="s">
        <v>2083</v>
      </c>
      <c r="F536" s="223"/>
      <c r="G536" s="38"/>
      <c r="H536" s="170"/>
      <c r="I536" s="223" t="s">
        <v>1137</v>
      </c>
      <c r="J536" s="231">
        <v>279981166.68000001</v>
      </c>
      <c r="K536" s="231"/>
      <c r="L536" s="223"/>
      <c r="M536" s="38"/>
      <c r="N536" s="223"/>
    </row>
    <row r="537" spans="2:14" s="303" customFormat="1" x14ac:dyDescent="0.35">
      <c r="B537" s="170" t="e">
        <f>VLOOKUP(C537,#REF!,3,FALSE)</f>
        <v>#REF!</v>
      </c>
      <c r="C537" s="356" t="s">
        <v>2034</v>
      </c>
      <c r="D537" s="223" t="s">
        <v>2057</v>
      </c>
      <c r="E537" s="223" t="s">
        <v>2146</v>
      </c>
      <c r="F537" s="223"/>
      <c r="G537" s="38"/>
      <c r="H537" s="170"/>
      <c r="I537" s="223" t="s">
        <v>1137</v>
      </c>
      <c r="J537" s="231">
        <v>587960449.96000004</v>
      </c>
      <c r="K537" s="231"/>
      <c r="L537" s="223"/>
      <c r="M537" s="38"/>
      <c r="N537" s="223"/>
    </row>
    <row r="538" spans="2:14" s="303" customFormat="1" x14ac:dyDescent="0.35">
      <c r="B538" s="170" t="e">
        <f>VLOOKUP(C538,#REF!,3,FALSE)</f>
        <v>#REF!</v>
      </c>
      <c r="C538" s="356" t="s">
        <v>2034</v>
      </c>
      <c r="D538" s="223" t="s">
        <v>2053</v>
      </c>
      <c r="E538" s="223" t="s">
        <v>2111</v>
      </c>
      <c r="F538" s="223"/>
      <c r="G538" s="38"/>
      <c r="H538" s="170"/>
      <c r="I538" s="223" t="s">
        <v>1137</v>
      </c>
      <c r="J538" s="231">
        <v>7868000</v>
      </c>
      <c r="K538" s="231"/>
      <c r="L538" s="223"/>
      <c r="M538" s="38"/>
      <c r="N538" s="223"/>
    </row>
    <row r="539" spans="2:14" s="303" customFormat="1" x14ac:dyDescent="0.35">
      <c r="B539" s="170" t="e">
        <f>VLOOKUP(C539,#REF!,3,FALSE)</f>
        <v>#REF!</v>
      </c>
      <c r="C539" s="356" t="s">
        <v>2034</v>
      </c>
      <c r="D539" s="223" t="s">
        <v>2053</v>
      </c>
      <c r="E539" s="223" t="s">
        <v>2112</v>
      </c>
      <c r="F539" s="223"/>
      <c r="G539" s="38"/>
      <c r="H539" s="170"/>
      <c r="I539" s="223" t="s">
        <v>1137</v>
      </c>
      <c r="J539" s="231">
        <v>912899998.13999999</v>
      </c>
      <c r="K539" s="231"/>
      <c r="L539" s="223"/>
      <c r="M539" s="38"/>
      <c r="N539" s="223"/>
    </row>
    <row r="540" spans="2:14" s="303" customFormat="1" x14ac:dyDescent="0.35">
      <c r="B540" s="170" t="e">
        <f>VLOOKUP(C540,#REF!,3,FALSE)</f>
        <v>#REF!</v>
      </c>
      <c r="C540" s="356" t="s">
        <v>2034</v>
      </c>
      <c r="D540" s="223" t="s">
        <v>2053</v>
      </c>
      <c r="E540" s="223" t="s">
        <v>2113</v>
      </c>
      <c r="F540" s="223"/>
      <c r="G540" s="38"/>
      <c r="H540" s="170"/>
      <c r="I540" s="223" t="s">
        <v>1137</v>
      </c>
      <c r="J540" s="231">
        <v>44765850</v>
      </c>
      <c r="K540" s="231"/>
      <c r="L540" s="223"/>
      <c r="M540" s="38"/>
      <c r="N540" s="223"/>
    </row>
    <row r="541" spans="2:14" s="303" customFormat="1" x14ac:dyDescent="0.35">
      <c r="B541" s="170" t="e">
        <f>VLOOKUP(C541,#REF!,3,FALSE)</f>
        <v>#REF!</v>
      </c>
      <c r="C541" s="356" t="s">
        <v>2034</v>
      </c>
      <c r="D541" s="223" t="s">
        <v>2055</v>
      </c>
      <c r="E541" s="223" t="s">
        <v>2114</v>
      </c>
      <c r="F541" s="223"/>
      <c r="G541" s="38"/>
      <c r="H541" s="170"/>
      <c r="I541" s="223" t="s">
        <v>1137</v>
      </c>
      <c r="J541" s="231">
        <v>706295547.28999996</v>
      </c>
      <c r="K541" s="231"/>
      <c r="L541" s="223"/>
      <c r="M541" s="38"/>
      <c r="N541" s="223"/>
    </row>
    <row r="542" spans="2:14" s="303" customFormat="1" x14ac:dyDescent="0.35">
      <c r="B542" s="170" t="e">
        <f>VLOOKUP(C542,#REF!,3,FALSE)</f>
        <v>#REF!</v>
      </c>
      <c r="C542" s="356" t="s">
        <v>2034</v>
      </c>
      <c r="D542" s="223" t="s">
        <v>2055</v>
      </c>
      <c r="E542" s="223" t="s">
        <v>2084</v>
      </c>
      <c r="F542" s="223"/>
      <c r="G542" s="38"/>
      <c r="H542" s="170"/>
      <c r="I542" s="223" t="s">
        <v>1137</v>
      </c>
      <c r="J542" s="231">
        <v>96044400</v>
      </c>
      <c r="K542" s="231"/>
      <c r="L542" s="223"/>
      <c r="M542" s="38"/>
      <c r="N542" s="223"/>
    </row>
    <row r="543" spans="2:14" s="303" customFormat="1" x14ac:dyDescent="0.35">
      <c r="B543" s="170" t="e">
        <f>VLOOKUP(C543,#REF!,3,FALSE)</f>
        <v>#REF!</v>
      </c>
      <c r="C543" s="356" t="s">
        <v>2034</v>
      </c>
      <c r="D543" s="223" t="s">
        <v>2058</v>
      </c>
      <c r="E543" s="223" t="s">
        <v>2118</v>
      </c>
      <c r="F543" s="223"/>
      <c r="G543" s="38"/>
      <c r="H543" s="170"/>
      <c r="I543" s="223" t="s">
        <v>1137</v>
      </c>
      <c r="J543" s="231">
        <v>22722808</v>
      </c>
      <c r="K543" s="231"/>
      <c r="L543" s="223"/>
      <c r="M543" s="38"/>
      <c r="N543" s="223"/>
    </row>
    <row r="544" spans="2:14" s="303" customFormat="1" x14ac:dyDescent="0.35">
      <c r="B544" s="170" t="e">
        <f>VLOOKUP(C544,#REF!,3,FALSE)</f>
        <v>#REF!</v>
      </c>
      <c r="C544" s="356" t="s">
        <v>2034</v>
      </c>
      <c r="D544" s="223" t="s">
        <v>2061</v>
      </c>
      <c r="E544" s="223" t="s">
        <v>2119</v>
      </c>
      <c r="F544" s="223"/>
      <c r="G544" s="38"/>
      <c r="H544" s="170"/>
      <c r="I544" s="223" t="s">
        <v>1137</v>
      </c>
      <c r="J544" s="231">
        <v>4396725</v>
      </c>
      <c r="K544" s="231"/>
      <c r="L544" s="223"/>
      <c r="M544" s="38"/>
      <c r="N544" s="223"/>
    </row>
    <row r="545" spans="2:14" s="303" customFormat="1" x14ac:dyDescent="0.35">
      <c r="B545" s="170" t="e">
        <f>VLOOKUP(C545,#REF!,3,FALSE)</f>
        <v>#REF!</v>
      </c>
      <c r="C545" s="356" t="s">
        <v>2034</v>
      </c>
      <c r="D545" s="223" t="s">
        <v>2059</v>
      </c>
      <c r="E545" s="223" t="s">
        <v>2125</v>
      </c>
      <c r="F545" s="223"/>
      <c r="G545" s="38"/>
      <c r="H545" s="170"/>
      <c r="I545" s="223" t="s">
        <v>1137</v>
      </c>
      <c r="J545" s="231">
        <v>48834618</v>
      </c>
      <c r="K545" s="231"/>
      <c r="L545" s="223"/>
      <c r="M545" s="38"/>
      <c r="N545" s="223"/>
    </row>
    <row r="546" spans="2:14" s="303" customFormat="1" x14ac:dyDescent="0.35">
      <c r="B546" s="170" t="e">
        <f>VLOOKUP(C546,#REF!,3,FALSE)</f>
        <v>#REF!</v>
      </c>
      <c r="C546" s="356" t="s">
        <v>2035</v>
      </c>
      <c r="D546" s="230" t="s">
        <v>2057</v>
      </c>
      <c r="E546" s="230" t="s">
        <v>2147</v>
      </c>
      <c r="F546" s="223"/>
      <c r="G546" s="38"/>
      <c r="H546" s="170"/>
      <c r="I546" s="223" t="s">
        <v>1137</v>
      </c>
      <c r="J546" s="231">
        <v>21900000000</v>
      </c>
      <c r="K546" s="231"/>
      <c r="L546" s="223"/>
      <c r="M546" s="38"/>
      <c r="N546" s="223"/>
    </row>
    <row r="547" spans="2:14" s="303" customFormat="1" x14ac:dyDescent="0.35">
      <c r="B547" s="170" t="e">
        <f>VLOOKUP(C547,#REF!,3,FALSE)</f>
        <v>#REF!</v>
      </c>
      <c r="C547" s="356" t="s">
        <v>2035</v>
      </c>
      <c r="D547" s="230" t="s">
        <v>2057</v>
      </c>
      <c r="E547" s="230" t="s">
        <v>2083</v>
      </c>
      <c r="F547" s="223"/>
      <c r="G547" s="38"/>
      <c r="H547" s="170"/>
      <c r="I547" s="223" t="s">
        <v>1137</v>
      </c>
      <c r="J547" s="231">
        <v>101782960.67</v>
      </c>
      <c r="K547" s="231"/>
      <c r="L547" s="223"/>
      <c r="M547" s="38"/>
      <c r="N547" s="223"/>
    </row>
    <row r="548" spans="2:14" s="303" customFormat="1" x14ac:dyDescent="0.35">
      <c r="B548" s="170" t="e">
        <f>VLOOKUP(C548,#REF!,3,FALSE)</f>
        <v>#REF!</v>
      </c>
      <c r="C548" s="356" t="s">
        <v>2035</v>
      </c>
      <c r="D548" s="230" t="s">
        <v>2057</v>
      </c>
      <c r="E548" s="230" t="s">
        <v>2146</v>
      </c>
      <c r="F548" s="223"/>
      <c r="G548" s="38"/>
      <c r="H548" s="170"/>
      <c r="I548" s="223" t="s">
        <v>1137</v>
      </c>
      <c r="J548" s="231">
        <v>1718483378.21</v>
      </c>
      <c r="K548" s="231"/>
      <c r="L548" s="223"/>
      <c r="M548" s="38"/>
      <c r="N548" s="223"/>
    </row>
    <row r="549" spans="2:14" s="303" customFormat="1" x14ac:dyDescent="0.35">
      <c r="B549" s="170" t="e">
        <f>VLOOKUP(C549,#REF!,3,FALSE)</f>
        <v>#REF!</v>
      </c>
      <c r="C549" s="356" t="s">
        <v>2035</v>
      </c>
      <c r="D549" s="230" t="s">
        <v>2053</v>
      </c>
      <c r="E549" s="230" t="s">
        <v>2111</v>
      </c>
      <c r="F549" s="223"/>
      <c r="G549" s="38"/>
      <c r="H549" s="170"/>
      <c r="I549" s="223" t="s">
        <v>1137</v>
      </c>
      <c r="J549" s="231">
        <v>510907.5</v>
      </c>
      <c r="K549" s="231"/>
      <c r="L549" s="223"/>
      <c r="M549" s="38"/>
      <c r="N549" s="223"/>
    </row>
    <row r="550" spans="2:14" s="303" customFormat="1" x14ac:dyDescent="0.35">
      <c r="B550" s="170" t="e">
        <f>VLOOKUP(C550,#REF!,3,FALSE)</f>
        <v>#REF!</v>
      </c>
      <c r="C550" s="356" t="s">
        <v>2035</v>
      </c>
      <c r="D550" s="230" t="s">
        <v>2053</v>
      </c>
      <c r="E550" s="230" t="s">
        <v>2112</v>
      </c>
      <c r="F550" s="223"/>
      <c r="G550" s="38"/>
      <c r="H550" s="170"/>
      <c r="I550" s="223" t="s">
        <v>1137</v>
      </c>
      <c r="J550" s="231">
        <v>9700000000</v>
      </c>
      <c r="K550" s="231"/>
      <c r="L550" s="223"/>
      <c r="M550" s="38"/>
      <c r="N550" s="223"/>
    </row>
    <row r="551" spans="2:14" s="303" customFormat="1" x14ac:dyDescent="0.35">
      <c r="B551" s="170" t="e">
        <f>VLOOKUP(C551,#REF!,3,FALSE)</f>
        <v>#REF!</v>
      </c>
      <c r="C551" s="356" t="s">
        <v>2035</v>
      </c>
      <c r="D551" s="230" t="s">
        <v>2053</v>
      </c>
      <c r="E551" s="230" t="s">
        <v>2113</v>
      </c>
      <c r="F551" s="223"/>
      <c r="G551" s="38"/>
      <c r="H551" s="170"/>
      <c r="I551" s="223" t="s">
        <v>1137</v>
      </c>
      <c r="J551" s="231">
        <v>654387050</v>
      </c>
      <c r="K551" s="231"/>
      <c r="L551" s="223"/>
      <c r="M551" s="38"/>
      <c r="N551" s="223"/>
    </row>
    <row r="552" spans="2:14" s="303" customFormat="1" x14ac:dyDescent="0.35">
      <c r="B552" s="170" t="e">
        <f>VLOOKUP(C552,#REF!,3,FALSE)</f>
        <v>#REF!</v>
      </c>
      <c r="C552" s="356" t="s">
        <v>2035</v>
      </c>
      <c r="D552" s="230" t="s">
        <v>2055</v>
      </c>
      <c r="E552" s="230" t="s">
        <v>2114</v>
      </c>
      <c r="F552" s="223"/>
      <c r="G552" s="38"/>
      <c r="H552" s="170"/>
      <c r="I552" s="223" t="s">
        <v>1137</v>
      </c>
      <c r="J552" s="231">
        <v>978791970.39999998</v>
      </c>
      <c r="K552" s="231"/>
      <c r="L552" s="223"/>
      <c r="M552" s="38"/>
      <c r="N552" s="223"/>
    </row>
    <row r="553" spans="2:14" s="303" customFormat="1" x14ac:dyDescent="0.35">
      <c r="B553" s="170" t="e">
        <f>VLOOKUP(C553,#REF!,3,FALSE)</f>
        <v>#REF!</v>
      </c>
      <c r="C553" s="356" t="s">
        <v>2035</v>
      </c>
      <c r="D553" s="230" t="s">
        <v>2055</v>
      </c>
      <c r="E553" s="230" t="s">
        <v>2084</v>
      </c>
      <c r="F553" s="223"/>
      <c r="G553" s="38"/>
      <c r="H553" s="170"/>
      <c r="I553" s="223" t="s">
        <v>1137</v>
      </c>
      <c r="J553" s="231">
        <v>600035200</v>
      </c>
      <c r="K553" s="231"/>
      <c r="L553" s="223"/>
      <c r="M553" s="38"/>
      <c r="N553" s="223"/>
    </row>
    <row r="554" spans="2:14" s="303" customFormat="1" x14ac:dyDescent="0.35">
      <c r="B554" s="170" t="e">
        <f>VLOOKUP(C554,#REF!,3,FALSE)</f>
        <v>#REF!</v>
      </c>
      <c r="C554" s="356" t="s">
        <v>2035</v>
      </c>
      <c r="D554" s="230" t="s">
        <v>2055</v>
      </c>
      <c r="E554" s="230" t="s">
        <v>2087</v>
      </c>
      <c r="F554" s="223"/>
      <c r="G554" s="38"/>
      <c r="H554" s="170"/>
      <c r="I554" s="223" t="s">
        <v>1137</v>
      </c>
      <c r="J554" s="231">
        <v>49090965.130000003</v>
      </c>
      <c r="K554" s="231"/>
      <c r="L554" s="223"/>
      <c r="M554" s="38"/>
      <c r="N554" s="223"/>
    </row>
    <row r="555" spans="2:14" s="303" customFormat="1" x14ac:dyDescent="0.35">
      <c r="B555" s="170" t="e">
        <f>VLOOKUP(C555,#REF!,3,FALSE)</f>
        <v>#REF!</v>
      </c>
      <c r="C555" s="356" t="s">
        <v>2035</v>
      </c>
      <c r="D555" s="230" t="s">
        <v>2060</v>
      </c>
      <c r="E555" s="230" t="s">
        <v>2117</v>
      </c>
      <c r="F555" s="223"/>
      <c r="G555" s="38"/>
      <c r="H555" s="170"/>
      <c r="I555" s="223" t="s">
        <v>1137</v>
      </c>
      <c r="J555" s="231">
        <v>4679550</v>
      </c>
      <c r="K555" s="231"/>
      <c r="L555" s="223"/>
      <c r="M555" s="38"/>
      <c r="N555" s="223"/>
    </row>
    <row r="556" spans="2:14" s="303" customFormat="1" x14ac:dyDescent="0.35">
      <c r="B556" s="170" t="e">
        <f>VLOOKUP(C556,#REF!,3,FALSE)</f>
        <v>#REF!</v>
      </c>
      <c r="C556" s="356" t="s">
        <v>2035</v>
      </c>
      <c r="D556" s="230" t="s">
        <v>2058</v>
      </c>
      <c r="E556" s="230" t="s">
        <v>2118</v>
      </c>
      <c r="F556" s="223"/>
      <c r="G556" s="38"/>
      <c r="H556" s="170"/>
      <c r="I556" s="223" t="s">
        <v>1137</v>
      </c>
      <c r="J556" s="231">
        <v>40126400</v>
      </c>
      <c r="K556" s="231"/>
      <c r="L556" s="223"/>
      <c r="M556" s="38"/>
      <c r="N556" s="223"/>
    </row>
    <row r="557" spans="2:14" s="303" customFormat="1" x14ac:dyDescent="0.35">
      <c r="B557" s="170" t="e">
        <f>VLOOKUP(C557,#REF!,3,FALSE)</f>
        <v>#REF!</v>
      </c>
      <c r="C557" s="356" t="s">
        <v>2035</v>
      </c>
      <c r="D557" s="230" t="s">
        <v>2061</v>
      </c>
      <c r="E557" s="230" t="s">
        <v>2119</v>
      </c>
      <c r="F557" s="223"/>
      <c r="G557" s="38"/>
      <c r="H557" s="170"/>
      <c r="I557" s="223" t="s">
        <v>1137</v>
      </c>
      <c r="J557" s="231">
        <v>41930993.869999997</v>
      </c>
      <c r="K557" s="231"/>
      <c r="L557" s="223"/>
      <c r="M557" s="38"/>
      <c r="N557" s="223"/>
    </row>
    <row r="558" spans="2:14" s="303" customFormat="1" x14ac:dyDescent="0.35">
      <c r="B558" s="170" t="e">
        <f>VLOOKUP(C558,#REF!,3,FALSE)</f>
        <v>#REF!</v>
      </c>
      <c r="C558" s="356" t="s">
        <v>2035</v>
      </c>
      <c r="D558" s="230" t="s">
        <v>2056</v>
      </c>
      <c r="E558" s="230" t="s">
        <v>2120</v>
      </c>
      <c r="F558" s="223"/>
      <c r="G558" s="38"/>
      <c r="H558" s="170"/>
      <c r="I558" s="223" t="s">
        <v>1137</v>
      </c>
      <c r="J558" s="231">
        <v>763762.5</v>
      </c>
      <c r="K558" s="231"/>
      <c r="L558" s="223"/>
      <c r="M558" s="38"/>
      <c r="N558" s="223"/>
    </row>
    <row r="559" spans="2:14" s="303" customFormat="1" x14ac:dyDescent="0.35">
      <c r="B559" s="170" t="e">
        <f>VLOOKUP(C559,#REF!,3,FALSE)</f>
        <v>#REF!</v>
      </c>
      <c r="C559" s="356" t="s">
        <v>2036</v>
      </c>
      <c r="D559" s="230" t="s">
        <v>2057</v>
      </c>
      <c r="E559" s="230" t="s">
        <v>2083</v>
      </c>
      <c r="F559" s="223"/>
      <c r="G559" s="38"/>
      <c r="H559" s="170"/>
      <c r="I559" s="223" t="s">
        <v>1137</v>
      </c>
      <c r="J559" s="231">
        <v>9305561.2200000007</v>
      </c>
      <c r="K559" s="231"/>
      <c r="L559" s="223"/>
      <c r="M559" s="38"/>
      <c r="N559" s="223"/>
    </row>
    <row r="560" spans="2:14" s="303" customFormat="1" x14ac:dyDescent="0.35">
      <c r="B560" s="170" t="e">
        <f>VLOOKUP(C560,#REF!,3,FALSE)</f>
        <v>#REF!</v>
      </c>
      <c r="C560" s="356" t="s">
        <v>2036</v>
      </c>
      <c r="D560" s="230" t="s">
        <v>2053</v>
      </c>
      <c r="E560" s="230" t="s">
        <v>2111</v>
      </c>
      <c r="F560" s="223"/>
      <c r="G560" s="38"/>
      <c r="H560" s="170"/>
      <c r="I560" s="223" t="s">
        <v>1137</v>
      </c>
      <c r="J560" s="231">
        <v>214122106.5</v>
      </c>
      <c r="K560" s="231"/>
      <c r="L560" s="223"/>
      <c r="M560" s="38"/>
      <c r="N560" s="223"/>
    </row>
    <row r="561" spans="2:14" s="303" customFormat="1" x14ac:dyDescent="0.35">
      <c r="B561" s="170" t="e">
        <f>VLOOKUP(C561,#REF!,3,FALSE)</f>
        <v>#REF!</v>
      </c>
      <c r="C561" s="356" t="s">
        <v>2036</v>
      </c>
      <c r="D561" s="230" t="s">
        <v>2053</v>
      </c>
      <c r="E561" s="230" t="s">
        <v>2112</v>
      </c>
      <c r="F561" s="223"/>
      <c r="G561" s="38"/>
      <c r="H561" s="170"/>
      <c r="I561" s="223" t="s">
        <v>1137</v>
      </c>
      <c r="J561" s="231">
        <v>4919529851.8400002</v>
      </c>
      <c r="K561" s="231"/>
      <c r="L561" s="223"/>
      <c r="M561" s="38"/>
      <c r="N561" s="223"/>
    </row>
    <row r="562" spans="2:14" s="303" customFormat="1" x14ac:dyDescent="0.35">
      <c r="B562" s="170" t="e">
        <f>VLOOKUP(C562,#REF!,3,FALSE)</f>
        <v>#REF!</v>
      </c>
      <c r="C562" s="356" t="s">
        <v>2036</v>
      </c>
      <c r="D562" s="230" t="s">
        <v>2053</v>
      </c>
      <c r="E562" s="230" t="s">
        <v>2113</v>
      </c>
      <c r="F562" s="223"/>
      <c r="G562" s="38"/>
      <c r="H562" s="170"/>
      <c r="I562" s="223" t="s">
        <v>1137</v>
      </c>
      <c r="J562" s="231">
        <v>179921470</v>
      </c>
      <c r="K562" s="231"/>
      <c r="L562" s="223"/>
      <c r="M562" s="38"/>
      <c r="N562" s="223"/>
    </row>
    <row r="563" spans="2:14" s="303" customFormat="1" x14ac:dyDescent="0.35">
      <c r="B563" s="170" t="e">
        <f>VLOOKUP(C563,#REF!,3,FALSE)</f>
        <v>#REF!</v>
      </c>
      <c r="C563" s="356" t="s">
        <v>2036</v>
      </c>
      <c r="D563" s="230" t="s">
        <v>2055</v>
      </c>
      <c r="E563" s="230" t="s">
        <v>2114</v>
      </c>
      <c r="F563" s="223"/>
      <c r="G563" s="38"/>
      <c r="H563" s="170"/>
      <c r="I563" s="223" t="s">
        <v>1137</v>
      </c>
      <c r="J563" s="231">
        <v>990494878.82000005</v>
      </c>
      <c r="K563" s="231"/>
      <c r="L563" s="223"/>
      <c r="M563" s="38"/>
      <c r="N563" s="223"/>
    </row>
    <row r="564" spans="2:14" s="303" customFormat="1" x14ac:dyDescent="0.35">
      <c r="B564" s="170" t="e">
        <f>VLOOKUP(C564,#REF!,3,FALSE)</f>
        <v>#REF!</v>
      </c>
      <c r="C564" s="356" t="s">
        <v>2036</v>
      </c>
      <c r="D564" s="230" t="s">
        <v>2055</v>
      </c>
      <c r="E564" s="230" t="s">
        <v>2115</v>
      </c>
      <c r="F564" s="223"/>
      <c r="G564" s="38"/>
      <c r="H564" s="170"/>
      <c r="I564" s="223" t="s">
        <v>1137</v>
      </c>
      <c r="J564" s="231">
        <v>31202176.739999998</v>
      </c>
      <c r="K564" s="231"/>
      <c r="L564" s="223"/>
      <c r="M564" s="38"/>
      <c r="N564" s="223"/>
    </row>
    <row r="565" spans="2:14" s="303" customFormat="1" x14ac:dyDescent="0.35">
      <c r="B565" s="170" t="e">
        <f>VLOOKUP(C565,#REF!,3,FALSE)</f>
        <v>#REF!</v>
      </c>
      <c r="C565" s="356" t="s">
        <v>2036</v>
      </c>
      <c r="D565" s="230" t="s">
        <v>2055</v>
      </c>
      <c r="E565" s="230" t="s">
        <v>2084</v>
      </c>
      <c r="F565" s="223"/>
      <c r="G565" s="38"/>
      <c r="H565" s="170"/>
      <c r="I565" s="223" t="s">
        <v>1137</v>
      </c>
      <c r="J565" s="231">
        <v>488728000</v>
      </c>
      <c r="K565" s="231"/>
      <c r="L565" s="223"/>
      <c r="M565" s="38"/>
      <c r="N565" s="223"/>
    </row>
    <row r="566" spans="2:14" s="303" customFormat="1" x14ac:dyDescent="0.35">
      <c r="B566" s="170" t="e">
        <f>VLOOKUP(C566,#REF!,3,FALSE)</f>
        <v>#REF!</v>
      </c>
      <c r="C566" s="356" t="s">
        <v>2036</v>
      </c>
      <c r="D566" s="230" t="s">
        <v>2055</v>
      </c>
      <c r="E566" s="230" t="s">
        <v>2086</v>
      </c>
      <c r="F566" s="223"/>
      <c r="G566" s="38"/>
      <c r="H566" s="170"/>
      <c r="I566" s="223" t="s">
        <v>1137</v>
      </c>
      <c r="J566" s="231">
        <v>7000000</v>
      </c>
      <c r="K566" s="231"/>
      <c r="L566" s="223"/>
      <c r="M566" s="38"/>
      <c r="N566" s="223"/>
    </row>
    <row r="567" spans="2:14" s="303" customFormat="1" x14ac:dyDescent="0.35">
      <c r="B567" s="170" t="e">
        <f>VLOOKUP(C573,#REF!,3,FALSE)</f>
        <v>#REF!</v>
      </c>
      <c r="C567" s="356" t="s">
        <v>2036</v>
      </c>
      <c r="D567" s="230" t="s">
        <v>2055</v>
      </c>
      <c r="E567" s="230" t="s">
        <v>989</v>
      </c>
      <c r="F567" s="223"/>
      <c r="G567" s="38"/>
      <c r="H567" s="170"/>
      <c r="I567" s="223" t="s">
        <v>1137</v>
      </c>
      <c r="J567" s="231">
        <v>370352882.89999998</v>
      </c>
      <c r="K567" s="231"/>
      <c r="L567" s="223"/>
      <c r="M567" s="38"/>
      <c r="N567" s="223"/>
    </row>
    <row r="568" spans="2:14" s="303" customFormat="1" x14ac:dyDescent="0.35">
      <c r="B568" s="170" t="e">
        <f>VLOOKUP(C590,#REF!,3,FALSE)</f>
        <v>#REF!</v>
      </c>
      <c r="C568" s="356" t="s">
        <v>2036</v>
      </c>
      <c r="D568" s="230" t="s">
        <v>2060</v>
      </c>
      <c r="E568" s="230" t="s">
        <v>2117</v>
      </c>
      <c r="F568" s="223"/>
      <c r="G568" s="38"/>
      <c r="H568" s="170"/>
      <c r="I568" s="223" t="s">
        <v>1137</v>
      </c>
      <c r="J568" s="231">
        <v>1664879</v>
      </c>
      <c r="K568" s="231"/>
      <c r="L568" s="223"/>
      <c r="M568" s="38"/>
      <c r="N568" s="223"/>
    </row>
    <row r="569" spans="2:14" s="303" customFormat="1" x14ac:dyDescent="0.35">
      <c r="B569" s="170" t="e">
        <f>VLOOKUP(C605,#REF!,3,FALSE)</f>
        <v>#REF!</v>
      </c>
      <c r="C569" s="356" t="s">
        <v>2036</v>
      </c>
      <c r="D569" s="230" t="s">
        <v>2058</v>
      </c>
      <c r="E569" s="230" t="s">
        <v>2118</v>
      </c>
      <c r="F569" s="223"/>
      <c r="G569" s="38"/>
      <c r="H569" s="170"/>
      <c r="I569" s="223" t="s">
        <v>1137</v>
      </c>
      <c r="J569" s="231">
        <v>176949532</v>
      </c>
      <c r="K569" s="231"/>
      <c r="L569" s="223"/>
      <c r="M569" s="38"/>
      <c r="N569" s="223"/>
    </row>
    <row r="570" spans="2:14" s="303" customFormat="1" x14ac:dyDescent="0.35">
      <c r="B570" s="170" t="e">
        <f>VLOOKUP(C613,#REF!,3,FALSE)</f>
        <v>#REF!</v>
      </c>
      <c r="C570" s="356" t="s">
        <v>2036</v>
      </c>
      <c r="D570" s="230" t="s">
        <v>2061</v>
      </c>
      <c r="E570" s="230" t="s">
        <v>2119</v>
      </c>
      <c r="F570" s="223"/>
      <c r="G570" s="38"/>
      <c r="H570" s="170"/>
      <c r="I570" s="223" t="s">
        <v>1137</v>
      </c>
      <c r="J570" s="231">
        <v>41941366.009999998</v>
      </c>
      <c r="K570" s="231"/>
      <c r="L570" s="223"/>
      <c r="M570" s="38"/>
      <c r="N570" s="223"/>
    </row>
    <row r="571" spans="2:14" s="303" customFormat="1" x14ac:dyDescent="0.35">
      <c r="B571" s="170" t="e">
        <f>VLOOKUP(C624,#REF!,3,FALSE)</f>
        <v>#REF!</v>
      </c>
      <c r="C571" s="356" t="s">
        <v>2036</v>
      </c>
      <c r="D571" s="230" t="s">
        <v>2059</v>
      </c>
      <c r="E571" s="230" t="s">
        <v>2123</v>
      </c>
      <c r="F571" s="223"/>
      <c r="G571" s="38"/>
      <c r="H571" s="170"/>
      <c r="I571" s="223" t="s">
        <v>1137</v>
      </c>
      <c r="J571" s="231">
        <v>19488000</v>
      </c>
      <c r="K571" s="231"/>
      <c r="L571" s="223"/>
      <c r="M571" s="38"/>
      <c r="N571" s="223"/>
    </row>
    <row r="572" spans="2:14" s="303" customFormat="1" x14ac:dyDescent="0.35">
      <c r="B572" s="170" t="e">
        <f>VLOOKUP(C637,#REF!,3,FALSE)</f>
        <v>#REF!</v>
      </c>
      <c r="C572" s="356" t="s">
        <v>2036</v>
      </c>
      <c r="D572" s="230" t="s">
        <v>2059</v>
      </c>
      <c r="E572" s="230" t="s">
        <v>2125</v>
      </c>
      <c r="F572" s="223"/>
      <c r="G572" s="38"/>
      <c r="H572" s="170"/>
      <c r="I572" s="223" t="s">
        <v>1137</v>
      </c>
      <c r="J572" s="231">
        <v>4500000</v>
      </c>
      <c r="K572" s="231"/>
      <c r="L572" s="223"/>
      <c r="M572" s="38"/>
      <c r="N572" s="223"/>
    </row>
    <row r="573" spans="2:14" s="303" customFormat="1" x14ac:dyDescent="0.35">
      <c r="B573" s="170" t="e">
        <f>VLOOKUP(C643,#REF!,3,FALSE)</f>
        <v>#REF!</v>
      </c>
      <c r="C573" s="356" t="s">
        <v>2037</v>
      </c>
      <c r="D573" s="230" t="s">
        <v>2057</v>
      </c>
      <c r="E573" s="230" t="s">
        <v>2147</v>
      </c>
      <c r="F573" s="223"/>
      <c r="G573" s="38"/>
      <c r="H573" s="170"/>
      <c r="I573" s="223" t="s">
        <v>1137</v>
      </c>
      <c r="J573" s="231">
        <v>28869701425.25</v>
      </c>
      <c r="K573" s="231"/>
      <c r="L573" s="223"/>
      <c r="M573" s="38"/>
      <c r="N573" s="223"/>
    </row>
    <row r="574" spans="2:14" s="303" customFormat="1" x14ac:dyDescent="0.35">
      <c r="B574" s="170" t="e">
        <f>VLOOKUP(C574,#REF!,3,FALSE)</f>
        <v>#REF!</v>
      </c>
      <c r="C574" s="356" t="s">
        <v>2037</v>
      </c>
      <c r="D574" s="230" t="s">
        <v>2057</v>
      </c>
      <c r="E574" s="230" t="s">
        <v>2083</v>
      </c>
      <c r="F574" s="223"/>
      <c r="G574" s="38"/>
      <c r="H574" s="170"/>
      <c r="I574" s="223" t="s">
        <v>1137</v>
      </c>
      <c r="J574" s="231">
        <v>166311232.47</v>
      </c>
      <c r="K574" s="231"/>
      <c r="L574" s="223"/>
      <c r="M574" s="38"/>
      <c r="N574" s="223"/>
    </row>
    <row r="575" spans="2:14" s="303" customFormat="1" x14ac:dyDescent="0.35">
      <c r="B575" s="170" t="e">
        <f>VLOOKUP(C575,#REF!,3,FALSE)</f>
        <v>#REF!</v>
      </c>
      <c r="C575" s="356" t="s">
        <v>2037</v>
      </c>
      <c r="D575" s="230" t="s">
        <v>2057</v>
      </c>
      <c r="E575" s="230" t="s">
        <v>2146</v>
      </c>
      <c r="F575" s="223"/>
      <c r="G575" s="38"/>
      <c r="H575" s="170"/>
      <c r="I575" s="223" t="s">
        <v>1137</v>
      </c>
      <c r="J575" s="231">
        <v>1359592045.45</v>
      </c>
      <c r="K575" s="231"/>
      <c r="L575" s="223"/>
      <c r="M575" s="38"/>
      <c r="N575" s="223"/>
    </row>
    <row r="576" spans="2:14" s="303" customFormat="1" x14ac:dyDescent="0.35">
      <c r="B576" s="170" t="e">
        <f>VLOOKUP(C576,#REF!,3,FALSE)</f>
        <v>#REF!</v>
      </c>
      <c r="C576" s="356" t="s">
        <v>2037</v>
      </c>
      <c r="D576" s="230" t="s">
        <v>2053</v>
      </c>
      <c r="E576" s="230" t="s">
        <v>2111</v>
      </c>
      <c r="F576" s="223"/>
      <c r="G576" s="38"/>
      <c r="H576" s="170"/>
      <c r="I576" s="223" t="s">
        <v>1137</v>
      </c>
      <c r="J576" s="231">
        <v>12801542.5</v>
      </c>
      <c r="K576" s="231"/>
      <c r="L576" s="223"/>
      <c r="M576" s="38"/>
      <c r="N576" s="223"/>
    </row>
    <row r="577" spans="2:14" s="303" customFormat="1" x14ac:dyDescent="0.35">
      <c r="B577" s="170" t="e">
        <f>VLOOKUP(C577,#REF!,3,FALSE)</f>
        <v>#REF!</v>
      </c>
      <c r="C577" s="356" t="s">
        <v>2037</v>
      </c>
      <c r="D577" s="230" t="s">
        <v>2053</v>
      </c>
      <c r="E577" s="230" t="s">
        <v>2112</v>
      </c>
      <c r="F577" s="223"/>
      <c r="G577" s="38"/>
      <c r="H577" s="170"/>
      <c r="I577" s="223" t="s">
        <v>1137</v>
      </c>
      <c r="J577" s="231">
        <v>19719552749.470001</v>
      </c>
      <c r="K577" s="231"/>
      <c r="L577" s="223"/>
      <c r="M577" s="38"/>
      <c r="N577" s="223"/>
    </row>
    <row r="578" spans="2:14" s="303" customFormat="1" x14ac:dyDescent="0.35">
      <c r="B578" s="170" t="e">
        <f>VLOOKUP(C578,#REF!,3,FALSE)</f>
        <v>#REF!</v>
      </c>
      <c r="C578" s="356" t="s">
        <v>2037</v>
      </c>
      <c r="D578" s="230" t="s">
        <v>2055</v>
      </c>
      <c r="E578" s="230" t="s">
        <v>2114</v>
      </c>
      <c r="F578" s="223"/>
      <c r="G578" s="38"/>
      <c r="H578" s="170"/>
      <c r="I578" s="223" t="s">
        <v>1137</v>
      </c>
      <c r="J578" s="231">
        <v>1167623196.03</v>
      </c>
      <c r="K578" s="231"/>
      <c r="L578" s="223"/>
      <c r="M578" s="38"/>
      <c r="N578" s="223"/>
    </row>
    <row r="579" spans="2:14" s="303" customFormat="1" x14ac:dyDescent="0.35">
      <c r="B579" s="170" t="e">
        <f>VLOOKUP(C579,#REF!,3,FALSE)</f>
        <v>#REF!</v>
      </c>
      <c r="C579" s="356" t="s">
        <v>2037</v>
      </c>
      <c r="D579" s="230" t="s">
        <v>2055</v>
      </c>
      <c r="E579" s="230" t="s">
        <v>2115</v>
      </c>
      <c r="F579" s="223"/>
      <c r="G579" s="38"/>
      <c r="H579" s="170"/>
      <c r="I579" s="223" t="s">
        <v>1137</v>
      </c>
      <c r="J579" s="231">
        <v>507276809.06999999</v>
      </c>
      <c r="K579" s="231"/>
      <c r="L579" s="223"/>
      <c r="M579" s="38"/>
      <c r="N579" s="223"/>
    </row>
    <row r="580" spans="2:14" s="303" customFormat="1" x14ac:dyDescent="0.35">
      <c r="B580" s="170" t="e">
        <f>VLOOKUP(C580,#REF!,3,FALSE)</f>
        <v>#REF!</v>
      </c>
      <c r="C580" s="356" t="s">
        <v>2037</v>
      </c>
      <c r="D580" s="230" t="s">
        <v>2055</v>
      </c>
      <c r="E580" s="230" t="s">
        <v>2084</v>
      </c>
      <c r="F580" s="223"/>
      <c r="G580" s="38"/>
      <c r="H580" s="170"/>
      <c r="I580" s="223" t="s">
        <v>1137</v>
      </c>
      <c r="J580" s="231">
        <v>162400</v>
      </c>
      <c r="K580" s="231"/>
      <c r="L580" s="223"/>
      <c r="M580" s="38"/>
      <c r="N580" s="223"/>
    </row>
    <row r="581" spans="2:14" s="303" customFormat="1" x14ac:dyDescent="0.35">
      <c r="B581" s="170" t="e">
        <f>VLOOKUP(C581,#REF!,3,FALSE)</f>
        <v>#REF!</v>
      </c>
      <c r="C581" s="356" t="s">
        <v>2037</v>
      </c>
      <c r="D581" s="230" t="s">
        <v>2055</v>
      </c>
      <c r="E581" s="230" t="s">
        <v>2086</v>
      </c>
      <c r="F581" s="223"/>
      <c r="G581" s="38"/>
      <c r="H581" s="170"/>
      <c r="I581" s="223" t="s">
        <v>1137</v>
      </c>
      <c r="J581" s="231">
        <v>613069222.65999997</v>
      </c>
      <c r="K581" s="231"/>
      <c r="L581" s="223"/>
      <c r="M581" s="38"/>
      <c r="N581" s="223"/>
    </row>
    <row r="582" spans="2:14" s="303" customFormat="1" x14ac:dyDescent="0.35">
      <c r="B582" s="170" t="e">
        <f>VLOOKUP(C582,#REF!,3,FALSE)</f>
        <v>#REF!</v>
      </c>
      <c r="C582" s="356" t="s">
        <v>2037</v>
      </c>
      <c r="D582" s="230" t="s">
        <v>2055</v>
      </c>
      <c r="E582" s="230" t="s">
        <v>2087</v>
      </c>
      <c r="F582" s="223"/>
      <c r="G582" s="38"/>
      <c r="H582" s="170"/>
      <c r="I582" s="223" t="s">
        <v>1137</v>
      </c>
      <c r="J582" s="231">
        <v>378358121</v>
      </c>
      <c r="K582" s="231"/>
      <c r="L582" s="223"/>
      <c r="M582" s="38"/>
      <c r="N582" s="223"/>
    </row>
    <row r="583" spans="2:14" s="303" customFormat="1" x14ac:dyDescent="0.35">
      <c r="B583" s="170" t="e">
        <f>VLOOKUP(C583,#REF!,3,FALSE)</f>
        <v>#REF!</v>
      </c>
      <c r="C583" s="356" t="s">
        <v>2037</v>
      </c>
      <c r="D583" s="230" t="s">
        <v>2060</v>
      </c>
      <c r="E583" s="230" t="s">
        <v>2117</v>
      </c>
      <c r="F583" s="223"/>
      <c r="G583" s="38"/>
      <c r="H583" s="170"/>
      <c r="I583" s="223" t="s">
        <v>1137</v>
      </c>
      <c r="J583" s="231">
        <v>3555368</v>
      </c>
      <c r="K583" s="231"/>
      <c r="L583" s="223"/>
      <c r="M583" s="38"/>
      <c r="N583" s="223"/>
    </row>
    <row r="584" spans="2:14" s="303" customFormat="1" x14ac:dyDescent="0.35">
      <c r="B584" s="170" t="e">
        <f>VLOOKUP(C584,#REF!,3,FALSE)</f>
        <v>#REF!</v>
      </c>
      <c r="C584" s="356" t="s">
        <v>2037</v>
      </c>
      <c r="D584" s="230" t="s">
        <v>2058</v>
      </c>
      <c r="E584" s="230" t="s">
        <v>2118</v>
      </c>
      <c r="F584" s="223"/>
      <c r="G584" s="38"/>
      <c r="H584" s="170"/>
      <c r="I584" s="223" t="s">
        <v>1137</v>
      </c>
      <c r="J584" s="231">
        <v>101447706</v>
      </c>
      <c r="K584" s="231"/>
      <c r="L584" s="223"/>
      <c r="M584" s="38"/>
      <c r="N584" s="223"/>
    </row>
    <row r="585" spans="2:14" s="303" customFormat="1" x14ac:dyDescent="0.35">
      <c r="B585" s="170" t="e">
        <f>VLOOKUP(C585,#REF!,3,FALSE)</f>
        <v>#REF!</v>
      </c>
      <c r="C585" s="356" t="s">
        <v>2037</v>
      </c>
      <c r="D585" s="230" t="s">
        <v>2061</v>
      </c>
      <c r="E585" s="230" t="s">
        <v>2119</v>
      </c>
      <c r="F585" s="223"/>
      <c r="G585" s="38"/>
      <c r="H585" s="170"/>
      <c r="I585" s="223" t="s">
        <v>1137</v>
      </c>
      <c r="J585" s="231">
        <v>415656816</v>
      </c>
      <c r="K585" s="231"/>
      <c r="L585" s="223"/>
      <c r="M585" s="38"/>
      <c r="N585" s="223"/>
    </row>
    <row r="586" spans="2:14" s="303" customFormat="1" x14ac:dyDescent="0.35">
      <c r="B586" s="170" t="e">
        <f>VLOOKUP(C586,#REF!,3,FALSE)</f>
        <v>#REF!</v>
      </c>
      <c r="C586" s="356" t="s">
        <v>2037</v>
      </c>
      <c r="D586" s="230" t="s">
        <v>2056</v>
      </c>
      <c r="E586" s="230" t="s">
        <v>2120</v>
      </c>
      <c r="F586" s="223"/>
      <c r="G586" s="38"/>
      <c r="H586" s="170"/>
      <c r="I586" s="223" t="s">
        <v>1137</v>
      </c>
      <c r="J586" s="231">
        <v>9009982</v>
      </c>
      <c r="K586" s="231"/>
      <c r="L586" s="223"/>
      <c r="M586" s="38"/>
      <c r="N586" s="223"/>
    </row>
    <row r="587" spans="2:14" s="303" customFormat="1" x14ac:dyDescent="0.35">
      <c r="B587" s="170" t="e">
        <f>VLOOKUP(C587,#REF!,3,FALSE)</f>
        <v>#REF!</v>
      </c>
      <c r="C587" s="356" t="s">
        <v>2037</v>
      </c>
      <c r="D587" s="230" t="s">
        <v>989</v>
      </c>
      <c r="E587" s="230" t="s">
        <v>2122</v>
      </c>
      <c r="F587" s="223"/>
      <c r="G587" s="38"/>
      <c r="H587" s="170"/>
      <c r="I587" s="223" t="s">
        <v>1137</v>
      </c>
      <c r="J587" s="231">
        <v>240200000</v>
      </c>
      <c r="K587" s="231"/>
      <c r="L587" s="223"/>
      <c r="M587" s="38"/>
      <c r="N587" s="223"/>
    </row>
    <row r="588" spans="2:14" s="303" customFormat="1" x14ac:dyDescent="0.35">
      <c r="B588" s="170" t="e">
        <f>VLOOKUP(C671,#REF!,3,FALSE)</f>
        <v>#REF!</v>
      </c>
      <c r="C588" s="356" t="s">
        <v>2037</v>
      </c>
      <c r="D588" s="230" t="s">
        <v>2059</v>
      </c>
      <c r="E588" s="230" t="s">
        <v>989</v>
      </c>
      <c r="F588" s="223"/>
      <c r="G588" s="38"/>
      <c r="H588" s="170"/>
      <c r="I588" s="223" t="s">
        <v>1137</v>
      </c>
      <c r="J588" s="231">
        <v>746278023</v>
      </c>
      <c r="K588" s="231"/>
      <c r="L588" s="223"/>
      <c r="M588" s="38"/>
      <c r="N588" s="223"/>
    </row>
    <row r="589" spans="2:14" s="303" customFormat="1" x14ac:dyDescent="0.35">
      <c r="B589" s="170" t="e">
        <f>VLOOKUP(#REF!,#REF!,3,FALSE)</f>
        <v>#REF!</v>
      </c>
      <c r="C589" s="356" t="s">
        <v>2037</v>
      </c>
      <c r="D589" s="230" t="s">
        <v>2059</v>
      </c>
      <c r="E589" s="230" t="s">
        <v>2125</v>
      </c>
      <c r="F589" s="223"/>
      <c r="G589" s="38"/>
      <c r="H589" s="170"/>
      <c r="I589" s="223" t="s">
        <v>1137</v>
      </c>
      <c r="J589" s="231">
        <v>1860700000</v>
      </c>
      <c r="K589" s="231"/>
      <c r="L589" s="223"/>
      <c r="M589" s="38"/>
      <c r="N589" s="223"/>
    </row>
    <row r="590" spans="2:14" s="303" customFormat="1" x14ac:dyDescent="0.35">
      <c r="B590" s="170" t="e">
        <f>VLOOKUP(#REF!,#REF!,3,FALSE)</f>
        <v>#REF!</v>
      </c>
      <c r="C590" s="356" t="s">
        <v>2038</v>
      </c>
      <c r="D590" s="230" t="s">
        <v>2057</v>
      </c>
      <c r="E590" s="230" t="s">
        <v>2147</v>
      </c>
      <c r="F590" s="223"/>
      <c r="G590" s="38"/>
      <c r="H590" s="170"/>
      <c r="I590" s="223" t="s">
        <v>1137</v>
      </c>
      <c r="J590" s="231">
        <v>485463279.31</v>
      </c>
      <c r="K590" s="231"/>
      <c r="L590" s="223"/>
      <c r="M590" s="38"/>
      <c r="N590" s="223"/>
    </row>
    <row r="591" spans="2:14" s="303" customFormat="1" x14ac:dyDescent="0.35">
      <c r="B591" s="170" t="e">
        <f>VLOOKUP(C591,#REF!,3,FALSE)</f>
        <v>#REF!</v>
      </c>
      <c r="C591" s="356" t="s">
        <v>2038</v>
      </c>
      <c r="D591" s="230" t="s">
        <v>2057</v>
      </c>
      <c r="E591" s="230" t="s">
        <v>2146</v>
      </c>
      <c r="F591" s="223"/>
      <c r="G591" s="38"/>
      <c r="H591" s="170"/>
      <c r="I591" s="223" t="s">
        <v>1137</v>
      </c>
      <c r="J591" s="231">
        <v>2285822314.75</v>
      </c>
      <c r="K591" s="231"/>
      <c r="L591" s="223"/>
      <c r="M591" s="38"/>
      <c r="N591" s="223"/>
    </row>
    <row r="592" spans="2:14" s="303" customFormat="1" x14ac:dyDescent="0.35">
      <c r="B592" s="170" t="e">
        <f>VLOOKUP(C592,#REF!,3,FALSE)</f>
        <v>#REF!</v>
      </c>
      <c r="C592" s="356" t="s">
        <v>2038</v>
      </c>
      <c r="D592" s="230" t="s">
        <v>2053</v>
      </c>
      <c r="E592" s="230" t="s">
        <v>2111</v>
      </c>
      <c r="F592" s="223"/>
      <c r="G592" s="38"/>
      <c r="H592" s="170"/>
      <c r="I592" s="223" t="s">
        <v>1137</v>
      </c>
      <c r="J592" s="231">
        <v>13634277.5</v>
      </c>
      <c r="K592" s="231"/>
      <c r="L592" s="223"/>
      <c r="M592" s="38"/>
      <c r="N592" s="223"/>
    </row>
    <row r="593" spans="2:14" s="303" customFormat="1" x14ac:dyDescent="0.35">
      <c r="B593" s="170" t="e">
        <f>VLOOKUP(C593,#REF!,3,FALSE)</f>
        <v>#REF!</v>
      </c>
      <c r="C593" s="356" t="s">
        <v>2038</v>
      </c>
      <c r="D593" s="230" t="s">
        <v>2053</v>
      </c>
      <c r="E593" s="230" t="s">
        <v>2112</v>
      </c>
      <c r="F593" s="223"/>
      <c r="G593" s="38"/>
      <c r="H593" s="170"/>
      <c r="I593" s="223" t="s">
        <v>1137</v>
      </c>
      <c r="J593" s="231">
        <v>1286719106.6900001</v>
      </c>
      <c r="K593" s="231"/>
      <c r="L593" s="223"/>
      <c r="M593" s="38"/>
      <c r="N593" s="223"/>
    </row>
    <row r="594" spans="2:14" s="303" customFormat="1" x14ac:dyDescent="0.35">
      <c r="B594" s="170" t="e">
        <f>VLOOKUP(C594,#REF!,3,FALSE)</f>
        <v>#REF!</v>
      </c>
      <c r="C594" s="356" t="s">
        <v>2038</v>
      </c>
      <c r="D594" s="230" t="s">
        <v>2053</v>
      </c>
      <c r="E594" s="230" t="s">
        <v>2113</v>
      </c>
      <c r="F594" s="223"/>
      <c r="G594" s="38"/>
      <c r="H594" s="170"/>
      <c r="I594" s="223" t="s">
        <v>1137</v>
      </c>
      <c r="J594" s="231">
        <v>59334363.469999999</v>
      </c>
      <c r="K594" s="231"/>
      <c r="L594" s="223"/>
      <c r="M594" s="38"/>
      <c r="N594" s="223"/>
    </row>
    <row r="595" spans="2:14" s="303" customFormat="1" x14ac:dyDescent="0.35">
      <c r="B595" s="170" t="e">
        <f>VLOOKUP(C595,#REF!,3,FALSE)</f>
        <v>#REF!</v>
      </c>
      <c r="C595" s="356" t="s">
        <v>2038</v>
      </c>
      <c r="D595" s="230" t="s">
        <v>2055</v>
      </c>
      <c r="E595" s="230" t="s">
        <v>2114</v>
      </c>
      <c r="F595" s="223"/>
      <c r="G595" s="38"/>
      <c r="H595" s="170"/>
      <c r="I595" s="223" t="s">
        <v>1137</v>
      </c>
      <c r="J595" s="231">
        <v>2163123619.5900002</v>
      </c>
      <c r="K595" s="231"/>
      <c r="L595" s="223"/>
      <c r="M595" s="38"/>
      <c r="N595" s="223"/>
    </row>
    <row r="596" spans="2:14" s="303" customFormat="1" x14ac:dyDescent="0.35">
      <c r="B596" s="170" t="e">
        <f>VLOOKUP(C596,#REF!,3,FALSE)</f>
        <v>#REF!</v>
      </c>
      <c r="C596" s="356" t="s">
        <v>2038</v>
      </c>
      <c r="D596" s="230" t="s">
        <v>2055</v>
      </c>
      <c r="E596" s="230" t="s">
        <v>2084</v>
      </c>
      <c r="F596" s="223"/>
      <c r="G596" s="38"/>
      <c r="H596" s="170"/>
      <c r="I596" s="223" t="s">
        <v>1137</v>
      </c>
      <c r="J596" s="231">
        <v>1000</v>
      </c>
      <c r="K596" s="231"/>
      <c r="L596" s="223"/>
      <c r="M596" s="38"/>
      <c r="N596" s="223"/>
    </row>
    <row r="597" spans="2:14" s="303" customFormat="1" x14ac:dyDescent="0.35">
      <c r="B597" s="170" t="e">
        <f>VLOOKUP(C597,#REF!,3,FALSE)</f>
        <v>#REF!</v>
      </c>
      <c r="C597" s="356" t="s">
        <v>2038</v>
      </c>
      <c r="D597" s="230" t="s">
        <v>2055</v>
      </c>
      <c r="E597" s="230" t="s">
        <v>2087</v>
      </c>
      <c r="F597" s="223"/>
      <c r="G597" s="38"/>
      <c r="H597" s="170"/>
      <c r="I597" s="223" t="s">
        <v>1137</v>
      </c>
      <c r="J597" s="231">
        <v>49287120.460000001</v>
      </c>
      <c r="K597" s="231"/>
      <c r="L597" s="223"/>
      <c r="M597" s="38"/>
      <c r="N597" s="223"/>
    </row>
    <row r="598" spans="2:14" s="303" customFormat="1" x14ac:dyDescent="0.35">
      <c r="B598" s="170" t="e">
        <f>VLOOKUP(C598,#REF!,3,FALSE)</f>
        <v>#REF!</v>
      </c>
      <c r="C598" s="356" t="s">
        <v>2038</v>
      </c>
      <c r="D598" s="230" t="s">
        <v>2060</v>
      </c>
      <c r="E598" s="230" t="s">
        <v>2117</v>
      </c>
      <c r="F598" s="223"/>
      <c r="G598" s="38"/>
      <c r="H598" s="170"/>
      <c r="I598" s="223" t="s">
        <v>1137</v>
      </c>
      <c r="J598" s="231">
        <v>10019360</v>
      </c>
      <c r="K598" s="231"/>
      <c r="L598" s="223"/>
      <c r="M598" s="38"/>
      <c r="N598" s="223"/>
    </row>
    <row r="599" spans="2:14" s="303" customFormat="1" x14ac:dyDescent="0.35">
      <c r="B599" s="170" t="e">
        <f>VLOOKUP(C599,#REF!,3,FALSE)</f>
        <v>#REF!</v>
      </c>
      <c r="C599" s="356" t="s">
        <v>2038</v>
      </c>
      <c r="D599" s="230" t="s">
        <v>2058</v>
      </c>
      <c r="E599" s="230" t="s">
        <v>2118</v>
      </c>
      <c r="F599" s="223"/>
      <c r="G599" s="38"/>
      <c r="H599" s="170"/>
      <c r="I599" s="223" t="s">
        <v>1137</v>
      </c>
      <c r="J599" s="231">
        <v>85400834.540000007</v>
      </c>
      <c r="K599" s="231"/>
      <c r="L599" s="223"/>
      <c r="M599" s="38"/>
      <c r="N599" s="223"/>
    </row>
    <row r="600" spans="2:14" s="303" customFormat="1" x14ac:dyDescent="0.35">
      <c r="B600" s="170" t="e">
        <f>VLOOKUP(C600,#REF!,3,FALSE)</f>
        <v>#REF!</v>
      </c>
      <c r="C600" s="356" t="s">
        <v>2038</v>
      </c>
      <c r="D600" s="230" t="s">
        <v>2061</v>
      </c>
      <c r="E600" s="230" t="s">
        <v>2119</v>
      </c>
      <c r="F600" s="223"/>
      <c r="G600" s="38"/>
      <c r="H600" s="170"/>
      <c r="I600" s="223" t="s">
        <v>1137</v>
      </c>
      <c r="J600" s="231">
        <v>220898880</v>
      </c>
      <c r="K600" s="231"/>
      <c r="L600" s="223"/>
      <c r="M600" s="38"/>
      <c r="N600" s="223"/>
    </row>
    <row r="601" spans="2:14" s="303" customFormat="1" x14ac:dyDescent="0.35">
      <c r="B601" s="170" t="e">
        <f>VLOOKUP(C601,#REF!,3,FALSE)</f>
        <v>#REF!</v>
      </c>
      <c r="C601" s="356" t="s">
        <v>2038</v>
      </c>
      <c r="D601" s="230" t="s">
        <v>2059</v>
      </c>
      <c r="E601" s="230" t="s">
        <v>2123</v>
      </c>
      <c r="F601" s="223"/>
      <c r="G601" s="38"/>
      <c r="H601" s="170"/>
      <c r="I601" s="223" t="s">
        <v>1137</v>
      </c>
      <c r="J601" s="231">
        <v>34500000</v>
      </c>
      <c r="K601" s="231"/>
      <c r="L601" s="223"/>
      <c r="M601" s="38"/>
      <c r="N601" s="223"/>
    </row>
    <row r="602" spans="2:14" s="303" customFormat="1" x14ac:dyDescent="0.35">
      <c r="B602" s="170" t="e">
        <f>VLOOKUP(C602,#REF!,3,FALSE)</f>
        <v>#REF!</v>
      </c>
      <c r="C602" s="356" t="s">
        <v>2038</v>
      </c>
      <c r="D602" s="230" t="s">
        <v>2059</v>
      </c>
      <c r="E602" s="230" t="s">
        <v>2124</v>
      </c>
      <c r="F602" s="223"/>
      <c r="G602" s="38"/>
      <c r="H602" s="170"/>
      <c r="I602" s="223" t="s">
        <v>1137</v>
      </c>
      <c r="J602" s="231">
        <v>25000000</v>
      </c>
      <c r="K602" s="231"/>
      <c r="L602" s="223"/>
      <c r="M602" s="38"/>
      <c r="N602" s="223"/>
    </row>
    <row r="603" spans="2:14" s="303" customFormat="1" x14ac:dyDescent="0.35">
      <c r="B603" s="170" t="e">
        <f>VLOOKUP(C603,#REF!,3,FALSE)</f>
        <v>#REF!</v>
      </c>
      <c r="C603" s="356" t="s">
        <v>2038</v>
      </c>
      <c r="D603" s="230" t="s">
        <v>2059</v>
      </c>
      <c r="E603" s="230" t="s">
        <v>989</v>
      </c>
      <c r="F603" s="223"/>
      <c r="G603" s="38"/>
      <c r="H603" s="170"/>
      <c r="I603" s="223" t="s">
        <v>1137</v>
      </c>
      <c r="J603" s="231">
        <v>34500000</v>
      </c>
      <c r="K603" s="231"/>
      <c r="L603" s="223"/>
      <c r="M603" s="38"/>
      <c r="N603" s="223"/>
    </row>
    <row r="604" spans="2:14" s="303" customFormat="1" x14ac:dyDescent="0.35">
      <c r="B604" s="170" t="e">
        <f>VLOOKUP(C604,#REF!,3,FALSE)</f>
        <v>#REF!</v>
      </c>
      <c r="C604" s="356" t="s">
        <v>2038</v>
      </c>
      <c r="D604" s="230" t="s">
        <v>2059</v>
      </c>
      <c r="E604" s="230" t="s">
        <v>2125</v>
      </c>
      <c r="F604" s="223"/>
      <c r="G604" s="38"/>
      <c r="H604" s="170"/>
      <c r="I604" s="223" t="s">
        <v>1137</v>
      </c>
      <c r="J604" s="231">
        <v>245840228.80000001</v>
      </c>
      <c r="K604" s="231"/>
      <c r="L604" s="223"/>
      <c r="M604" s="38"/>
      <c r="N604" s="223"/>
    </row>
    <row r="605" spans="2:14" s="303" customFormat="1" x14ac:dyDescent="0.35">
      <c r="B605" s="170" t="e">
        <f>VLOOKUP(#REF!,#REF!,3,FALSE)</f>
        <v>#REF!</v>
      </c>
      <c r="C605" s="356" t="s">
        <v>2039</v>
      </c>
      <c r="D605" s="230" t="s">
        <v>2057</v>
      </c>
      <c r="E605" s="230" t="s">
        <v>2147</v>
      </c>
      <c r="F605" s="223"/>
      <c r="G605" s="38"/>
      <c r="H605" s="170"/>
      <c r="I605" s="223" t="s">
        <v>1137</v>
      </c>
      <c r="J605" s="231">
        <v>99817.19</v>
      </c>
      <c r="K605" s="231"/>
      <c r="L605" s="223"/>
      <c r="M605" s="38"/>
      <c r="N605" s="223"/>
    </row>
    <row r="606" spans="2:14" s="303" customFormat="1" x14ac:dyDescent="0.35">
      <c r="B606" s="170" t="e">
        <f>VLOOKUP(C606,#REF!,3,FALSE)</f>
        <v>#REF!</v>
      </c>
      <c r="C606" s="356" t="s">
        <v>2039</v>
      </c>
      <c r="D606" s="230" t="s">
        <v>2057</v>
      </c>
      <c r="E606" s="230" t="s">
        <v>2083</v>
      </c>
      <c r="F606" s="223"/>
      <c r="G606" s="38"/>
      <c r="H606" s="170"/>
      <c r="I606" s="223" t="s">
        <v>1137</v>
      </c>
      <c r="J606" s="231">
        <v>5168658.7300000004</v>
      </c>
      <c r="K606" s="231"/>
      <c r="L606" s="223"/>
      <c r="M606" s="38"/>
      <c r="N606" s="223"/>
    </row>
    <row r="607" spans="2:14" s="303" customFormat="1" x14ac:dyDescent="0.35">
      <c r="B607" s="170" t="e">
        <f>VLOOKUP(C607,#REF!,3,FALSE)</f>
        <v>#REF!</v>
      </c>
      <c r="C607" s="356" t="s">
        <v>2039</v>
      </c>
      <c r="D607" s="230" t="s">
        <v>2057</v>
      </c>
      <c r="E607" s="230" t="s">
        <v>2146</v>
      </c>
      <c r="F607" s="223"/>
      <c r="G607" s="38"/>
      <c r="H607" s="170"/>
      <c r="I607" s="223" t="s">
        <v>1137</v>
      </c>
      <c r="J607" s="231">
        <v>2385158729.6100001</v>
      </c>
      <c r="K607" s="231"/>
      <c r="L607" s="223"/>
      <c r="M607" s="38"/>
      <c r="N607" s="223"/>
    </row>
    <row r="608" spans="2:14" s="303" customFormat="1" x14ac:dyDescent="0.35">
      <c r="B608" s="170" t="e">
        <f>VLOOKUP(C608,#REF!,3,FALSE)</f>
        <v>#REF!</v>
      </c>
      <c r="C608" s="356" t="s">
        <v>2039</v>
      </c>
      <c r="D608" s="230" t="s">
        <v>2053</v>
      </c>
      <c r="E608" s="230" t="s">
        <v>2111</v>
      </c>
      <c r="F608" s="223"/>
      <c r="G608" s="38"/>
      <c r="H608" s="170"/>
      <c r="I608" s="223" t="s">
        <v>1137</v>
      </c>
      <c r="J608" s="231">
        <v>659320</v>
      </c>
      <c r="K608" s="231"/>
      <c r="L608" s="223"/>
      <c r="M608" s="38"/>
      <c r="N608" s="223"/>
    </row>
    <row r="609" spans="2:14" s="303" customFormat="1" x14ac:dyDescent="0.35">
      <c r="B609" s="170" t="e">
        <f>VLOOKUP(C609,#REF!,3,FALSE)</f>
        <v>#REF!</v>
      </c>
      <c r="C609" s="356" t="s">
        <v>2039</v>
      </c>
      <c r="D609" s="230" t="s">
        <v>2053</v>
      </c>
      <c r="E609" s="230" t="s">
        <v>2112</v>
      </c>
      <c r="F609" s="223"/>
      <c r="G609" s="38"/>
      <c r="H609" s="170"/>
      <c r="I609" s="223" t="s">
        <v>1137</v>
      </c>
      <c r="J609" s="231">
        <v>1609447917.8099999</v>
      </c>
      <c r="K609" s="231"/>
      <c r="L609" s="223"/>
      <c r="M609" s="38"/>
      <c r="N609" s="223"/>
    </row>
    <row r="610" spans="2:14" s="303" customFormat="1" x14ac:dyDescent="0.35">
      <c r="B610" s="170" t="e">
        <f>VLOOKUP(C610,#REF!,3,FALSE)</f>
        <v>#REF!</v>
      </c>
      <c r="C610" s="356" t="s">
        <v>2039</v>
      </c>
      <c r="D610" s="230" t="s">
        <v>2055</v>
      </c>
      <c r="E610" s="230" t="s">
        <v>2114</v>
      </c>
      <c r="F610" s="223"/>
      <c r="G610" s="38"/>
      <c r="H610" s="170"/>
      <c r="I610" s="223" t="s">
        <v>1137</v>
      </c>
      <c r="J610" s="231">
        <v>3363500000</v>
      </c>
      <c r="K610" s="231"/>
      <c r="L610" s="223"/>
      <c r="M610" s="38"/>
      <c r="N610" s="223"/>
    </row>
    <row r="611" spans="2:14" s="303" customFormat="1" x14ac:dyDescent="0.35">
      <c r="B611" s="170" t="e">
        <f>VLOOKUP(C611,#REF!,3,FALSE)</f>
        <v>#REF!</v>
      </c>
      <c r="C611" s="356" t="s">
        <v>2039</v>
      </c>
      <c r="D611" s="230" t="s">
        <v>2055</v>
      </c>
      <c r="E611" s="230" t="s">
        <v>2084</v>
      </c>
      <c r="F611" s="223"/>
      <c r="G611" s="38"/>
      <c r="H611" s="170"/>
      <c r="I611" s="223" t="s">
        <v>1137</v>
      </c>
      <c r="J611" s="231">
        <v>8200</v>
      </c>
      <c r="K611" s="231"/>
      <c r="L611" s="223"/>
      <c r="M611" s="38"/>
      <c r="N611" s="223"/>
    </row>
    <row r="612" spans="2:14" s="303" customFormat="1" ht="15.6" customHeight="1" x14ac:dyDescent="0.35">
      <c r="B612" s="170" t="e">
        <f>VLOOKUP(C612,#REF!,3,FALSE)</f>
        <v>#REF!</v>
      </c>
      <c r="C612" s="356" t="s">
        <v>2039</v>
      </c>
      <c r="D612" s="230" t="s">
        <v>2061</v>
      </c>
      <c r="E612" s="230" t="s">
        <v>2119</v>
      </c>
      <c r="F612" s="223"/>
      <c r="G612" s="38"/>
      <c r="H612" s="170"/>
      <c r="I612" s="223" t="s">
        <v>1137</v>
      </c>
      <c r="J612" s="231">
        <v>648736952.60000002</v>
      </c>
      <c r="K612" s="231"/>
      <c r="L612" s="223"/>
      <c r="M612" s="38"/>
      <c r="N612" s="223"/>
    </row>
    <row r="613" spans="2:14" s="303" customFormat="1" x14ac:dyDescent="0.35">
      <c r="B613" s="170" t="e">
        <f>VLOOKUP(#REF!,#REF!,3,FALSE)</f>
        <v>#REF!</v>
      </c>
      <c r="C613" s="356" t="s">
        <v>2040</v>
      </c>
      <c r="D613" s="230" t="s">
        <v>2057</v>
      </c>
      <c r="E613" s="230" t="s">
        <v>2147</v>
      </c>
      <c r="F613" s="223"/>
      <c r="G613" s="38"/>
      <c r="H613" s="170"/>
      <c r="I613" s="223" t="s">
        <v>1137</v>
      </c>
      <c r="J613" s="231">
        <v>15416191728.889999</v>
      </c>
      <c r="K613" s="231"/>
      <c r="L613" s="223"/>
      <c r="M613" s="38"/>
      <c r="N613" s="223"/>
    </row>
    <row r="614" spans="2:14" s="303" customFormat="1" x14ac:dyDescent="0.35">
      <c r="B614" s="170" t="e">
        <f>VLOOKUP(C614,#REF!,3,FALSE)</f>
        <v>#REF!</v>
      </c>
      <c r="C614" s="356" t="s">
        <v>2040</v>
      </c>
      <c r="D614" s="230" t="s">
        <v>2057</v>
      </c>
      <c r="E614" s="230" t="s">
        <v>2083</v>
      </c>
      <c r="F614" s="223"/>
      <c r="G614" s="38"/>
      <c r="H614" s="170"/>
      <c r="I614" s="223" t="s">
        <v>1137</v>
      </c>
      <c r="J614" s="231">
        <v>1065532247.29</v>
      </c>
      <c r="K614" s="231"/>
      <c r="L614" s="223"/>
      <c r="M614" s="38"/>
      <c r="N614" s="223"/>
    </row>
    <row r="615" spans="2:14" s="303" customFormat="1" x14ac:dyDescent="0.35">
      <c r="B615" s="170" t="e">
        <f>VLOOKUP(C615,#REF!,3,FALSE)</f>
        <v>#REF!</v>
      </c>
      <c r="C615" s="356" t="s">
        <v>2040</v>
      </c>
      <c r="D615" s="230" t="s">
        <v>2057</v>
      </c>
      <c r="E615" s="230" t="s">
        <v>2146</v>
      </c>
      <c r="F615" s="223"/>
      <c r="G615" s="38"/>
      <c r="H615" s="170"/>
      <c r="I615" s="223" t="s">
        <v>1137</v>
      </c>
      <c r="J615" s="231">
        <v>272701498.84000015</v>
      </c>
      <c r="K615" s="231"/>
      <c r="L615" s="223"/>
      <c r="M615" s="38"/>
      <c r="N615" s="223"/>
    </row>
    <row r="616" spans="2:14" s="303" customFormat="1" x14ac:dyDescent="0.35">
      <c r="B616" s="170" t="e">
        <f>VLOOKUP(C616,#REF!,3,FALSE)</f>
        <v>#REF!</v>
      </c>
      <c r="C616" s="356" t="s">
        <v>2040</v>
      </c>
      <c r="D616" s="230" t="s">
        <v>2053</v>
      </c>
      <c r="E616" s="230" t="s">
        <v>2111</v>
      </c>
      <c r="F616" s="223"/>
      <c r="G616" s="38"/>
      <c r="H616" s="170"/>
      <c r="I616" s="223" t="s">
        <v>1137</v>
      </c>
      <c r="J616" s="231">
        <v>19910470</v>
      </c>
      <c r="K616" s="231"/>
      <c r="L616" s="223"/>
      <c r="M616" s="38"/>
      <c r="N616" s="223"/>
    </row>
    <row r="617" spans="2:14" s="303" customFormat="1" x14ac:dyDescent="0.35">
      <c r="B617" s="170" t="e">
        <f>VLOOKUP(C617,#REF!,3,FALSE)</f>
        <v>#REF!</v>
      </c>
      <c r="C617" s="356" t="s">
        <v>2040</v>
      </c>
      <c r="D617" s="230" t="s">
        <v>2053</v>
      </c>
      <c r="E617" s="230" t="s">
        <v>2112</v>
      </c>
      <c r="F617" s="223"/>
      <c r="G617" s="38"/>
      <c r="H617" s="170"/>
      <c r="I617" s="223" t="s">
        <v>1137</v>
      </c>
      <c r="J617" s="231">
        <v>33078619434.220001</v>
      </c>
      <c r="K617" s="231"/>
      <c r="L617" s="223"/>
      <c r="M617" s="38"/>
      <c r="N617" s="223"/>
    </row>
    <row r="618" spans="2:14" s="303" customFormat="1" x14ac:dyDescent="0.35">
      <c r="B618" s="170" t="e">
        <f>VLOOKUP(C618,#REF!,3,FALSE)</f>
        <v>#REF!</v>
      </c>
      <c r="C618" s="356" t="s">
        <v>2040</v>
      </c>
      <c r="D618" s="230" t="s">
        <v>2055</v>
      </c>
      <c r="E618" s="230" t="s">
        <v>2114</v>
      </c>
      <c r="F618" s="223"/>
      <c r="G618" s="38"/>
      <c r="H618" s="170"/>
      <c r="I618" s="223" t="s">
        <v>1137</v>
      </c>
      <c r="J618" s="231">
        <v>3015224984.25</v>
      </c>
      <c r="K618" s="231"/>
      <c r="L618" s="223"/>
      <c r="M618" s="38"/>
      <c r="N618" s="223"/>
    </row>
    <row r="619" spans="2:14" s="303" customFormat="1" x14ac:dyDescent="0.35">
      <c r="B619" s="170" t="e">
        <f>VLOOKUP(C619,#REF!,3,FALSE)</f>
        <v>#REF!</v>
      </c>
      <c r="C619" s="356" t="s">
        <v>2040</v>
      </c>
      <c r="D619" s="230" t="s">
        <v>2055</v>
      </c>
      <c r="E619" s="230" t="s">
        <v>2084</v>
      </c>
      <c r="F619" s="223"/>
      <c r="G619" s="38"/>
      <c r="H619" s="170"/>
      <c r="I619" s="223" t="s">
        <v>1137</v>
      </c>
      <c r="J619" s="231">
        <v>100592400</v>
      </c>
      <c r="K619" s="231"/>
      <c r="L619" s="223"/>
      <c r="M619" s="38"/>
      <c r="N619" s="223"/>
    </row>
    <row r="620" spans="2:14" s="303" customFormat="1" x14ac:dyDescent="0.35">
      <c r="B620" s="170" t="e">
        <f>VLOOKUP(C620,#REF!,3,FALSE)</f>
        <v>#REF!</v>
      </c>
      <c r="C620" s="356" t="s">
        <v>2040</v>
      </c>
      <c r="D620" s="230" t="s">
        <v>2055</v>
      </c>
      <c r="E620" s="230" t="s">
        <v>2087</v>
      </c>
      <c r="F620" s="223"/>
      <c r="G620" s="38"/>
      <c r="H620" s="170"/>
      <c r="I620" s="223" t="s">
        <v>1137</v>
      </c>
      <c r="J620" s="231">
        <v>180871453.13999999</v>
      </c>
      <c r="K620" s="231"/>
      <c r="L620" s="223"/>
      <c r="M620" s="38"/>
      <c r="N620" s="223"/>
    </row>
    <row r="621" spans="2:14" s="303" customFormat="1" x14ac:dyDescent="0.35">
      <c r="B621" s="170" t="e">
        <f>VLOOKUP(C621,#REF!,3,FALSE)</f>
        <v>#REF!</v>
      </c>
      <c r="C621" s="356" t="s">
        <v>2040</v>
      </c>
      <c r="D621" s="230" t="s">
        <v>2060</v>
      </c>
      <c r="E621" s="230" t="s">
        <v>2117</v>
      </c>
      <c r="F621" s="223"/>
      <c r="G621" s="38"/>
      <c r="H621" s="170"/>
      <c r="I621" s="223" t="s">
        <v>1137</v>
      </c>
      <c r="J621" s="231">
        <v>1326290</v>
      </c>
      <c r="K621" s="231"/>
      <c r="L621" s="223"/>
      <c r="M621" s="38"/>
      <c r="N621" s="223"/>
    </row>
    <row r="622" spans="2:14" s="303" customFormat="1" x14ac:dyDescent="0.35">
      <c r="B622" s="170" t="e">
        <f>VLOOKUP(C622,#REF!,3,FALSE)</f>
        <v>#REF!</v>
      </c>
      <c r="C622" s="356" t="s">
        <v>2040</v>
      </c>
      <c r="D622" s="230" t="s">
        <v>2058</v>
      </c>
      <c r="E622" s="230" t="s">
        <v>2118</v>
      </c>
      <c r="F622" s="223"/>
      <c r="G622" s="38"/>
      <c r="H622" s="170"/>
      <c r="I622" s="223" t="s">
        <v>1137</v>
      </c>
      <c r="J622" s="231">
        <v>34845910</v>
      </c>
      <c r="K622" s="231"/>
      <c r="L622" s="223"/>
      <c r="M622" s="38"/>
      <c r="N622" s="223"/>
    </row>
    <row r="623" spans="2:14" s="303" customFormat="1" x14ac:dyDescent="0.35">
      <c r="B623" s="170" t="e">
        <f>VLOOKUP(C623,#REF!,3,FALSE)</f>
        <v>#REF!</v>
      </c>
      <c r="C623" s="356" t="s">
        <v>2040</v>
      </c>
      <c r="D623" s="230" t="s">
        <v>2061</v>
      </c>
      <c r="E623" s="230" t="s">
        <v>2119</v>
      </c>
      <c r="F623" s="223"/>
      <c r="G623" s="38"/>
      <c r="H623" s="170"/>
      <c r="I623" s="223" t="s">
        <v>1137</v>
      </c>
      <c r="J623" s="231">
        <v>233977030</v>
      </c>
      <c r="K623" s="231"/>
      <c r="L623" s="223"/>
      <c r="M623" s="38"/>
      <c r="N623" s="223"/>
    </row>
    <row r="624" spans="2:14" s="303" customFormat="1" x14ac:dyDescent="0.35">
      <c r="B624" s="170" t="e">
        <f>VLOOKUP(#REF!,#REF!,3,FALSE)</f>
        <v>#REF!</v>
      </c>
      <c r="C624" s="356" t="s">
        <v>2041</v>
      </c>
      <c r="D624" s="230" t="s">
        <v>2057</v>
      </c>
      <c r="E624" s="230" t="s">
        <v>2147</v>
      </c>
      <c r="F624" s="223"/>
      <c r="G624" s="38"/>
      <c r="H624" s="170"/>
      <c r="I624" s="223" t="s">
        <v>1137</v>
      </c>
      <c r="J624" s="231">
        <v>7443519791.3000002</v>
      </c>
      <c r="K624" s="231"/>
      <c r="L624" s="223"/>
      <c r="M624" s="38"/>
      <c r="N624" s="223"/>
    </row>
    <row r="625" spans="2:14" s="303" customFormat="1" x14ac:dyDescent="0.35">
      <c r="B625" s="170" t="e">
        <f>VLOOKUP(C625,#REF!,3,FALSE)</f>
        <v>#REF!</v>
      </c>
      <c r="C625" s="356" t="s">
        <v>2041</v>
      </c>
      <c r="D625" s="230" t="s">
        <v>2057</v>
      </c>
      <c r="E625" s="230" t="s">
        <v>2083</v>
      </c>
      <c r="F625" s="223"/>
      <c r="G625" s="38"/>
      <c r="H625" s="170"/>
      <c r="I625" s="223" t="s">
        <v>1137</v>
      </c>
      <c r="J625" s="231">
        <v>77024172.420000002</v>
      </c>
      <c r="K625" s="231"/>
      <c r="L625" s="223"/>
      <c r="M625" s="38"/>
      <c r="N625" s="223"/>
    </row>
    <row r="626" spans="2:14" s="303" customFormat="1" x14ac:dyDescent="0.35">
      <c r="B626" s="170" t="e">
        <f>VLOOKUP(C626,#REF!,3,FALSE)</f>
        <v>#REF!</v>
      </c>
      <c r="C626" s="356" t="s">
        <v>2041</v>
      </c>
      <c r="D626" s="230" t="s">
        <v>2057</v>
      </c>
      <c r="E626" s="230" t="s">
        <v>2146</v>
      </c>
      <c r="F626" s="223"/>
      <c r="G626" s="38"/>
      <c r="H626" s="170"/>
      <c r="I626" s="223" t="s">
        <v>1137</v>
      </c>
      <c r="J626" s="231">
        <v>11660163704.15</v>
      </c>
      <c r="K626" s="231"/>
      <c r="L626" s="223"/>
      <c r="M626" s="38"/>
      <c r="N626" s="223"/>
    </row>
    <row r="627" spans="2:14" s="303" customFormat="1" x14ac:dyDescent="0.35">
      <c r="B627" s="170" t="e">
        <f>VLOOKUP(C627,#REF!,3,FALSE)</f>
        <v>#REF!</v>
      </c>
      <c r="C627" s="356" t="s">
        <v>2041</v>
      </c>
      <c r="D627" s="230" t="s">
        <v>2053</v>
      </c>
      <c r="E627" s="230" t="s">
        <v>2111</v>
      </c>
      <c r="F627" s="223"/>
      <c r="G627" s="38"/>
      <c r="H627" s="170"/>
      <c r="I627" s="223" t="s">
        <v>1137</v>
      </c>
      <c r="J627" s="231">
        <v>21461668</v>
      </c>
      <c r="K627" s="231"/>
      <c r="L627" s="223"/>
      <c r="M627" s="38"/>
      <c r="N627" s="223"/>
    </row>
    <row r="628" spans="2:14" s="303" customFormat="1" x14ac:dyDescent="0.35">
      <c r="B628" s="170" t="e">
        <f>VLOOKUP(C628,#REF!,3,FALSE)</f>
        <v>#REF!</v>
      </c>
      <c r="C628" s="356" t="s">
        <v>2041</v>
      </c>
      <c r="D628" s="230" t="s">
        <v>2053</v>
      </c>
      <c r="E628" s="230" t="s">
        <v>2113</v>
      </c>
      <c r="F628" s="223"/>
      <c r="G628" s="38"/>
      <c r="H628" s="170"/>
      <c r="I628" s="223" t="s">
        <v>1137</v>
      </c>
      <c r="J628" s="231">
        <v>9725077300</v>
      </c>
      <c r="K628" s="231"/>
      <c r="L628" s="223"/>
      <c r="M628" s="38"/>
      <c r="N628" s="223"/>
    </row>
    <row r="629" spans="2:14" s="303" customFormat="1" x14ac:dyDescent="0.35">
      <c r="B629" s="170" t="e">
        <f>VLOOKUP(C629,#REF!,3,FALSE)</f>
        <v>#REF!</v>
      </c>
      <c r="C629" s="356" t="s">
        <v>2041</v>
      </c>
      <c r="D629" s="230" t="s">
        <v>2055</v>
      </c>
      <c r="E629" s="230" t="s">
        <v>2114</v>
      </c>
      <c r="F629" s="223"/>
      <c r="G629" s="38"/>
      <c r="H629" s="170"/>
      <c r="I629" s="223" t="s">
        <v>1137</v>
      </c>
      <c r="J629" s="231">
        <v>14047202282.59</v>
      </c>
      <c r="K629" s="231"/>
      <c r="L629" s="223"/>
      <c r="M629" s="38"/>
      <c r="N629" s="223"/>
    </row>
    <row r="630" spans="2:14" s="303" customFormat="1" x14ac:dyDescent="0.35">
      <c r="B630" s="170" t="e">
        <f>VLOOKUP(C630,#REF!,3,FALSE)</f>
        <v>#REF!</v>
      </c>
      <c r="C630" s="356" t="s">
        <v>2041</v>
      </c>
      <c r="D630" s="230" t="s">
        <v>2055</v>
      </c>
      <c r="E630" s="230" t="s">
        <v>2084</v>
      </c>
      <c r="F630" s="223"/>
      <c r="G630" s="38"/>
      <c r="H630" s="170"/>
      <c r="I630" s="223" t="s">
        <v>1137</v>
      </c>
      <c r="J630" s="231">
        <v>720179400</v>
      </c>
      <c r="K630" s="231"/>
      <c r="L630" s="223"/>
      <c r="M630" s="38"/>
      <c r="N630" s="223"/>
    </row>
    <row r="631" spans="2:14" s="303" customFormat="1" x14ac:dyDescent="0.35">
      <c r="B631" s="170" t="e">
        <f>VLOOKUP(C631,#REF!,3,FALSE)</f>
        <v>#REF!</v>
      </c>
      <c r="C631" s="356" t="s">
        <v>2041</v>
      </c>
      <c r="D631" s="230" t="s">
        <v>2055</v>
      </c>
      <c r="E631" s="230" t="s">
        <v>2087</v>
      </c>
      <c r="F631" s="223"/>
      <c r="G631" s="38"/>
      <c r="H631" s="170"/>
      <c r="I631" s="223" t="s">
        <v>1137</v>
      </c>
      <c r="J631" s="231">
        <v>3117656453.4099998</v>
      </c>
      <c r="K631" s="231"/>
      <c r="L631" s="223"/>
      <c r="M631" s="38"/>
      <c r="N631" s="223"/>
    </row>
    <row r="632" spans="2:14" s="303" customFormat="1" x14ac:dyDescent="0.35">
      <c r="B632" s="170" t="e">
        <f>VLOOKUP(C632,#REF!,3,FALSE)</f>
        <v>#REF!</v>
      </c>
      <c r="C632" s="356" t="s">
        <v>2041</v>
      </c>
      <c r="D632" s="230" t="s">
        <v>2060</v>
      </c>
      <c r="E632" s="230" t="s">
        <v>2117</v>
      </c>
      <c r="F632" s="223"/>
      <c r="G632" s="38"/>
      <c r="H632" s="170"/>
      <c r="I632" s="223" t="s">
        <v>1137</v>
      </c>
      <c r="J632" s="231">
        <v>510716330</v>
      </c>
      <c r="K632" s="231"/>
      <c r="L632" s="223"/>
      <c r="M632" s="38"/>
      <c r="N632" s="223"/>
    </row>
    <row r="633" spans="2:14" s="303" customFormat="1" x14ac:dyDescent="0.35">
      <c r="B633" s="170" t="e">
        <f>VLOOKUP(C633,#REF!,3,FALSE)</f>
        <v>#REF!</v>
      </c>
      <c r="C633" s="356" t="s">
        <v>2041</v>
      </c>
      <c r="D633" s="230" t="s">
        <v>2058</v>
      </c>
      <c r="E633" s="230" t="s">
        <v>2118</v>
      </c>
      <c r="F633" s="223"/>
      <c r="G633" s="38"/>
      <c r="H633" s="170"/>
      <c r="I633" s="223" t="s">
        <v>1137</v>
      </c>
      <c r="J633" s="231">
        <v>858029330</v>
      </c>
      <c r="K633" s="231"/>
      <c r="L633" s="223"/>
      <c r="M633" s="38"/>
      <c r="N633" s="223"/>
    </row>
    <row r="634" spans="2:14" s="303" customFormat="1" x14ac:dyDescent="0.35">
      <c r="B634" s="170" t="e">
        <f>VLOOKUP(C634,#REF!,3,FALSE)</f>
        <v>#REF!</v>
      </c>
      <c r="C634" s="356" t="s">
        <v>2041</v>
      </c>
      <c r="D634" s="230" t="s">
        <v>2061</v>
      </c>
      <c r="E634" s="230" t="s">
        <v>2119</v>
      </c>
      <c r="F634" s="223"/>
      <c r="G634" s="38"/>
      <c r="H634" s="170"/>
      <c r="I634" s="223" t="s">
        <v>1137</v>
      </c>
      <c r="J634" s="231">
        <v>703354877.05999994</v>
      </c>
      <c r="K634" s="231"/>
      <c r="L634" s="223"/>
      <c r="M634" s="38"/>
      <c r="N634" s="223"/>
    </row>
    <row r="635" spans="2:14" s="303" customFormat="1" ht="14.4" customHeight="1" x14ac:dyDescent="0.35">
      <c r="B635" s="170" t="e">
        <f>VLOOKUP(#REF!,#REF!,3,FALSE)</f>
        <v>#REF!</v>
      </c>
      <c r="C635" s="356" t="s">
        <v>2041</v>
      </c>
      <c r="D635" s="230" t="s">
        <v>2056</v>
      </c>
      <c r="E635" s="230" t="s">
        <v>2120</v>
      </c>
      <c r="F635" s="223"/>
      <c r="G635" s="38"/>
      <c r="H635" s="170"/>
      <c r="I635" s="223" t="s">
        <v>1137</v>
      </c>
      <c r="J635" s="231">
        <v>21632597.300000001</v>
      </c>
      <c r="K635" s="231"/>
      <c r="L635" s="223"/>
      <c r="M635" s="38"/>
      <c r="N635" s="223"/>
    </row>
    <row r="636" spans="2:14" s="303" customFormat="1" x14ac:dyDescent="0.35">
      <c r="B636" s="170" t="e">
        <f>VLOOKUP(#REF!,#REF!,3,FALSE)</f>
        <v>#REF!</v>
      </c>
      <c r="C636" s="356" t="s">
        <v>2041</v>
      </c>
      <c r="D636" s="230" t="s">
        <v>2059</v>
      </c>
      <c r="E636" s="230" t="s">
        <v>2125</v>
      </c>
      <c r="F636" s="223"/>
      <c r="G636" s="38"/>
      <c r="H636" s="170"/>
      <c r="I636" s="223" t="s">
        <v>1137</v>
      </c>
      <c r="J636" s="231">
        <v>2068977867</v>
      </c>
      <c r="K636" s="231"/>
      <c r="L636" s="223"/>
      <c r="M636" s="38"/>
      <c r="N636" s="223"/>
    </row>
    <row r="637" spans="2:14" s="303" customFormat="1" x14ac:dyDescent="0.35">
      <c r="B637" s="170" t="e">
        <f>VLOOKUP(#REF!,#REF!,3,FALSE)</f>
        <v>#REF!</v>
      </c>
      <c r="C637" s="356" t="s">
        <v>2042</v>
      </c>
      <c r="D637" s="230" t="s">
        <v>2057</v>
      </c>
      <c r="E637" s="230" t="s">
        <v>2147</v>
      </c>
      <c r="F637" s="223"/>
      <c r="G637" s="38"/>
      <c r="H637" s="170"/>
      <c r="I637" s="223" t="s">
        <v>1137</v>
      </c>
      <c r="J637" s="231">
        <v>4509483090.1899996</v>
      </c>
      <c r="K637" s="231"/>
      <c r="L637" s="223"/>
      <c r="M637" s="38"/>
      <c r="N637" s="223"/>
    </row>
    <row r="638" spans="2:14" s="303" customFormat="1" x14ac:dyDescent="0.35">
      <c r="B638" s="170" t="e">
        <f>VLOOKUP(C638,#REF!,3,FALSE)</f>
        <v>#REF!</v>
      </c>
      <c r="C638" s="356" t="s">
        <v>2042</v>
      </c>
      <c r="D638" s="230" t="s">
        <v>2057</v>
      </c>
      <c r="E638" s="230" t="s">
        <v>2146</v>
      </c>
      <c r="F638" s="223"/>
      <c r="G638" s="38"/>
      <c r="H638" s="170"/>
      <c r="I638" s="223" t="s">
        <v>1137</v>
      </c>
      <c r="J638" s="231">
        <v>2507453309.6500001</v>
      </c>
      <c r="K638" s="231"/>
      <c r="L638" s="223"/>
      <c r="M638" s="38"/>
      <c r="N638" s="223"/>
    </row>
    <row r="639" spans="2:14" s="303" customFormat="1" x14ac:dyDescent="0.35">
      <c r="B639" s="170" t="e">
        <f>VLOOKUP(C639,#REF!,3,FALSE)</f>
        <v>#REF!</v>
      </c>
      <c r="C639" s="356" t="s">
        <v>2042</v>
      </c>
      <c r="D639" s="230" t="s">
        <v>2053</v>
      </c>
      <c r="E639" s="230" t="s">
        <v>2111</v>
      </c>
      <c r="F639" s="223"/>
      <c r="G639" s="38"/>
      <c r="H639" s="170"/>
      <c r="I639" s="223" t="s">
        <v>1137</v>
      </c>
      <c r="J639" s="231">
        <v>62503926</v>
      </c>
      <c r="K639" s="231"/>
      <c r="L639" s="223"/>
      <c r="M639" s="38"/>
      <c r="N639" s="223"/>
    </row>
    <row r="640" spans="2:14" s="303" customFormat="1" x14ac:dyDescent="0.35">
      <c r="B640" s="170" t="e">
        <f>VLOOKUP(C640,#REF!,3,FALSE)</f>
        <v>#REF!</v>
      </c>
      <c r="C640" s="356" t="s">
        <v>2042</v>
      </c>
      <c r="D640" s="230" t="s">
        <v>2055</v>
      </c>
      <c r="E640" s="230" t="s">
        <v>2114</v>
      </c>
      <c r="F640" s="223"/>
      <c r="G640" s="38"/>
      <c r="H640" s="170"/>
      <c r="I640" s="223" t="s">
        <v>1137</v>
      </c>
      <c r="J640" s="231">
        <v>827115480.25</v>
      </c>
      <c r="K640" s="231"/>
      <c r="L640" s="223"/>
      <c r="M640" s="38"/>
      <c r="N640" s="223"/>
    </row>
    <row r="641" spans="2:14" s="303" customFormat="1" x14ac:dyDescent="0.35">
      <c r="B641" s="170" t="e">
        <f>VLOOKUP(C641,#REF!,3,FALSE)</f>
        <v>#REF!</v>
      </c>
      <c r="C641" s="356" t="s">
        <v>2042</v>
      </c>
      <c r="D641" s="230" t="s">
        <v>2055</v>
      </c>
      <c r="E641" s="230" t="s">
        <v>2087</v>
      </c>
      <c r="F641" s="223"/>
      <c r="G641" s="38"/>
      <c r="H641" s="170"/>
      <c r="I641" s="223" t="s">
        <v>1137</v>
      </c>
      <c r="J641" s="231">
        <v>31417300.030000001</v>
      </c>
      <c r="K641" s="231"/>
      <c r="L641" s="223"/>
      <c r="M641" s="38"/>
      <c r="N641" s="223"/>
    </row>
    <row r="642" spans="2:14" s="303" customFormat="1" x14ac:dyDescent="0.35">
      <c r="B642" s="170" t="e">
        <f>VLOOKUP(C642,#REF!,3,FALSE)</f>
        <v>#REF!</v>
      </c>
      <c r="C642" s="356" t="s">
        <v>2042</v>
      </c>
      <c r="D642" s="230" t="s">
        <v>2060</v>
      </c>
      <c r="E642" s="230" t="s">
        <v>2117</v>
      </c>
      <c r="F642" s="223"/>
      <c r="G642" s="38"/>
      <c r="H642" s="170"/>
      <c r="I642" s="223" t="s">
        <v>1137</v>
      </c>
      <c r="J642" s="231">
        <v>3114201</v>
      </c>
      <c r="K642" s="231"/>
      <c r="L642" s="223"/>
      <c r="M642" s="38"/>
      <c r="N642" s="223"/>
    </row>
    <row r="643" spans="2:14" s="303" customFormat="1" x14ac:dyDescent="0.35">
      <c r="B643" s="170" t="e">
        <f>VLOOKUP(#REF!,#REF!,3,FALSE)</f>
        <v>#REF!</v>
      </c>
      <c r="C643" s="356" t="s">
        <v>2043</v>
      </c>
      <c r="D643" s="230" t="s">
        <v>2057</v>
      </c>
      <c r="E643" s="230" t="s">
        <v>2083</v>
      </c>
      <c r="F643" s="223"/>
      <c r="G643" s="38"/>
      <c r="H643" s="170"/>
      <c r="I643" s="223" t="s">
        <v>1137</v>
      </c>
      <c r="J643" s="231">
        <v>14576519.99</v>
      </c>
      <c r="K643" s="231"/>
      <c r="L643" s="223"/>
      <c r="M643" s="38"/>
      <c r="N643" s="223"/>
    </row>
    <row r="644" spans="2:14" s="303" customFormat="1" x14ac:dyDescent="0.35">
      <c r="B644" s="170" t="e">
        <f>VLOOKUP(C644,#REF!,3,FALSE)</f>
        <v>#REF!</v>
      </c>
      <c r="C644" s="356" t="s">
        <v>2043</v>
      </c>
      <c r="D644" s="230" t="s">
        <v>2057</v>
      </c>
      <c r="E644" s="230" t="s">
        <v>2146</v>
      </c>
      <c r="F644" s="223"/>
      <c r="G644" s="38"/>
      <c r="H644" s="170"/>
      <c r="I644" s="223" t="s">
        <v>1137</v>
      </c>
      <c r="J644" s="231">
        <v>239089175.33000001</v>
      </c>
      <c r="K644" s="231"/>
      <c r="L644" s="223"/>
      <c r="M644" s="38"/>
      <c r="N644" s="223"/>
    </row>
    <row r="645" spans="2:14" s="303" customFormat="1" x14ac:dyDescent="0.35">
      <c r="B645" s="170" t="e">
        <f>VLOOKUP(C645,#REF!,3,FALSE)</f>
        <v>#REF!</v>
      </c>
      <c r="C645" s="356" t="s">
        <v>2043</v>
      </c>
      <c r="D645" s="230" t="s">
        <v>2053</v>
      </c>
      <c r="E645" s="230" t="s">
        <v>2111</v>
      </c>
      <c r="F645" s="223"/>
      <c r="G645" s="38"/>
      <c r="H645" s="170"/>
      <c r="I645" s="223" t="s">
        <v>1137</v>
      </c>
      <c r="J645" s="231">
        <v>74200719.5</v>
      </c>
      <c r="K645" s="231"/>
      <c r="L645" s="223"/>
      <c r="M645" s="38"/>
      <c r="N645" s="223"/>
    </row>
    <row r="646" spans="2:14" s="303" customFormat="1" x14ac:dyDescent="0.35">
      <c r="B646" s="170" t="e">
        <f>VLOOKUP(C646,#REF!,3,FALSE)</f>
        <v>#REF!</v>
      </c>
      <c r="C646" s="356" t="s">
        <v>2043</v>
      </c>
      <c r="D646" s="230" t="s">
        <v>2053</v>
      </c>
      <c r="E646" s="230" t="s">
        <v>2112</v>
      </c>
      <c r="F646" s="223"/>
      <c r="G646" s="38"/>
      <c r="H646" s="170"/>
      <c r="I646" s="223" t="s">
        <v>1137</v>
      </c>
      <c r="J646" s="231">
        <v>130000000</v>
      </c>
      <c r="K646" s="231"/>
      <c r="L646" s="223"/>
      <c r="M646" s="38"/>
      <c r="N646" s="223"/>
    </row>
    <row r="647" spans="2:14" s="303" customFormat="1" x14ac:dyDescent="0.35">
      <c r="B647" s="170" t="e">
        <f>VLOOKUP(C647,#REF!,3,FALSE)</f>
        <v>#REF!</v>
      </c>
      <c r="C647" s="356" t="s">
        <v>2043</v>
      </c>
      <c r="D647" s="230" t="s">
        <v>2053</v>
      </c>
      <c r="E647" s="230" t="s">
        <v>2113</v>
      </c>
      <c r="F647" s="223"/>
      <c r="G647" s="38"/>
      <c r="H647" s="170"/>
      <c r="I647" s="223" t="s">
        <v>1137</v>
      </c>
      <c r="J647" s="231">
        <v>82600</v>
      </c>
      <c r="K647" s="231"/>
      <c r="L647" s="223"/>
      <c r="M647" s="38"/>
      <c r="N647" s="223"/>
    </row>
    <row r="648" spans="2:14" s="303" customFormat="1" x14ac:dyDescent="0.35">
      <c r="B648" s="170" t="e">
        <f>VLOOKUP(C648,#REF!,3,FALSE)</f>
        <v>#REF!</v>
      </c>
      <c r="C648" s="356" t="s">
        <v>2043</v>
      </c>
      <c r="D648" s="230" t="s">
        <v>2055</v>
      </c>
      <c r="E648" s="230" t="s">
        <v>2114</v>
      </c>
      <c r="F648" s="223"/>
      <c r="G648" s="38"/>
      <c r="H648" s="170"/>
      <c r="I648" s="223" t="s">
        <v>1137</v>
      </c>
      <c r="J648" s="231">
        <v>1543510958.8499999</v>
      </c>
      <c r="K648" s="231"/>
      <c r="L648" s="223"/>
      <c r="M648" s="38"/>
      <c r="N648" s="223"/>
    </row>
    <row r="649" spans="2:14" s="303" customFormat="1" x14ac:dyDescent="0.35">
      <c r="B649" s="170" t="e">
        <f>VLOOKUP(C649,#REF!,3,FALSE)</f>
        <v>#REF!</v>
      </c>
      <c r="C649" s="356" t="s">
        <v>2043</v>
      </c>
      <c r="D649" s="230" t="s">
        <v>2055</v>
      </c>
      <c r="E649" s="230" t="s">
        <v>2087</v>
      </c>
      <c r="F649" s="223"/>
      <c r="G649" s="38"/>
      <c r="H649" s="170"/>
      <c r="I649" s="223" t="s">
        <v>1137</v>
      </c>
      <c r="J649" s="231">
        <v>22168253.120000001</v>
      </c>
      <c r="K649" s="231"/>
      <c r="L649" s="223"/>
      <c r="M649" s="38"/>
      <c r="N649" s="223"/>
    </row>
    <row r="650" spans="2:14" s="303" customFormat="1" x14ac:dyDescent="0.35">
      <c r="B650" s="170" t="e">
        <f>VLOOKUP(C650,#REF!,3,FALSE)</f>
        <v>#REF!</v>
      </c>
      <c r="C650" s="356" t="s">
        <v>2043</v>
      </c>
      <c r="D650" s="230" t="s">
        <v>2060</v>
      </c>
      <c r="E650" s="230" t="s">
        <v>2117</v>
      </c>
      <c r="F650" s="223"/>
      <c r="G650" s="38"/>
      <c r="H650" s="170"/>
      <c r="I650" s="223" t="s">
        <v>1137</v>
      </c>
      <c r="J650" s="231">
        <v>1530507</v>
      </c>
      <c r="K650" s="231"/>
      <c r="L650" s="223"/>
      <c r="M650" s="38"/>
      <c r="N650" s="223"/>
    </row>
    <row r="651" spans="2:14" s="303" customFormat="1" x14ac:dyDescent="0.35">
      <c r="B651" s="170" t="e">
        <f>VLOOKUP(C651,#REF!,3,FALSE)</f>
        <v>#REF!</v>
      </c>
      <c r="C651" s="356" t="s">
        <v>2043</v>
      </c>
      <c r="D651" s="230" t="s">
        <v>2058</v>
      </c>
      <c r="E651" s="230" t="s">
        <v>2118</v>
      </c>
      <c r="F651" s="223"/>
      <c r="G651" s="38"/>
      <c r="H651" s="170"/>
      <c r="I651" s="223" t="s">
        <v>1137</v>
      </c>
      <c r="J651" s="231">
        <v>28775740</v>
      </c>
      <c r="K651" s="231"/>
      <c r="L651" s="223"/>
      <c r="M651" s="38"/>
      <c r="N651" s="223"/>
    </row>
    <row r="652" spans="2:14" s="303" customFormat="1" x14ac:dyDescent="0.35">
      <c r="B652" s="170" t="e">
        <f>VLOOKUP(C652,#REF!,3,FALSE)</f>
        <v>#REF!</v>
      </c>
      <c r="C652" s="356" t="s">
        <v>2043</v>
      </c>
      <c r="D652" s="230" t="s">
        <v>2061</v>
      </c>
      <c r="E652" s="230" t="s">
        <v>2119</v>
      </c>
      <c r="F652" s="223"/>
      <c r="G652" s="38"/>
      <c r="H652" s="170"/>
      <c r="I652" s="223" t="s">
        <v>1137</v>
      </c>
      <c r="J652" s="231">
        <v>199102431.40000001</v>
      </c>
      <c r="K652" s="231"/>
      <c r="L652" s="223"/>
      <c r="M652" s="38"/>
      <c r="N652" s="223"/>
    </row>
    <row r="653" spans="2:14" s="303" customFormat="1" x14ac:dyDescent="0.35">
      <c r="B653" s="170" t="e">
        <f>VLOOKUP(C653,#REF!,3,FALSE)</f>
        <v>#REF!</v>
      </c>
      <c r="C653" s="356" t="s">
        <v>2043</v>
      </c>
      <c r="D653" s="230" t="s">
        <v>2059</v>
      </c>
      <c r="E653" s="230" t="s">
        <v>989</v>
      </c>
      <c r="F653" s="223"/>
      <c r="G653" s="38"/>
      <c r="H653" s="170"/>
      <c r="I653" s="223" t="s">
        <v>1137</v>
      </c>
      <c r="J653" s="231">
        <v>571555742.22000003</v>
      </c>
      <c r="K653" s="231"/>
      <c r="L653" s="223"/>
      <c r="M653" s="38"/>
      <c r="N653" s="223"/>
    </row>
    <row r="654" spans="2:14" s="303" customFormat="1" x14ac:dyDescent="0.35">
      <c r="B654" s="170" t="e">
        <f>VLOOKUP(C654,#REF!,3,FALSE)</f>
        <v>#REF!</v>
      </c>
      <c r="C654" s="356" t="s">
        <v>2043</v>
      </c>
      <c r="D654" s="230" t="s">
        <v>2059</v>
      </c>
      <c r="E654" s="230" t="s">
        <v>2125</v>
      </c>
      <c r="F654" s="223"/>
      <c r="G654" s="38"/>
      <c r="H654" s="170"/>
      <c r="I654" s="223" t="s">
        <v>1137</v>
      </c>
      <c r="J654" s="231">
        <v>18238400</v>
      </c>
      <c r="K654" s="231"/>
      <c r="L654" s="223"/>
      <c r="M654" s="38"/>
      <c r="N654" s="223"/>
    </row>
    <row r="655" spans="2:14" s="303" customFormat="1" x14ac:dyDescent="0.35">
      <c r="B655" s="170" t="e">
        <f>VLOOKUP(#REF!,#REF!,3,FALSE)</f>
        <v>#REF!</v>
      </c>
      <c r="C655" s="356" t="s">
        <v>2044</v>
      </c>
      <c r="D655" s="230" t="s">
        <v>2057</v>
      </c>
      <c r="E655" s="230" t="s">
        <v>2147</v>
      </c>
      <c r="F655" s="223"/>
      <c r="G655" s="38"/>
      <c r="H655" s="170"/>
      <c r="I655" s="223" t="s">
        <v>1137</v>
      </c>
      <c r="J655" s="231">
        <v>14776670348.709999</v>
      </c>
      <c r="K655" s="231"/>
      <c r="L655" s="223"/>
      <c r="M655" s="38"/>
      <c r="N655" s="223"/>
    </row>
    <row r="656" spans="2:14" s="303" customFormat="1" x14ac:dyDescent="0.35">
      <c r="B656" s="170" t="e">
        <f>VLOOKUP(C656,#REF!,3,FALSE)</f>
        <v>#REF!</v>
      </c>
      <c r="C656" s="356" t="s">
        <v>2044</v>
      </c>
      <c r="D656" s="230" t="s">
        <v>2057</v>
      </c>
      <c r="E656" s="230" t="s">
        <v>2146</v>
      </c>
      <c r="F656" s="223"/>
      <c r="G656" s="38"/>
      <c r="H656" s="170"/>
      <c r="I656" s="223" t="s">
        <v>1137</v>
      </c>
      <c r="J656" s="231">
        <v>389867830</v>
      </c>
      <c r="K656" s="231"/>
      <c r="L656" s="223"/>
      <c r="M656" s="38"/>
      <c r="N656" s="223"/>
    </row>
    <row r="657" spans="2:14" s="303" customFormat="1" x14ac:dyDescent="0.35">
      <c r="B657" s="170" t="e">
        <f>VLOOKUP(C657,#REF!,3,FALSE)</f>
        <v>#REF!</v>
      </c>
      <c r="C657" s="356" t="s">
        <v>2044</v>
      </c>
      <c r="D657" s="230" t="s">
        <v>2053</v>
      </c>
      <c r="E657" s="230" t="s">
        <v>2111</v>
      </c>
      <c r="F657" s="223"/>
      <c r="G657" s="38"/>
      <c r="H657" s="170"/>
      <c r="I657" s="223" t="s">
        <v>1137</v>
      </c>
      <c r="J657" s="231">
        <v>496417867.5</v>
      </c>
      <c r="K657" s="231"/>
      <c r="L657" s="223"/>
      <c r="M657" s="38"/>
      <c r="N657" s="223"/>
    </row>
    <row r="658" spans="2:14" s="303" customFormat="1" x14ac:dyDescent="0.35">
      <c r="B658" s="170" t="e">
        <f>VLOOKUP(C658,#REF!,3,FALSE)</f>
        <v>#REF!</v>
      </c>
      <c r="C658" s="356" t="s">
        <v>2044</v>
      </c>
      <c r="D658" s="230" t="s">
        <v>2053</v>
      </c>
      <c r="E658" s="230" t="s">
        <v>2112</v>
      </c>
      <c r="F658" s="223"/>
      <c r="G658" s="38"/>
      <c r="H658" s="170"/>
      <c r="I658" s="223" t="s">
        <v>1137</v>
      </c>
      <c r="J658" s="231">
        <v>176973380139.98999</v>
      </c>
      <c r="K658" s="231"/>
      <c r="L658" s="223"/>
      <c r="M658" s="38"/>
      <c r="N658" s="223"/>
    </row>
    <row r="659" spans="2:14" s="303" customFormat="1" x14ac:dyDescent="0.35">
      <c r="B659" s="170" t="e">
        <f>VLOOKUP(C659,#REF!,3,FALSE)</f>
        <v>#REF!</v>
      </c>
      <c r="C659" s="356" t="s">
        <v>2044</v>
      </c>
      <c r="D659" s="230" t="s">
        <v>2053</v>
      </c>
      <c r="E659" s="230" t="s">
        <v>2113</v>
      </c>
      <c r="F659" s="223"/>
      <c r="G659" s="38"/>
      <c r="H659" s="170"/>
      <c r="I659" s="223" t="s">
        <v>1137</v>
      </c>
      <c r="J659" s="231">
        <v>7652970566</v>
      </c>
      <c r="K659" s="231"/>
      <c r="L659" s="223"/>
      <c r="M659" s="38"/>
      <c r="N659" s="223"/>
    </row>
    <row r="660" spans="2:14" s="303" customFormat="1" x14ac:dyDescent="0.35">
      <c r="B660" s="170" t="e">
        <f>VLOOKUP(C660,#REF!,3,FALSE)</f>
        <v>#REF!</v>
      </c>
      <c r="C660" s="356" t="s">
        <v>2044</v>
      </c>
      <c r="D660" s="230" t="s">
        <v>2055</v>
      </c>
      <c r="E660" s="230" t="s">
        <v>2114</v>
      </c>
      <c r="F660" s="223"/>
      <c r="G660" s="38"/>
      <c r="H660" s="170"/>
      <c r="I660" s="223" t="s">
        <v>1137</v>
      </c>
      <c r="J660" s="231">
        <v>12560000000</v>
      </c>
      <c r="K660" s="231"/>
      <c r="L660" s="223"/>
      <c r="M660" s="38"/>
      <c r="N660" s="223"/>
    </row>
    <row r="661" spans="2:14" s="303" customFormat="1" x14ac:dyDescent="0.35">
      <c r="B661" s="170" t="e">
        <f>VLOOKUP(C661,#REF!,3,FALSE)</f>
        <v>#REF!</v>
      </c>
      <c r="C661" s="356" t="s">
        <v>2044</v>
      </c>
      <c r="D661" s="230" t="s">
        <v>2055</v>
      </c>
      <c r="E661" s="230" t="s">
        <v>2084</v>
      </c>
      <c r="F661" s="223"/>
      <c r="G661" s="38"/>
      <c r="H661" s="170"/>
      <c r="I661" s="223" t="s">
        <v>1137</v>
      </c>
      <c r="J661" s="231">
        <v>9329503825</v>
      </c>
      <c r="K661" s="231"/>
      <c r="L661" s="223"/>
      <c r="M661" s="38"/>
      <c r="N661" s="223"/>
    </row>
    <row r="662" spans="2:14" s="303" customFormat="1" x14ac:dyDescent="0.35">
      <c r="B662" s="170" t="e">
        <f>VLOOKUP(C662,#REF!,3,FALSE)</f>
        <v>#REF!</v>
      </c>
      <c r="C662" s="356" t="s">
        <v>2044</v>
      </c>
      <c r="D662" s="230" t="s">
        <v>2055</v>
      </c>
      <c r="E662" s="230" t="s">
        <v>2086</v>
      </c>
      <c r="F662" s="223"/>
      <c r="G662" s="38"/>
      <c r="H662" s="170"/>
      <c r="I662" s="223" t="s">
        <v>1137</v>
      </c>
      <c r="J662" s="231">
        <v>1000000000</v>
      </c>
      <c r="K662" s="231"/>
      <c r="L662" s="223"/>
      <c r="M662" s="38"/>
      <c r="N662" s="223"/>
    </row>
    <row r="663" spans="2:14" s="303" customFormat="1" x14ac:dyDescent="0.35">
      <c r="B663" s="170" t="e">
        <f>VLOOKUP(C663,#REF!,3,FALSE)</f>
        <v>#REF!</v>
      </c>
      <c r="C663" s="356" t="s">
        <v>2044</v>
      </c>
      <c r="D663" s="230" t="s">
        <v>2055</v>
      </c>
      <c r="E663" s="230" t="s">
        <v>2116</v>
      </c>
      <c r="F663" s="223"/>
      <c r="G663" s="38"/>
      <c r="H663" s="170"/>
      <c r="I663" s="223" t="s">
        <v>1137</v>
      </c>
      <c r="J663" s="231">
        <v>121975097.7</v>
      </c>
      <c r="K663" s="231"/>
      <c r="L663" s="223"/>
      <c r="M663" s="38"/>
      <c r="N663" s="223"/>
    </row>
    <row r="664" spans="2:14" s="303" customFormat="1" x14ac:dyDescent="0.35">
      <c r="B664" s="170" t="e">
        <f>VLOOKUP(C664,#REF!,3,FALSE)</f>
        <v>#REF!</v>
      </c>
      <c r="C664" s="356" t="s">
        <v>2044</v>
      </c>
      <c r="D664" s="230" t="s">
        <v>2055</v>
      </c>
      <c r="E664" s="230" t="s">
        <v>989</v>
      </c>
      <c r="F664" s="223"/>
      <c r="G664" s="38"/>
      <c r="H664" s="170"/>
      <c r="I664" s="223" t="s">
        <v>1137</v>
      </c>
      <c r="J664" s="231">
        <v>55075540075</v>
      </c>
      <c r="K664" s="231"/>
      <c r="L664" s="223"/>
      <c r="M664" s="38"/>
      <c r="N664" s="223"/>
    </row>
    <row r="665" spans="2:14" s="303" customFormat="1" x14ac:dyDescent="0.35">
      <c r="B665" s="170" t="e">
        <f>VLOOKUP(C665,#REF!,3,FALSE)</f>
        <v>#REF!</v>
      </c>
      <c r="C665" s="356" t="s">
        <v>2044</v>
      </c>
      <c r="D665" s="230" t="s">
        <v>2055</v>
      </c>
      <c r="E665" s="230" t="s">
        <v>2087</v>
      </c>
      <c r="F665" s="223"/>
      <c r="G665" s="38"/>
      <c r="H665" s="170"/>
      <c r="I665" s="223" t="s">
        <v>1137</v>
      </c>
      <c r="J665" s="231">
        <v>25843759.34</v>
      </c>
      <c r="K665" s="231"/>
      <c r="L665" s="223"/>
      <c r="M665" s="38"/>
      <c r="N665" s="223"/>
    </row>
    <row r="666" spans="2:14" s="303" customFormat="1" x14ac:dyDescent="0.35">
      <c r="B666" s="170" t="e">
        <f>VLOOKUP(C666,#REF!,3,FALSE)</f>
        <v>#REF!</v>
      </c>
      <c r="C666" s="356" t="s">
        <v>2044</v>
      </c>
      <c r="D666" s="230" t="s">
        <v>2060</v>
      </c>
      <c r="E666" s="230" t="s">
        <v>2117</v>
      </c>
      <c r="F666" s="223"/>
      <c r="G666" s="38"/>
      <c r="H666" s="170"/>
      <c r="I666" s="223" t="s">
        <v>1137</v>
      </c>
      <c r="J666" s="231">
        <v>23370955</v>
      </c>
      <c r="K666" s="231"/>
      <c r="L666" s="223"/>
      <c r="M666" s="38"/>
      <c r="N666" s="223"/>
    </row>
    <row r="667" spans="2:14" s="303" customFormat="1" x14ac:dyDescent="0.35">
      <c r="B667" s="170" t="e">
        <f>VLOOKUP(C667,#REF!,3,FALSE)</f>
        <v>#REF!</v>
      </c>
      <c r="C667" s="356" t="s">
        <v>2044</v>
      </c>
      <c r="D667" s="230" t="s">
        <v>2058</v>
      </c>
      <c r="E667" s="230" t="s">
        <v>2118</v>
      </c>
      <c r="F667" s="223"/>
      <c r="G667" s="38"/>
      <c r="H667" s="170"/>
      <c r="I667" s="223" t="s">
        <v>1137</v>
      </c>
      <c r="J667" s="231">
        <v>1538354510</v>
      </c>
      <c r="K667" s="231"/>
      <c r="L667" s="223"/>
      <c r="M667" s="38"/>
      <c r="N667" s="223"/>
    </row>
    <row r="668" spans="2:14" s="303" customFormat="1" x14ac:dyDescent="0.35">
      <c r="B668" s="170" t="e">
        <f>VLOOKUP(C668,#REF!,3,FALSE)</f>
        <v>#REF!</v>
      </c>
      <c r="C668" s="356" t="s">
        <v>2044</v>
      </c>
      <c r="D668" s="230" t="s">
        <v>2061</v>
      </c>
      <c r="E668" s="230" t="s">
        <v>2119</v>
      </c>
      <c r="F668" s="223"/>
      <c r="G668" s="38"/>
      <c r="H668" s="170"/>
      <c r="I668" s="223" t="s">
        <v>1137</v>
      </c>
      <c r="J668" s="231">
        <v>84756591.790000021</v>
      </c>
      <c r="K668" s="231"/>
      <c r="L668" s="223"/>
      <c r="M668" s="38"/>
      <c r="N668" s="223"/>
    </row>
    <row r="669" spans="2:14" s="303" customFormat="1" x14ac:dyDescent="0.35">
      <c r="B669" s="170" t="e">
        <f>VLOOKUP(C669,#REF!,3,FALSE)</f>
        <v>#REF!</v>
      </c>
      <c r="C669" s="356" t="s">
        <v>2044</v>
      </c>
      <c r="D669" s="230" t="s">
        <v>2056</v>
      </c>
      <c r="E669" s="230" t="s">
        <v>2120</v>
      </c>
      <c r="F669" s="223"/>
      <c r="G669" s="38"/>
      <c r="H669" s="170"/>
      <c r="I669" s="223" t="s">
        <v>1137</v>
      </c>
      <c r="J669" s="231">
        <v>7757831.25</v>
      </c>
      <c r="K669" s="231"/>
      <c r="L669" s="223"/>
      <c r="M669" s="38"/>
      <c r="N669" s="223"/>
    </row>
    <row r="670" spans="2:14" s="303" customFormat="1" x14ac:dyDescent="0.35">
      <c r="B670" s="170" t="e">
        <f>VLOOKUP(C670,#REF!,3,FALSE)</f>
        <v>#REF!</v>
      </c>
      <c r="C670" s="356" t="s">
        <v>2044</v>
      </c>
      <c r="D670" s="230" t="s">
        <v>2059</v>
      </c>
      <c r="E670" s="230" t="s">
        <v>2125</v>
      </c>
      <c r="F670" s="223"/>
      <c r="G670" s="38"/>
      <c r="H670" s="170"/>
      <c r="I670" s="223" t="s">
        <v>1137</v>
      </c>
      <c r="J670" s="231">
        <v>14892644224.190001</v>
      </c>
      <c r="K670" s="231"/>
      <c r="L670" s="223"/>
      <c r="M670" s="38"/>
      <c r="N670" s="223"/>
    </row>
    <row r="671" spans="2:14" s="303" customFormat="1" x14ac:dyDescent="0.35">
      <c r="B671" s="170" t="e">
        <f>VLOOKUP(#REF!,#REF!,3,FALSE)</f>
        <v>#REF!</v>
      </c>
      <c r="C671" s="356" t="s">
        <v>2045</v>
      </c>
      <c r="D671" s="230" t="s">
        <v>2057</v>
      </c>
      <c r="E671" s="230" t="s">
        <v>2147</v>
      </c>
      <c r="F671" s="223"/>
      <c r="G671" s="38"/>
      <c r="H671" s="170"/>
      <c r="I671" s="223" t="s">
        <v>1137</v>
      </c>
      <c r="J671" s="231">
        <v>163417708985.76001</v>
      </c>
      <c r="K671" s="231"/>
      <c r="L671" s="223"/>
      <c r="M671" s="38"/>
      <c r="N671" s="223"/>
    </row>
    <row r="672" spans="2:14" s="303" customFormat="1" x14ac:dyDescent="0.35">
      <c r="B672" s="170" t="e">
        <f>VLOOKUP(C672,#REF!,3,FALSE)</f>
        <v>#REF!</v>
      </c>
      <c r="C672" s="356" t="s">
        <v>2045</v>
      </c>
      <c r="D672" s="230" t="s">
        <v>2057</v>
      </c>
      <c r="E672" s="230" t="s">
        <v>2083</v>
      </c>
      <c r="F672" s="223"/>
      <c r="G672" s="38"/>
      <c r="H672" s="170"/>
      <c r="I672" s="223" t="s">
        <v>1137</v>
      </c>
      <c r="J672" s="231">
        <v>15848232946.719999</v>
      </c>
      <c r="K672" s="231"/>
      <c r="L672" s="223"/>
      <c r="M672" s="38"/>
      <c r="N672" s="223"/>
    </row>
    <row r="673" spans="2:14" s="303" customFormat="1" x14ac:dyDescent="0.35">
      <c r="B673" s="170" t="e">
        <f>VLOOKUP(C673,#REF!,3,FALSE)</f>
        <v>#REF!</v>
      </c>
      <c r="C673" s="356" t="s">
        <v>2045</v>
      </c>
      <c r="D673" s="230" t="s">
        <v>2057</v>
      </c>
      <c r="E673" s="230" t="s">
        <v>2146</v>
      </c>
      <c r="F673" s="223"/>
      <c r="G673" s="38"/>
      <c r="H673" s="170"/>
      <c r="I673" s="223" t="s">
        <v>1137</v>
      </c>
      <c r="J673" s="231">
        <v>39306420320.840004</v>
      </c>
      <c r="K673" s="231"/>
      <c r="L673" s="223"/>
      <c r="M673" s="38"/>
      <c r="N673" s="223"/>
    </row>
    <row r="674" spans="2:14" x14ac:dyDescent="0.35">
      <c r="B674" s="170" t="e">
        <f>VLOOKUP(C674,#REF!,3,FALSE)</f>
        <v>#REF!</v>
      </c>
      <c r="C674" s="356" t="s">
        <v>2045</v>
      </c>
      <c r="D674" s="230" t="s">
        <v>2053</v>
      </c>
      <c r="E674" s="230" t="s">
        <v>2111</v>
      </c>
      <c r="F674" s="223"/>
      <c r="G674" s="38"/>
      <c r="H674" s="170"/>
      <c r="I674" s="223" t="s">
        <v>1137</v>
      </c>
      <c r="J674" s="231">
        <v>544422377.5</v>
      </c>
      <c r="K674" s="231"/>
      <c r="L674" s="223"/>
      <c r="M674" s="38"/>
      <c r="N674" s="223"/>
    </row>
    <row r="675" spans="2:14" x14ac:dyDescent="0.35">
      <c r="B675" s="170" t="e">
        <f>VLOOKUP(C675,#REF!,3,FALSE)</f>
        <v>#REF!</v>
      </c>
      <c r="C675" s="356" t="s">
        <v>2045</v>
      </c>
      <c r="D675" s="230" t="s">
        <v>2053</v>
      </c>
      <c r="E675" s="230" t="s">
        <v>2112</v>
      </c>
      <c r="F675" s="223"/>
      <c r="G675" s="38"/>
      <c r="H675" s="170"/>
      <c r="I675" s="223" t="s">
        <v>1137</v>
      </c>
      <c r="J675" s="231">
        <v>620682627249.33997</v>
      </c>
      <c r="K675" s="231"/>
      <c r="L675" s="223"/>
      <c r="M675" s="38"/>
      <c r="N675" s="223"/>
    </row>
    <row r="676" spans="2:14" x14ac:dyDescent="0.35">
      <c r="B676" s="170" t="e">
        <f>VLOOKUP(C676,#REF!,3,FALSE)</f>
        <v>#REF!</v>
      </c>
      <c r="C676" s="356" t="s">
        <v>2045</v>
      </c>
      <c r="D676" s="230" t="s">
        <v>2055</v>
      </c>
      <c r="E676" s="230" t="s">
        <v>2114</v>
      </c>
      <c r="F676" s="223"/>
      <c r="G676" s="38"/>
      <c r="H676" s="170"/>
      <c r="I676" s="223" t="s">
        <v>1137</v>
      </c>
      <c r="J676" s="231">
        <v>74550000000</v>
      </c>
      <c r="K676" s="231"/>
      <c r="L676" s="223"/>
      <c r="M676" s="38"/>
      <c r="N676" s="223"/>
    </row>
    <row r="677" spans="2:14" x14ac:dyDescent="0.35">
      <c r="B677" s="170" t="e">
        <f>VLOOKUP(C677,#REF!,3,FALSE)</f>
        <v>#REF!</v>
      </c>
      <c r="C677" s="356" t="s">
        <v>2045</v>
      </c>
      <c r="D677" s="230" t="s">
        <v>2055</v>
      </c>
      <c r="E677" s="230" t="s">
        <v>2115</v>
      </c>
      <c r="F677" s="223"/>
      <c r="G677" s="38"/>
      <c r="H677" s="170"/>
      <c r="I677" s="223" t="s">
        <v>1137</v>
      </c>
      <c r="J677" s="231">
        <v>1655164000</v>
      </c>
      <c r="K677" s="231"/>
      <c r="L677" s="223"/>
      <c r="M677" s="38"/>
      <c r="N677" s="223"/>
    </row>
    <row r="678" spans="2:14" x14ac:dyDescent="0.35">
      <c r="B678" s="170" t="e">
        <f>VLOOKUP(C678,#REF!,3,FALSE)</f>
        <v>#REF!</v>
      </c>
      <c r="C678" s="356" t="s">
        <v>2045</v>
      </c>
      <c r="D678" s="230" t="s">
        <v>2055</v>
      </c>
      <c r="E678" s="230" t="s">
        <v>2084</v>
      </c>
      <c r="F678" s="223"/>
      <c r="G678" s="38"/>
      <c r="H678" s="170"/>
      <c r="I678" s="223" t="s">
        <v>1137</v>
      </c>
      <c r="J678" s="231">
        <v>902493200</v>
      </c>
      <c r="K678" s="231"/>
      <c r="L678" s="223"/>
      <c r="M678" s="38"/>
      <c r="N678" s="223"/>
    </row>
    <row r="679" spans="2:14" x14ac:dyDescent="0.35">
      <c r="B679" s="170" t="e">
        <f>VLOOKUP(C679,#REF!,3,FALSE)</f>
        <v>#REF!</v>
      </c>
      <c r="C679" s="356" t="s">
        <v>2045</v>
      </c>
      <c r="D679" s="230" t="s">
        <v>2055</v>
      </c>
      <c r="E679" s="230" t="s">
        <v>2087</v>
      </c>
      <c r="F679" s="223"/>
      <c r="G679" s="38"/>
      <c r="H679" s="170"/>
      <c r="I679" s="223" t="s">
        <v>1137</v>
      </c>
      <c r="J679" s="231">
        <v>11230320597.02</v>
      </c>
      <c r="K679" s="231"/>
      <c r="L679" s="223"/>
      <c r="M679" s="38"/>
      <c r="N679" s="223"/>
    </row>
    <row r="680" spans="2:14" x14ac:dyDescent="0.35">
      <c r="B680" s="170" t="e">
        <f>VLOOKUP(C680,#REF!,3,FALSE)</f>
        <v>#REF!</v>
      </c>
      <c r="C680" s="356" t="s">
        <v>2045</v>
      </c>
      <c r="D680" s="230" t="s">
        <v>2060</v>
      </c>
      <c r="E680" s="230" t="s">
        <v>2117</v>
      </c>
      <c r="F680" s="223"/>
      <c r="G680" s="38"/>
      <c r="H680" s="170"/>
      <c r="I680" s="223" t="s">
        <v>1137</v>
      </c>
      <c r="J680" s="231">
        <v>76504035.5</v>
      </c>
      <c r="K680" s="231"/>
      <c r="L680" s="223"/>
      <c r="M680" s="38"/>
      <c r="N680" s="223"/>
    </row>
    <row r="681" spans="2:14" x14ac:dyDescent="0.35">
      <c r="B681" s="301" t="e">
        <f>VLOOKUP(C681,#REF!,3,FALSE)</f>
        <v>#REF!</v>
      </c>
      <c r="C681" s="356" t="s">
        <v>2045</v>
      </c>
      <c r="D681" s="223" t="s">
        <v>2058</v>
      </c>
      <c r="E681" s="223" t="s">
        <v>2118</v>
      </c>
      <c r="F681" s="223"/>
      <c r="G681" s="299"/>
      <c r="H681" s="170"/>
      <c r="I681" s="223" t="s">
        <v>1137</v>
      </c>
      <c r="J681" s="231">
        <v>17838595239</v>
      </c>
      <c r="K681" s="231"/>
      <c r="L681" s="223"/>
      <c r="M681" s="223"/>
      <c r="N681" s="223"/>
    </row>
    <row r="682" spans="2:14" x14ac:dyDescent="0.35">
      <c r="B682" s="301" t="e">
        <f>VLOOKUP(C682,#REF!,3,FALSE)</f>
        <v>#REF!</v>
      </c>
      <c r="C682" s="356" t="s">
        <v>2045</v>
      </c>
      <c r="D682" s="223" t="s">
        <v>2061</v>
      </c>
      <c r="E682" s="223" t="s">
        <v>2119</v>
      </c>
      <c r="F682" s="223"/>
      <c r="G682" s="299"/>
      <c r="H682" s="170"/>
      <c r="I682" s="223" t="s">
        <v>1137</v>
      </c>
      <c r="J682" s="231">
        <v>16701348970.75</v>
      </c>
      <c r="K682" s="223"/>
      <c r="L682" s="223"/>
      <c r="M682" s="223"/>
      <c r="N682" s="223"/>
    </row>
    <row r="683" spans="2:14" x14ac:dyDescent="0.35">
      <c r="B683" s="301" t="e">
        <f>VLOOKUP(C683,#REF!,3,FALSE)</f>
        <v>#REF!</v>
      </c>
      <c r="C683" s="356" t="s">
        <v>2045</v>
      </c>
      <c r="D683" s="223" t="s">
        <v>2148</v>
      </c>
      <c r="E683" s="223" t="s">
        <v>2121</v>
      </c>
      <c r="F683" s="223"/>
      <c r="G683" s="299"/>
      <c r="H683" s="170"/>
      <c r="I683" s="223" t="s">
        <v>1137</v>
      </c>
      <c r="J683" s="231">
        <v>6724261.2300000004</v>
      </c>
      <c r="K683" s="223"/>
      <c r="L683" s="223"/>
      <c r="M683" s="223"/>
      <c r="N683" s="223"/>
    </row>
    <row r="684" spans="2:14" x14ac:dyDescent="0.35">
      <c r="B684" s="301" t="e">
        <f>VLOOKUP(C684,#REF!,3,FALSE)</f>
        <v>#REF!</v>
      </c>
      <c r="C684" s="356" t="s">
        <v>2045</v>
      </c>
      <c r="D684" s="223" t="s">
        <v>2059</v>
      </c>
      <c r="E684" s="223" t="s">
        <v>2125</v>
      </c>
      <c r="F684" s="223"/>
      <c r="G684" s="299"/>
      <c r="H684" s="170"/>
      <c r="I684" s="223" t="s">
        <v>1137</v>
      </c>
      <c r="J684" s="231">
        <v>2500000000</v>
      </c>
      <c r="K684" s="223"/>
      <c r="L684" s="223"/>
      <c r="M684" s="223"/>
      <c r="N684" s="223"/>
    </row>
    <row r="685" spans="2:14" x14ac:dyDescent="0.35">
      <c r="I685" s="223" t="s">
        <v>1137</v>
      </c>
    </row>
    <row r="686" spans="2:14" ht="15.6" thickBot="1" x14ac:dyDescent="0.4">
      <c r="B686" s="38"/>
      <c r="C686" s="38"/>
      <c r="D686" s="38"/>
      <c r="E686" s="38"/>
      <c r="F686" s="38"/>
      <c r="G686" s="171"/>
      <c r="H686" s="38"/>
      <c r="I686" s="38"/>
      <c r="J686" s="38"/>
      <c r="K686" s="38"/>
      <c r="L686" s="38"/>
      <c r="M686" s="38"/>
      <c r="N686" s="38"/>
    </row>
    <row r="687" spans="2:14" ht="15.6" thickBot="1" x14ac:dyDescent="0.4">
      <c r="B687" s="38"/>
      <c r="C687" s="38"/>
      <c r="D687" s="38"/>
      <c r="E687" s="38"/>
      <c r="F687" s="38"/>
      <c r="G687" s="171"/>
      <c r="H687" s="172" t="s">
        <v>1945</v>
      </c>
      <c r="I687" s="173"/>
      <c r="J687" s="174">
        <f>J689/'Part 1 - About'!E45</f>
        <v>942633137.50149167</v>
      </c>
      <c r="K687" s="38"/>
      <c r="L687" s="38"/>
      <c r="M687" s="38"/>
      <c r="N687" s="38"/>
    </row>
    <row r="688" spans="2:14" ht="15.6" thickBot="1" x14ac:dyDescent="0.4">
      <c r="B688" s="38"/>
      <c r="C688" s="38"/>
      <c r="D688" s="38"/>
      <c r="E688" s="38"/>
      <c r="F688" s="38"/>
      <c r="G688" s="171"/>
      <c r="H688" s="214"/>
      <c r="I688" s="214"/>
      <c r="J688" s="215"/>
      <c r="K688" s="38"/>
      <c r="L688" s="38"/>
      <c r="M688" s="38"/>
      <c r="N688" s="38"/>
    </row>
    <row r="689" spans="2:14" ht="16.8" thickBot="1" x14ac:dyDescent="0.4">
      <c r="B689" s="38"/>
      <c r="C689" s="38"/>
      <c r="D689" s="38"/>
      <c r="E689" s="38"/>
      <c r="F689" s="38"/>
      <c r="G689" s="171"/>
      <c r="H689" s="213" t="str">
        <f>"Total in "&amp;'Part 1 - About'!$E$44</f>
        <v>Total in MNT</v>
      </c>
      <c r="I689" s="173"/>
      <c r="J689" s="174">
        <f>SUM(J15:J684)</f>
        <v>3252574493611.647</v>
      </c>
      <c r="K689" s="38"/>
      <c r="L689" s="38"/>
      <c r="M689" s="38"/>
      <c r="N689" s="38"/>
    </row>
    <row r="690" spans="2:14" x14ac:dyDescent="0.35">
      <c r="B690" s="38"/>
      <c r="C690" s="38"/>
      <c r="D690" s="38"/>
      <c r="E690" s="38"/>
      <c r="F690" s="38"/>
      <c r="G690" s="38"/>
      <c r="H690" s="38"/>
      <c r="I690" s="38"/>
      <c r="J690" s="38"/>
      <c r="K690" s="38"/>
      <c r="L690" s="38"/>
      <c r="M690" s="38"/>
      <c r="N690" s="38"/>
    </row>
    <row r="691" spans="2:14" ht="21.6" x14ac:dyDescent="0.35">
      <c r="C691" s="355" t="s">
        <v>1563</v>
      </c>
      <c r="D691" s="355"/>
      <c r="E691" s="355"/>
      <c r="F691" s="355"/>
      <c r="G691" s="355"/>
      <c r="H691" s="355"/>
      <c r="I691" s="355"/>
      <c r="J691" s="355"/>
      <c r="K691" s="355"/>
      <c r="L691" s="355"/>
      <c r="M691" s="355"/>
      <c r="N691" s="355"/>
    </row>
    <row r="692" spans="2:14" x14ac:dyDescent="0.35">
      <c r="B692" s="38"/>
      <c r="C692" s="353" t="s">
        <v>1564</v>
      </c>
      <c r="D692" s="353"/>
      <c r="E692" s="353"/>
      <c r="F692" s="353"/>
      <c r="G692" s="353"/>
      <c r="H692" s="353"/>
      <c r="I692" s="353"/>
      <c r="J692" s="353"/>
      <c r="K692" s="353"/>
      <c r="L692" s="353"/>
      <c r="M692" s="353"/>
      <c r="N692" s="353"/>
    </row>
    <row r="693" spans="2:14" x14ac:dyDescent="0.35">
      <c r="B693" s="38"/>
      <c r="C693" s="353"/>
      <c r="D693" s="353"/>
      <c r="E693" s="353"/>
      <c r="F693" s="353"/>
      <c r="G693" s="353"/>
      <c r="H693" s="353"/>
      <c r="I693" s="353"/>
      <c r="J693" s="353"/>
      <c r="K693" s="353"/>
      <c r="L693" s="353"/>
      <c r="M693" s="353"/>
      <c r="N693" s="353"/>
    </row>
    <row r="694" spans="2:14" x14ac:dyDescent="0.35">
      <c r="B694" s="38"/>
      <c r="C694" s="353" t="s">
        <v>1554</v>
      </c>
      <c r="D694" s="353"/>
      <c r="E694" s="353"/>
      <c r="F694" s="353"/>
      <c r="G694" s="353"/>
      <c r="H694" s="353"/>
      <c r="I694" s="353"/>
      <c r="J694" s="353"/>
      <c r="K694" s="353"/>
      <c r="L694" s="353"/>
      <c r="M694" s="353"/>
      <c r="N694" s="353"/>
    </row>
    <row r="695" spans="2:14" x14ac:dyDescent="0.35">
      <c r="B695" s="38"/>
      <c r="C695" s="353" t="s">
        <v>1555</v>
      </c>
      <c r="D695" s="353"/>
      <c r="E695" s="353"/>
      <c r="F695" s="353"/>
      <c r="G695" s="353"/>
      <c r="H695" s="353"/>
      <c r="I695" s="353"/>
      <c r="J695" s="353"/>
      <c r="K695" s="353"/>
      <c r="L695" s="353"/>
      <c r="M695" s="353"/>
      <c r="N695" s="353"/>
    </row>
    <row r="696" spans="2:14" x14ac:dyDescent="0.35">
      <c r="B696" s="38"/>
      <c r="C696" s="353" t="s">
        <v>1556</v>
      </c>
      <c r="D696" s="353"/>
      <c r="E696" s="353"/>
      <c r="F696" s="353"/>
      <c r="G696" s="353"/>
      <c r="H696" s="353"/>
      <c r="I696" s="353"/>
      <c r="J696" s="353"/>
      <c r="K696" s="353"/>
      <c r="L696" s="353"/>
      <c r="M696" s="353"/>
      <c r="N696" s="353"/>
    </row>
    <row r="697" spans="2:14" x14ac:dyDescent="0.35">
      <c r="B697" s="38"/>
      <c r="C697" s="353" t="s">
        <v>1557</v>
      </c>
      <c r="D697" s="353"/>
      <c r="E697" s="353"/>
      <c r="F697" s="353"/>
      <c r="G697" s="353"/>
      <c r="H697" s="353"/>
      <c r="I697" s="353"/>
      <c r="J697" s="353"/>
      <c r="K697" s="353"/>
      <c r="L697" s="353"/>
      <c r="M697" s="353"/>
      <c r="N697" s="353"/>
    </row>
    <row r="698" spans="2:14" x14ac:dyDescent="0.35">
      <c r="B698" s="38"/>
      <c r="C698" s="353" t="s">
        <v>1558</v>
      </c>
      <c r="D698" s="353"/>
      <c r="E698" s="353"/>
      <c r="F698" s="353"/>
      <c r="G698" s="353"/>
      <c r="H698" s="353"/>
      <c r="I698" s="353"/>
      <c r="J698" s="353"/>
      <c r="K698" s="353"/>
      <c r="L698" s="353"/>
      <c r="M698" s="353"/>
      <c r="N698" s="353"/>
    </row>
    <row r="699" spans="2:14" x14ac:dyDescent="0.35">
      <c r="B699" s="38"/>
      <c r="C699" s="353"/>
      <c r="D699" s="353"/>
      <c r="E699" s="353"/>
      <c r="F699" s="353"/>
      <c r="G699" s="353"/>
      <c r="H699" s="353"/>
      <c r="I699" s="353"/>
      <c r="J699" s="353"/>
      <c r="K699" s="353"/>
      <c r="L699" s="353"/>
      <c r="M699" s="353"/>
      <c r="N699" s="353"/>
    </row>
    <row r="700" spans="2:14" ht="15.6" thickBot="1" x14ac:dyDescent="0.4">
      <c r="B700" s="38"/>
      <c r="C700" s="350"/>
      <c r="D700" s="350"/>
      <c r="E700" s="350"/>
      <c r="F700" s="350"/>
      <c r="G700" s="350"/>
      <c r="H700" s="350"/>
      <c r="I700" s="350"/>
      <c r="J700" s="350"/>
      <c r="K700" s="350"/>
      <c r="L700" s="350"/>
      <c r="M700" s="350"/>
      <c r="N700" s="350"/>
    </row>
    <row r="701" spans="2:14" x14ac:dyDescent="0.35">
      <c r="B701" s="38"/>
      <c r="C701" s="348"/>
      <c r="D701" s="348"/>
      <c r="E701" s="348"/>
      <c r="F701" s="348"/>
      <c r="G701" s="348"/>
      <c r="H701" s="348"/>
      <c r="I701" s="348"/>
      <c r="J701" s="348"/>
      <c r="K701" s="348"/>
      <c r="L701" s="348"/>
      <c r="M701" s="348"/>
      <c r="N701" s="348"/>
    </row>
    <row r="702" spans="2:14" ht="15.6" thickBot="1" x14ac:dyDescent="0.4">
      <c r="B702" s="38"/>
      <c r="C702" s="325" t="s">
        <v>1845</v>
      </c>
      <c r="D702" s="326"/>
      <c r="E702" s="326"/>
      <c r="F702" s="326"/>
      <c r="G702" s="326"/>
      <c r="H702" s="326"/>
      <c r="I702" s="326"/>
      <c r="J702" s="326"/>
      <c r="K702" s="326"/>
      <c r="L702" s="326"/>
      <c r="M702" s="326"/>
      <c r="N702" s="326"/>
    </row>
    <row r="703" spans="2:14" x14ac:dyDescent="0.35">
      <c r="B703" s="38"/>
      <c r="C703" s="327" t="s">
        <v>1864</v>
      </c>
      <c r="D703" s="328"/>
      <c r="E703" s="328"/>
      <c r="F703" s="328"/>
      <c r="G703" s="328"/>
      <c r="H703" s="328"/>
      <c r="I703" s="328"/>
      <c r="J703" s="328"/>
      <c r="K703" s="328"/>
      <c r="L703" s="328"/>
      <c r="M703" s="328"/>
      <c r="N703" s="328"/>
    </row>
    <row r="704" spans="2:14" ht="15.6" thickBot="1" x14ac:dyDescent="0.4">
      <c r="B704" s="38"/>
      <c r="C704" s="349"/>
      <c r="D704" s="349"/>
      <c r="E704" s="349"/>
      <c r="F704" s="349"/>
      <c r="G704" s="349"/>
      <c r="H704" s="349"/>
      <c r="I704" s="349"/>
      <c r="J704" s="349"/>
      <c r="K704" s="349"/>
      <c r="L704" s="349"/>
      <c r="M704" s="349"/>
      <c r="N704" s="349"/>
    </row>
    <row r="705" spans="2:14" x14ac:dyDescent="0.35">
      <c r="B705" s="38"/>
      <c r="C705" s="315" t="s">
        <v>1844</v>
      </c>
      <c r="D705" s="315"/>
      <c r="E705" s="315"/>
      <c r="F705" s="315"/>
      <c r="G705" s="315"/>
      <c r="H705" s="315"/>
      <c r="I705" s="315"/>
      <c r="J705" s="315"/>
      <c r="K705" s="315"/>
      <c r="L705" s="315"/>
      <c r="M705" s="315"/>
      <c r="N705" s="315"/>
    </row>
    <row r="706" spans="2:14" x14ac:dyDescent="0.35">
      <c r="B706" s="38"/>
      <c r="C706" s="304" t="s">
        <v>1865</v>
      </c>
      <c r="D706" s="304"/>
      <c r="E706" s="304"/>
      <c r="F706" s="304"/>
      <c r="G706" s="304"/>
      <c r="H706" s="304"/>
      <c r="I706" s="304"/>
      <c r="J706" s="304"/>
      <c r="K706" s="304"/>
      <c r="L706" s="304"/>
      <c r="M706" s="304"/>
      <c r="N706" s="304"/>
    </row>
    <row r="707" spans="2:14" x14ac:dyDescent="0.35">
      <c r="B707" s="38"/>
      <c r="C707" s="315" t="s">
        <v>1866</v>
      </c>
      <c r="D707" s="315"/>
      <c r="E707" s="315"/>
      <c r="F707" s="315"/>
      <c r="G707" s="315"/>
      <c r="H707" s="315"/>
      <c r="I707" s="315"/>
      <c r="J707" s="315"/>
      <c r="K707" s="315"/>
      <c r="L707" s="315"/>
      <c r="M707" s="315"/>
      <c r="N707" s="315"/>
    </row>
    <row r="710" spans="2:14" x14ac:dyDescent="0.35">
      <c r="J710" s="216"/>
    </row>
    <row r="711" spans="2:14" x14ac:dyDescent="0.35">
      <c r="J711" s="216"/>
      <c r="K711" s="217"/>
    </row>
    <row r="713" spans="2:14" x14ac:dyDescent="0.35">
      <c r="K713" s="217"/>
    </row>
  </sheetData>
  <protectedRanges>
    <protectedRange algorithmName="SHA-512" hashValue="19r0bVvPR7yZA0UiYij7Tv1CBk3noIABvFePbLhCJ4nk3L6A+Fy+RdPPS3STf+a52x4pG2PQK4FAkXK9epnlIA==" saltValue="gQC4yrLvnbJqxYZ0KSEoZA==" spinCount="100000" sqref="C686:D689 F686:H688 F689:G689 C15:C31 H15:H684 B15:B684" name="Government revenues_1"/>
    <protectedRange algorithmName="SHA-512" hashValue="19r0bVvPR7yZA0UiYij7Tv1CBk3noIABvFePbLhCJ4nk3L6A+Fy+RdPPS3STf+a52x4pG2PQK4FAkXK9epnlIA==" saltValue="gQC4yrLvnbJqxYZ0KSEoZA==" spinCount="100000" sqref="I687:I689 I15:I685" name="Government revenues_2"/>
    <protectedRange algorithmName="SHA-512" hashValue="19r0bVvPR7yZA0UiYij7Tv1CBk3noIABvFePbLhCJ4nk3L6A+Fy+RdPPS3STf+a52x4pG2PQK4FAkXK9epnlIA==" saltValue="gQC4yrLvnbJqxYZ0KSEoZA==" spinCount="100000" sqref="D23 D35 D54:D55 D57 D71 D39 D42 D52 D44:D45 D50 D73:D124 D126:D271 D681:D684" name="Government revenues_1_4"/>
    <protectedRange algorithmName="SHA-512" hashValue="19r0bVvPR7yZA0UiYij7Tv1CBk3noIABvFePbLhCJ4nk3L6A+Fy+RdPPS3STf+a52x4pG2PQK4FAkXK9epnlIA==" saltValue="gQC4yrLvnbJqxYZ0KSEoZA==" spinCount="100000" sqref="C42:C53" name="Government revenues_1_3_2"/>
    <protectedRange algorithmName="SHA-512" hashValue="19r0bVvPR7yZA0UiYij7Tv1CBk3noIABvFePbLhCJ4nk3L6A+Fy+RdPPS3STf+a52x4pG2PQK4FAkXK9epnlIA==" saltValue="gQC4yrLvnbJqxYZ0KSEoZA==" spinCount="100000" sqref="C54:C61" name="Government revenues_1_3_3"/>
    <protectedRange algorithmName="SHA-512" hashValue="19r0bVvPR7yZA0UiYij7Tv1CBk3noIABvFePbLhCJ4nk3L6A+Fy+RdPPS3STf+a52x4pG2PQK4FAkXK9epnlIA==" saltValue="gQC4yrLvnbJqxYZ0KSEoZA==" spinCount="100000" sqref="C62:C73" name="Government revenues_1_3_4"/>
    <protectedRange algorithmName="SHA-512" hashValue="19r0bVvPR7yZA0UiYij7Tv1CBk3noIABvFePbLhCJ4nk3L6A+Fy+RdPPS3STf+a52x4pG2PQK4FAkXK9epnlIA==" saltValue="gQC4yrLvnbJqxYZ0KSEoZA==" spinCount="100000" sqref="C74:C87 C98:C111" name="Government revenues_1_3_5"/>
    <protectedRange algorithmName="SHA-512" hashValue="19r0bVvPR7yZA0UiYij7Tv1CBk3noIABvFePbLhCJ4nk3L6A+Fy+RdPPS3STf+a52x4pG2PQK4FAkXK9epnlIA==" saltValue="gQC4yrLvnbJqxYZ0KSEoZA==" spinCount="100000" sqref="C88:C97" name="Government revenues_1_3_6"/>
    <protectedRange algorithmName="SHA-512" hashValue="19r0bVvPR7yZA0UiYij7Tv1CBk3noIABvFePbLhCJ4nk3L6A+Fy+RdPPS3STf+a52x4pG2PQK4FAkXK9epnlIA==" saltValue="gQC4yrLvnbJqxYZ0KSEoZA==" spinCount="100000" sqref="C112:C157 C171:C179" name="Government revenues_1_3"/>
    <protectedRange algorithmName="SHA-512" hashValue="19r0bVvPR7yZA0UiYij7Tv1CBk3noIABvFePbLhCJ4nk3L6A+Fy+RdPPS3STf+a52x4pG2PQK4FAkXK9epnlIA==" saltValue="gQC4yrLvnbJqxYZ0KSEoZA==" spinCount="100000" sqref="C158:C168" name="Government revenues_1_3_1"/>
    <protectedRange algorithmName="SHA-512" hashValue="19r0bVvPR7yZA0UiYij7Tv1CBk3noIABvFePbLhCJ4nk3L6A+Fy+RdPPS3STf+a52x4pG2PQK4FAkXK9epnlIA==" saltValue="gQC4yrLvnbJqxYZ0KSEoZA==" spinCount="100000" sqref="C169:C170" name="Government revenues_1_3_7"/>
    <protectedRange algorithmName="SHA-512" hashValue="19r0bVvPR7yZA0UiYij7Tv1CBk3noIABvFePbLhCJ4nk3L6A+Fy+RdPPS3STf+a52x4pG2PQK4FAkXK9epnlIA==" saltValue="gQC4yrLvnbJqxYZ0KSEoZA==" spinCount="100000" sqref="C180:C187" name="Government revenues_1_3_8"/>
    <protectedRange algorithmName="SHA-512" hashValue="19r0bVvPR7yZA0UiYij7Tv1CBk3noIABvFePbLhCJ4nk3L6A+Fy+RdPPS3STf+a52x4pG2PQK4FAkXK9epnlIA==" saltValue="gQC4yrLvnbJqxYZ0KSEoZA==" spinCount="100000" sqref="C188:C192 C202:C206 C219:C225" name="Government revenues_1_3_9"/>
    <protectedRange algorithmName="SHA-512" hashValue="19r0bVvPR7yZA0UiYij7Tv1CBk3noIABvFePbLhCJ4nk3L6A+Fy+RdPPS3STf+a52x4pG2PQK4FAkXK9epnlIA==" saltValue="gQC4yrLvnbJqxYZ0KSEoZA==" spinCount="100000" sqref="C193:C201" name="Government revenues_1_3_10"/>
    <protectedRange algorithmName="SHA-512" hashValue="19r0bVvPR7yZA0UiYij7Tv1CBk3noIABvFePbLhCJ4nk3L6A+Fy+RdPPS3STf+a52x4pG2PQK4FAkXK9epnlIA==" saltValue="gQC4yrLvnbJqxYZ0KSEoZA==" spinCount="100000" sqref="C207:C217" name="Government revenues_1_3_11"/>
    <protectedRange algorithmName="SHA-512" hashValue="19r0bVvPR7yZA0UiYij7Tv1CBk3noIABvFePbLhCJ4nk3L6A+Fy+RdPPS3STf+a52x4pG2PQK4FAkXK9epnlIA==" saltValue="gQC4yrLvnbJqxYZ0KSEoZA==" spinCount="100000" sqref="C218" name="Government revenues_1_3_12"/>
    <protectedRange algorithmName="SHA-512" hashValue="19r0bVvPR7yZA0UiYij7Tv1CBk3noIABvFePbLhCJ4nk3L6A+Fy+RdPPS3STf+a52x4pG2PQK4FAkXK9epnlIA==" saltValue="gQC4yrLvnbJqxYZ0KSEoZA==" spinCount="100000" sqref="C226:C238" name="Government revenues_1_3_13"/>
    <protectedRange algorithmName="SHA-512" hashValue="19r0bVvPR7yZA0UiYij7Tv1CBk3noIABvFePbLhCJ4nk3L6A+Fy+RdPPS3STf+a52x4pG2PQK4FAkXK9epnlIA==" saltValue="gQC4yrLvnbJqxYZ0KSEoZA==" spinCount="100000" sqref="C239:C245" name="Government revenues_1_3_14"/>
    <protectedRange algorithmName="SHA-512" hashValue="19r0bVvPR7yZA0UiYij7Tv1CBk3noIABvFePbLhCJ4nk3L6A+Fy+RdPPS3STf+a52x4pG2PQK4FAkXK9epnlIA==" saltValue="gQC4yrLvnbJqxYZ0KSEoZA==" spinCount="100000" sqref="C246:C257" name="Government revenues_1_3_15"/>
    <protectedRange algorithmName="SHA-512" hashValue="19r0bVvPR7yZA0UiYij7Tv1CBk3noIABvFePbLhCJ4nk3L6A+Fy+RdPPS3STf+a52x4pG2PQK4FAkXK9epnlIA==" saltValue="gQC4yrLvnbJqxYZ0KSEoZA==" spinCount="100000" sqref="C258:C272" name="Government revenues_1_3_16"/>
    <protectedRange algorithmName="SHA-512" hashValue="19r0bVvPR7yZA0UiYij7Tv1CBk3noIABvFePbLhCJ4nk3L6A+Fy+RdPPS3STf+a52x4pG2PQK4FAkXK9epnlIA==" saltValue="gQC4yrLvnbJqxYZ0KSEoZA==" spinCount="100000" sqref="C273:C288" name="Government revenues_1_3_17"/>
    <protectedRange algorithmName="SHA-512" hashValue="19r0bVvPR7yZA0UiYij7Tv1CBk3noIABvFePbLhCJ4nk3L6A+Fy+RdPPS3STf+a52x4pG2PQK4FAkXK9epnlIA==" saltValue="gQC4yrLvnbJqxYZ0KSEoZA==" spinCount="100000" sqref="C289:C302" name="Government revenues_1_3_18"/>
    <protectedRange algorithmName="SHA-512" hashValue="19r0bVvPR7yZA0UiYij7Tv1CBk3noIABvFePbLhCJ4nk3L6A+Fy+RdPPS3STf+a52x4pG2PQK4FAkXK9epnlIA==" saltValue="gQC4yrLvnbJqxYZ0KSEoZA==" spinCount="100000" sqref="C303:C317" name="Government revenues_1_3_19"/>
    <protectedRange algorithmName="SHA-512" hashValue="19r0bVvPR7yZA0UiYij7Tv1CBk3noIABvFePbLhCJ4nk3L6A+Fy+RdPPS3STf+a52x4pG2PQK4FAkXK9epnlIA==" saltValue="gQC4yrLvnbJqxYZ0KSEoZA==" spinCount="100000" sqref="C318:C335" name="Government revenues_1_3_20"/>
    <protectedRange algorithmName="SHA-512" hashValue="19r0bVvPR7yZA0UiYij7Tv1CBk3noIABvFePbLhCJ4nk3L6A+Fy+RdPPS3STf+a52x4pG2PQK4FAkXK9epnlIA==" saltValue="gQC4yrLvnbJqxYZ0KSEoZA==" spinCount="100000" sqref="C336:C337" name="Government revenues_1_3_21"/>
    <protectedRange algorithmName="SHA-512" hashValue="19r0bVvPR7yZA0UiYij7Tv1CBk3noIABvFePbLhCJ4nk3L6A+Fy+RdPPS3STf+a52x4pG2PQK4FAkXK9epnlIA==" saltValue="gQC4yrLvnbJqxYZ0KSEoZA==" spinCount="100000" sqref="C338:C339" name="Government revenues_1_3_22"/>
    <protectedRange algorithmName="SHA-512" hashValue="19r0bVvPR7yZA0UiYij7Tv1CBk3noIABvFePbLhCJ4nk3L6A+Fy+RdPPS3STf+a52x4pG2PQK4FAkXK9epnlIA==" saltValue="gQC4yrLvnbJqxYZ0KSEoZA==" spinCount="100000" sqref="C340:C352" name="Government revenues_1_3_23"/>
    <protectedRange algorithmName="SHA-512" hashValue="19r0bVvPR7yZA0UiYij7Tv1CBk3noIABvFePbLhCJ4nk3L6A+Fy+RdPPS3STf+a52x4pG2PQK4FAkXK9epnlIA==" saltValue="gQC4yrLvnbJqxYZ0KSEoZA==" spinCount="100000" sqref="C353:C359" name="Government revenues_1_3_24"/>
    <protectedRange algorithmName="SHA-512" hashValue="19r0bVvPR7yZA0UiYij7Tv1CBk3noIABvFePbLhCJ4nk3L6A+Fy+RdPPS3STf+a52x4pG2PQK4FAkXK9epnlIA==" saltValue="gQC4yrLvnbJqxYZ0KSEoZA==" spinCount="100000" sqref="C360:C373" name="Government revenues_1_3_25"/>
    <protectedRange algorithmName="SHA-512" hashValue="19r0bVvPR7yZA0UiYij7Tv1CBk3noIABvFePbLhCJ4nk3L6A+Fy+RdPPS3STf+a52x4pG2PQK4FAkXK9epnlIA==" saltValue="gQC4yrLvnbJqxYZ0KSEoZA==" spinCount="100000" sqref="C374:C379" name="Government revenues_1_3_26"/>
    <protectedRange algorithmName="SHA-512" hashValue="19r0bVvPR7yZA0UiYij7Tv1CBk3noIABvFePbLhCJ4nk3L6A+Fy+RdPPS3STf+a52x4pG2PQK4FAkXK9epnlIA==" saltValue="gQC4yrLvnbJqxYZ0KSEoZA==" spinCount="100000" sqref="C380:C392" name="Government revenues_1_3_27"/>
    <protectedRange algorithmName="SHA-512" hashValue="19r0bVvPR7yZA0UiYij7Tv1CBk3noIABvFePbLhCJ4nk3L6A+Fy+RdPPS3STf+a52x4pG2PQK4FAkXK9epnlIA==" saltValue="gQC4yrLvnbJqxYZ0KSEoZA==" spinCount="100000" sqref="C393:C402" name="Government revenues_1_3_28"/>
    <protectedRange algorithmName="SHA-512" hashValue="19r0bVvPR7yZA0UiYij7Tv1CBk3noIABvFePbLhCJ4nk3L6A+Fy+RdPPS3STf+a52x4pG2PQK4FAkXK9epnlIA==" saltValue="gQC4yrLvnbJqxYZ0KSEoZA==" spinCount="100000" sqref="C403:C413" name="Government revenues_1_3_29"/>
    <protectedRange algorithmName="SHA-512" hashValue="19r0bVvPR7yZA0UiYij7Tv1CBk3noIABvFePbLhCJ4nk3L6A+Fy+RdPPS3STf+a52x4pG2PQK4FAkXK9epnlIA==" saltValue="gQC4yrLvnbJqxYZ0KSEoZA==" spinCount="100000" sqref="C414:C426" name="Government revenues_1_3_30"/>
    <protectedRange algorithmName="SHA-512" hashValue="19r0bVvPR7yZA0UiYij7Tv1CBk3noIABvFePbLhCJ4nk3L6A+Fy+RdPPS3STf+a52x4pG2PQK4FAkXK9epnlIA==" saltValue="gQC4yrLvnbJqxYZ0KSEoZA==" spinCount="100000" sqref="C427:C437" name="Government revenues_1_3_31"/>
    <protectedRange algorithmName="SHA-512" hashValue="19r0bVvPR7yZA0UiYij7Tv1CBk3noIABvFePbLhCJ4nk3L6A+Fy+RdPPS3STf+a52x4pG2PQK4FAkXK9epnlIA==" saltValue="gQC4yrLvnbJqxYZ0KSEoZA==" spinCount="100000" sqref="C438:C446" name="Government revenues_1_3_32"/>
    <protectedRange algorithmName="SHA-512" hashValue="19r0bVvPR7yZA0UiYij7Tv1CBk3noIABvFePbLhCJ4nk3L6A+Fy+RdPPS3STf+a52x4pG2PQK4FAkXK9epnlIA==" saltValue="gQC4yrLvnbJqxYZ0KSEoZA==" spinCount="100000" sqref="C447:C464" name="Government revenues_1_3_33"/>
    <protectedRange algorithmName="SHA-512" hashValue="19r0bVvPR7yZA0UiYij7Tv1CBk3noIABvFePbLhCJ4nk3L6A+Fy+RdPPS3STf+a52x4pG2PQK4FAkXK9epnlIA==" saltValue="gQC4yrLvnbJqxYZ0KSEoZA==" spinCount="100000" sqref="C465:C480" name="Government revenues_1_3_34"/>
    <protectedRange algorithmName="SHA-512" hashValue="19r0bVvPR7yZA0UiYij7Tv1CBk3noIABvFePbLhCJ4nk3L6A+Fy+RdPPS3STf+a52x4pG2PQK4FAkXK9epnlIA==" saltValue="gQC4yrLvnbJqxYZ0KSEoZA==" spinCount="100000" sqref="C481:C497" name="Government revenues_1_3_35"/>
    <protectedRange algorithmName="SHA-512" hashValue="19r0bVvPR7yZA0UiYij7Tv1CBk3noIABvFePbLhCJ4nk3L6A+Fy+RdPPS3STf+a52x4pG2PQK4FAkXK9epnlIA==" saltValue="gQC4yrLvnbJqxYZ0KSEoZA==" spinCount="100000" sqref="C498:C505" name="Government revenues_1_3_36"/>
    <protectedRange algorithmName="SHA-512" hashValue="19r0bVvPR7yZA0UiYij7Tv1CBk3noIABvFePbLhCJ4nk3L6A+Fy+RdPPS3STf+a52x4pG2PQK4FAkXK9epnlIA==" saltValue="gQC4yrLvnbJqxYZ0KSEoZA==" spinCount="100000" sqref="C506:C684" name="Government revenues_1_3_37"/>
  </protectedRanges>
  <mergeCells count="28">
    <mergeCell ref="C7:N7"/>
    <mergeCell ref="C8:N8"/>
    <mergeCell ref="C9:N9"/>
    <mergeCell ref="C698:N698"/>
    <mergeCell ref="C699:N699"/>
    <mergeCell ref="C10:N10"/>
    <mergeCell ref="C11:N11"/>
    <mergeCell ref="C691:N691"/>
    <mergeCell ref="C692:N692"/>
    <mergeCell ref="C693:N693"/>
    <mergeCell ref="C694:N694"/>
    <mergeCell ref="C695:N695"/>
    <mergeCell ref="C696:N696"/>
    <mergeCell ref="C697:N697"/>
    <mergeCell ref="C2:N2"/>
    <mergeCell ref="C3:N3"/>
    <mergeCell ref="C4:N4"/>
    <mergeCell ref="C5:N5"/>
    <mergeCell ref="C6:N6"/>
    <mergeCell ref="C707:N707"/>
    <mergeCell ref="B13:N13"/>
    <mergeCell ref="C701:N701"/>
    <mergeCell ref="C702:N702"/>
    <mergeCell ref="C703:N703"/>
    <mergeCell ref="C704:N704"/>
    <mergeCell ref="C705:N705"/>
    <mergeCell ref="C706:N706"/>
    <mergeCell ref="C700:N700"/>
  </mergeCells>
  <dataValidations xWindow="1133" yWindow="562" count="13">
    <dataValidation type="list" allowBlank="1" showInputMessage="1" showErrorMessage="1" sqref="D23 D35 D39 D42 D44:D45 D50 D52 D54:D55 D57 D71 D73:D115 D124 D126:D127 D271:D526 D536:D684" xr:uid="{3D63B995-AC0B-4208-BD62-9C408DE48CDF}">
      <formula1>Government_entities_list</formula1>
    </dataValidation>
    <dataValidation type="textLength" allowBlank="1" showInputMessage="1" showErrorMessage="1" errorTitle="Please do not edit these cells" error="Please do not edit these cells" sqref="C691:N692" xr:uid="{5BD11D2E-7C8F-496F-A0AD-C865F4EBDE8D}">
      <formula1>10000</formula1>
      <formula2>50000</formula2>
    </dataValidation>
    <dataValidation type="textLength" allowBlank="1" showInputMessage="1" showErrorMessage="1" sqref="B1:O14 B700:N707 B686:G690 D536:D680 H690:J690 K686:N690 D36:D38 D40:D41 D43 D46:D49 D51 D53 D56 D58:D70 D72 D125 E16:E22 D15:D22 D24:D34 A1:A47 O38:O47 D272:D526 H686:J686 H688:J688" xr:uid="{FA9D5B36-9236-43A9-B346-F91F9A7BA7B2}">
      <formula1>9999999</formula1>
      <formula2>99999999</formula2>
    </dataValidation>
    <dataValidation type="whole" allowBlank="1" showInputMessage="1" showErrorMessage="1" sqref="H687:I687 H689:I689" xr:uid="{5B7817A7-11FB-42D9-9460-F44DC212A83E}">
      <formula1>1</formula1>
      <formula2>2</formula2>
    </dataValidation>
    <dataValidation type="list" showInputMessage="1" showErrorMessage="1" sqref="C15:C31 C42:C127 C158:C170 C180:C684" xr:uid="{BC71062D-446F-42A4-BE9D-DD9B026D011F}">
      <formula1>Companies_list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15 J124:J127"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15 E124:E127 E271:E526 E536:E684" xr:uid="{869125D6-CA61-4F7B-AB37-BA3A25D777C0}">
      <formula1>Revenue_stream_list</formula1>
    </dataValidation>
    <dataValidation type="list" allowBlank="1" showInputMessage="1" showErrorMessage="1" sqref="I15:I685" xr:uid="{D122FD09-F6C9-4F3D-A48A-BB98A1F564D3}">
      <formula1>Currency_code_list</formula1>
    </dataValidation>
    <dataValidation type="list" allowBlank="1" showInputMessage="1" showErrorMessage="1" sqref="K15:K115 J98:J111 F15:G97 F112:G115 G98:G111 K124:K127 F124:G127 G271:G684 J271:K684" xr:uid="{6330F492-8F41-4B18-8338-9C60C4BF1F85}">
      <formula1>Simple_options_list</formula1>
    </dataValidation>
    <dataValidation type="list" showInputMessage="1" showErrorMessage="1" sqref="H15:H115 H124:H127 H271:H684" xr:uid="{A6114BF9-8164-40A8-BE5B-291A21E8C59E}">
      <formula1>Projectname</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15 L124:L127 L187:L684" xr:uid="{645E0D20-6279-4C3E-A19C-F3A7886D2D5E}">
      <formula1>0.1</formula1>
      <formula2>0.2</formula2>
    </dataValidation>
    <dataValidation type="list" allowBlank="1" showInputMessage="1" showErrorMessage="1" sqref="B15:B127 B187:B684" xr:uid="{2BF32111-BE6B-4DF0-BCF7-817B9CC3189C}">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27 M187:M684" xr:uid="{F8CA824B-C2B6-41DA-B529-F048E26CDA85}">
      <formula1>"&lt;Select unit&gt;,Sm3,Sm3 o.e.,Barrels,Tonnes,oz,carats,Scf"</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703:G703" r:id="rId3" display="Give us your feedback or report a conflict in the data! Write to us at  data@eiti.org" xr:uid="{72442048-902D-4FAE-8A16-3DE60997178A}"/>
    <hyperlink ref="C702:G702"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C1" zoomScale="75" zoomScaleNormal="75" workbookViewId="0">
      <selection activeCell="S7" sqref="S7"/>
    </sheetView>
  </sheetViews>
  <sheetFormatPr defaultColWidth="9.21875" defaultRowHeight="14.4" x14ac:dyDescent="0.3"/>
  <cols>
    <col min="1" max="1" width="38.77734375" bestFit="1" customWidth="1"/>
    <col min="2" max="3" width="17.5546875" customWidth="1"/>
    <col min="4" max="7" width="26.44140625" customWidth="1"/>
    <col min="9" max="9" width="24.44140625" customWidth="1"/>
    <col min="10" max="10" width="28.5546875" customWidth="1"/>
    <col min="11" max="11" width="20.44140625" bestFit="1" customWidth="1"/>
    <col min="14" max="14" width="17.44140625" customWidth="1"/>
    <col min="15" max="15" width="23.44140625" customWidth="1"/>
    <col min="16" max="16" width="13.5546875" customWidth="1"/>
    <col min="19" max="19" width="15.77734375" customWidth="1"/>
    <col min="20" max="20" width="10.77734375" customWidth="1"/>
    <col min="27" max="27" width="10.44140625" customWidth="1"/>
    <col min="29" max="29" width="15.5546875" customWidth="1"/>
    <col min="31" max="31" width="16" customWidth="1"/>
  </cols>
  <sheetData>
    <row r="1" spans="1:31" x14ac:dyDescent="0.3">
      <c r="A1" s="1" t="s">
        <v>982</v>
      </c>
      <c r="I1" s="1" t="s">
        <v>997</v>
      </c>
      <c r="K1" s="1" t="s">
        <v>1340</v>
      </c>
      <c r="N1" s="1" t="s">
        <v>1353</v>
      </c>
      <c r="S1" s="1" t="s">
        <v>1471</v>
      </c>
      <c r="AA1" s="1" t="s">
        <v>1572</v>
      </c>
      <c r="AC1" s="1" t="s">
        <v>1578</v>
      </c>
      <c r="AE1" s="1" t="s">
        <v>1830</v>
      </c>
    </row>
    <row r="2" spans="1:31" x14ac:dyDescent="0.3">
      <c r="A2" s="1" t="s">
        <v>735</v>
      </c>
      <c r="B2" s="1" t="s">
        <v>736</v>
      </c>
      <c r="C2" s="1" t="s">
        <v>737</v>
      </c>
      <c r="D2" s="1" t="s">
        <v>738</v>
      </c>
      <c r="E2" s="1" t="s">
        <v>1318</v>
      </c>
      <c r="F2" s="1" t="s">
        <v>1319</v>
      </c>
      <c r="G2" s="1" t="s">
        <v>1006</v>
      </c>
      <c r="I2" t="s">
        <v>998</v>
      </c>
      <c r="K2" t="s">
        <v>998</v>
      </c>
      <c r="N2" s="4" t="s">
        <v>1424</v>
      </c>
      <c r="O2" s="4" t="s">
        <v>1425</v>
      </c>
      <c r="P2" s="4" t="s">
        <v>1426</v>
      </c>
      <c r="S2" s="1" t="s">
        <v>1472</v>
      </c>
      <c r="T2" s="1" t="s">
        <v>1470</v>
      </c>
      <c r="U2" s="1" t="s">
        <v>1434</v>
      </c>
      <c r="V2" s="1" t="s">
        <v>1487</v>
      </c>
      <c r="W2" s="1" t="s">
        <v>1488</v>
      </c>
      <c r="X2" s="1" t="s">
        <v>1489</v>
      </c>
      <c r="Y2" s="1" t="s">
        <v>1490</v>
      </c>
      <c r="AA2" s="1" t="s">
        <v>1493</v>
      </c>
      <c r="AC2" t="s">
        <v>1577</v>
      </c>
      <c r="AE2" t="s">
        <v>1835</v>
      </c>
    </row>
    <row r="3" spans="1:31" x14ac:dyDescent="0.3">
      <c r="A3" t="s">
        <v>681</v>
      </c>
      <c r="B3" t="s">
        <v>682</v>
      </c>
      <c r="C3" t="s">
        <v>683</v>
      </c>
      <c r="D3" t="s">
        <v>970</v>
      </c>
      <c r="E3" t="s">
        <v>1199</v>
      </c>
      <c r="F3">
        <v>840</v>
      </c>
      <c r="G3" t="s">
        <v>1200</v>
      </c>
      <c r="I3" t="s">
        <v>1573</v>
      </c>
      <c r="K3" s="6" t="s">
        <v>1944</v>
      </c>
      <c r="N3" s="5" t="s">
        <v>1354</v>
      </c>
      <c r="O3" s="5" t="s">
        <v>1815</v>
      </c>
      <c r="P3" t="s">
        <v>1738</v>
      </c>
      <c r="S3" t="s">
        <v>1520</v>
      </c>
      <c r="T3" t="s">
        <v>1521</v>
      </c>
      <c r="U3" t="s">
        <v>1437</v>
      </c>
      <c r="V3" t="s">
        <v>1473</v>
      </c>
      <c r="W3" t="s">
        <v>1474</v>
      </c>
      <c r="X3" t="s">
        <v>1520</v>
      </c>
      <c r="Y3" t="s">
        <v>1520</v>
      </c>
      <c r="AA3" t="s">
        <v>1494</v>
      </c>
      <c r="AC3" t="s">
        <v>1579</v>
      </c>
      <c r="AE3" t="s">
        <v>1831</v>
      </c>
    </row>
    <row r="4" spans="1:31" x14ac:dyDescent="0.3">
      <c r="A4" t="s">
        <v>6</v>
      </c>
      <c r="B4" t="s">
        <v>7</v>
      </c>
      <c r="C4" t="s">
        <v>8</v>
      </c>
      <c r="D4" t="s">
        <v>739</v>
      </c>
      <c r="E4" t="s">
        <v>1009</v>
      </c>
      <c r="F4">
        <v>971</v>
      </c>
      <c r="G4" t="s">
        <v>1010</v>
      </c>
      <c r="I4" t="s">
        <v>996</v>
      </c>
      <c r="K4" t="s">
        <v>1584</v>
      </c>
      <c r="N4" s="5" t="s">
        <v>1355</v>
      </c>
      <c r="O4" s="5" t="s">
        <v>1780</v>
      </c>
      <c r="P4" t="s">
        <v>1702</v>
      </c>
      <c r="S4" t="s">
        <v>1522</v>
      </c>
      <c r="T4" t="s">
        <v>1523</v>
      </c>
      <c r="U4" t="s">
        <v>1438</v>
      </c>
      <c r="V4" t="s">
        <v>1473</v>
      </c>
      <c r="W4" t="s">
        <v>1474</v>
      </c>
      <c r="X4" t="s">
        <v>1522</v>
      </c>
      <c r="Y4" t="s">
        <v>1522</v>
      </c>
      <c r="AA4" t="s">
        <v>986</v>
      </c>
      <c r="AC4" t="s">
        <v>1580</v>
      </c>
      <c r="AE4" t="s">
        <v>1832</v>
      </c>
    </row>
    <row r="5" spans="1:31" x14ac:dyDescent="0.3">
      <c r="A5" t="s">
        <v>9</v>
      </c>
      <c r="B5" t="s">
        <v>10</v>
      </c>
      <c r="C5" t="s">
        <v>11</v>
      </c>
      <c r="D5" t="s">
        <v>740</v>
      </c>
      <c r="E5" t="s">
        <v>1080</v>
      </c>
      <c r="F5">
        <v>978</v>
      </c>
      <c r="G5" t="s">
        <v>1081</v>
      </c>
      <c r="I5" t="s">
        <v>1001</v>
      </c>
      <c r="K5" t="s">
        <v>1665</v>
      </c>
      <c r="N5" s="5" t="s">
        <v>1356</v>
      </c>
      <c r="O5" s="5" t="s">
        <v>1820</v>
      </c>
      <c r="P5" t="s">
        <v>1743</v>
      </c>
      <c r="S5" t="s">
        <v>1475</v>
      </c>
      <c r="T5" t="s">
        <v>1440</v>
      </c>
      <c r="U5" t="s">
        <v>1439</v>
      </c>
      <c r="V5" t="s">
        <v>1473</v>
      </c>
      <c r="W5" t="s">
        <v>1475</v>
      </c>
      <c r="X5" t="s">
        <v>1475</v>
      </c>
      <c r="Y5" t="s">
        <v>1475</v>
      </c>
      <c r="AA5" t="s">
        <v>987</v>
      </c>
      <c r="AC5" t="s">
        <v>1503</v>
      </c>
      <c r="AE5" t="s">
        <v>1833</v>
      </c>
    </row>
    <row r="6" spans="1:31" x14ac:dyDescent="0.3">
      <c r="A6" t="s">
        <v>12</v>
      </c>
      <c r="B6" t="s">
        <v>13</v>
      </c>
      <c r="C6" t="s">
        <v>14</v>
      </c>
      <c r="D6" t="s">
        <v>741</v>
      </c>
      <c r="E6" t="s">
        <v>1011</v>
      </c>
      <c r="F6">
        <v>8</v>
      </c>
      <c r="G6" t="s">
        <v>1012</v>
      </c>
      <c r="I6" t="s">
        <v>999</v>
      </c>
      <c r="K6" t="s">
        <v>1000</v>
      </c>
      <c r="N6" s="5" t="s">
        <v>1357</v>
      </c>
      <c r="O6" s="5" t="s">
        <v>1795</v>
      </c>
      <c r="P6" t="s">
        <v>1717</v>
      </c>
      <c r="S6" t="s">
        <v>1476</v>
      </c>
      <c r="T6" t="s">
        <v>1442</v>
      </c>
      <c r="U6" t="s">
        <v>1441</v>
      </c>
      <c r="V6" t="s">
        <v>1473</v>
      </c>
      <c r="W6" t="s">
        <v>1476</v>
      </c>
      <c r="X6" t="s">
        <v>1476</v>
      </c>
      <c r="Y6" t="s">
        <v>1476</v>
      </c>
      <c r="AA6" t="s">
        <v>988</v>
      </c>
      <c r="AC6" t="s">
        <v>1581</v>
      </c>
      <c r="AE6" t="s">
        <v>1843</v>
      </c>
    </row>
    <row r="7" spans="1:31" x14ac:dyDescent="0.3">
      <c r="A7" t="s">
        <v>15</v>
      </c>
      <c r="B7" t="s">
        <v>16</v>
      </c>
      <c r="C7" t="s">
        <v>17</v>
      </c>
      <c r="D7" t="s">
        <v>742</v>
      </c>
      <c r="E7" t="s">
        <v>1072</v>
      </c>
      <c r="F7">
        <v>12</v>
      </c>
      <c r="G7" t="s">
        <v>1073</v>
      </c>
      <c r="I7" t="s">
        <v>1000</v>
      </c>
      <c r="K7" t="s">
        <v>1585</v>
      </c>
      <c r="N7" s="5" t="s">
        <v>1358</v>
      </c>
      <c r="O7" s="5" t="s">
        <v>1797</v>
      </c>
      <c r="P7" t="s">
        <v>1719</v>
      </c>
      <c r="S7" t="s">
        <v>1524</v>
      </c>
      <c r="T7" t="s">
        <v>1525</v>
      </c>
      <c r="U7" t="s">
        <v>1443</v>
      </c>
      <c r="V7" t="s">
        <v>1473</v>
      </c>
      <c r="W7" t="s">
        <v>1477</v>
      </c>
      <c r="X7" t="s">
        <v>1524</v>
      </c>
      <c r="Y7" t="s">
        <v>1524</v>
      </c>
      <c r="AA7" t="s">
        <v>1000</v>
      </c>
      <c r="AC7" t="s">
        <v>989</v>
      </c>
      <c r="AE7" t="s">
        <v>989</v>
      </c>
    </row>
    <row r="8" spans="1:31" x14ac:dyDescent="0.3">
      <c r="A8" t="s">
        <v>18</v>
      </c>
      <c r="B8" t="s">
        <v>19</v>
      </c>
      <c r="C8" t="s">
        <v>20</v>
      </c>
      <c r="D8" t="s">
        <v>743</v>
      </c>
      <c r="E8" t="s">
        <v>1199</v>
      </c>
      <c r="F8">
        <v>840</v>
      </c>
      <c r="G8" t="s">
        <v>1200</v>
      </c>
      <c r="N8" s="5" t="s">
        <v>1359</v>
      </c>
      <c r="O8" s="5" t="s">
        <v>1813</v>
      </c>
      <c r="P8" t="s">
        <v>1736</v>
      </c>
      <c r="S8" t="s">
        <v>1526</v>
      </c>
      <c r="T8" t="s">
        <v>1527</v>
      </c>
      <c r="U8" t="s">
        <v>1444</v>
      </c>
      <c r="V8" t="s">
        <v>1473</v>
      </c>
      <c r="W8" t="s">
        <v>1477</v>
      </c>
      <c r="X8" t="s">
        <v>1526</v>
      </c>
      <c r="Y8" t="s">
        <v>1526</v>
      </c>
      <c r="AA8" t="s">
        <v>1495</v>
      </c>
      <c r="AC8" t="s">
        <v>1000</v>
      </c>
    </row>
    <row r="9" spans="1:31" x14ac:dyDescent="0.3">
      <c r="A9" t="s">
        <v>21</v>
      </c>
      <c r="B9" t="s">
        <v>22</v>
      </c>
      <c r="C9" t="s">
        <v>23</v>
      </c>
      <c r="D9" t="s">
        <v>744</v>
      </c>
      <c r="E9" t="s">
        <v>1080</v>
      </c>
      <c r="F9">
        <v>978</v>
      </c>
      <c r="G9" t="s">
        <v>1081</v>
      </c>
      <c r="I9" s="1" t="s">
        <v>1352</v>
      </c>
      <c r="N9" s="5" t="s">
        <v>1360</v>
      </c>
      <c r="O9" s="5" t="s">
        <v>1781</v>
      </c>
      <c r="P9" t="s">
        <v>1703</v>
      </c>
      <c r="S9" t="s">
        <v>1529</v>
      </c>
      <c r="T9" t="s">
        <v>1530</v>
      </c>
      <c r="U9" t="s">
        <v>1445</v>
      </c>
      <c r="V9" t="s">
        <v>1473</v>
      </c>
      <c r="W9" t="s">
        <v>1477</v>
      </c>
      <c r="X9" t="s">
        <v>1528</v>
      </c>
      <c r="Y9" t="s">
        <v>1529</v>
      </c>
      <c r="AA9" t="s">
        <v>989</v>
      </c>
    </row>
    <row r="10" spans="1:31" x14ac:dyDescent="0.3">
      <c r="A10" t="s">
        <v>24</v>
      </c>
      <c r="B10" t="s">
        <v>25</v>
      </c>
      <c r="C10" t="s">
        <v>26</v>
      </c>
      <c r="D10" t="s">
        <v>745</v>
      </c>
      <c r="E10" t="s">
        <v>1017</v>
      </c>
      <c r="F10">
        <v>973</v>
      </c>
      <c r="G10" t="s">
        <v>1018</v>
      </c>
      <c r="I10" s="186" t="s">
        <v>1318</v>
      </c>
      <c r="J10" s="186" t="s">
        <v>1319</v>
      </c>
      <c r="K10" s="187" t="s">
        <v>1006</v>
      </c>
      <c r="N10" s="5" t="s">
        <v>1361</v>
      </c>
      <c r="O10" s="5" t="s">
        <v>1801</v>
      </c>
      <c r="P10" t="s">
        <v>1724</v>
      </c>
      <c r="S10" t="s">
        <v>1531</v>
      </c>
      <c r="T10" t="s">
        <v>1532</v>
      </c>
      <c r="U10" t="s">
        <v>1446</v>
      </c>
      <c r="V10" t="s">
        <v>1473</v>
      </c>
      <c r="W10" t="s">
        <v>1477</v>
      </c>
      <c r="X10" t="s">
        <v>1528</v>
      </c>
      <c r="Y10" t="s">
        <v>1531</v>
      </c>
    </row>
    <row r="11" spans="1:31" x14ac:dyDescent="0.3">
      <c r="A11" t="s">
        <v>27</v>
      </c>
      <c r="B11" t="s">
        <v>28</v>
      </c>
      <c r="C11" t="s">
        <v>29</v>
      </c>
      <c r="D11" t="s">
        <v>746</v>
      </c>
      <c r="E11" t="s">
        <v>1209</v>
      </c>
      <c r="F11">
        <v>951</v>
      </c>
      <c r="G11" t="s">
        <v>1210</v>
      </c>
      <c r="I11" s="2" t="s">
        <v>1007</v>
      </c>
      <c r="J11" s="2">
        <v>784</v>
      </c>
      <c r="K11" s="3" t="s">
        <v>1008</v>
      </c>
      <c r="N11" s="5" t="s">
        <v>1362</v>
      </c>
      <c r="O11" s="5" t="s">
        <v>1763</v>
      </c>
      <c r="P11" t="s">
        <v>1685</v>
      </c>
      <c r="S11" t="s">
        <v>1533</v>
      </c>
      <c r="T11" t="s">
        <v>1534</v>
      </c>
      <c r="U11" t="s">
        <v>1447</v>
      </c>
      <c r="V11" t="s">
        <v>1473</v>
      </c>
      <c r="W11" t="s">
        <v>1477</v>
      </c>
      <c r="X11" t="s">
        <v>1528</v>
      </c>
      <c r="Y11" t="s">
        <v>1533</v>
      </c>
    </row>
    <row r="12" spans="1:31" x14ac:dyDescent="0.3">
      <c r="A12" t="s">
        <v>30</v>
      </c>
      <c r="B12" t="s">
        <v>31</v>
      </c>
      <c r="C12" t="s">
        <v>32</v>
      </c>
      <c r="D12" t="s">
        <v>747</v>
      </c>
      <c r="E12" t="s">
        <v>1209</v>
      </c>
      <c r="F12">
        <v>951</v>
      </c>
      <c r="G12" t="s">
        <v>1210</v>
      </c>
      <c r="I12" s="2" t="s">
        <v>1009</v>
      </c>
      <c r="J12" s="2">
        <v>971</v>
      </c>
      <c r="K12" s="3" t="s">
        <v>1010</v>
      </c>
      <c r="N12" s="5" t="s">
        <v>1363</v>
      </c>
      <c r="O12" s="5" t="s">
        <v>1792</v>
      </c>
      <c r="P12" t="s">
        <v>1714</v>
      </c>
      <c r="S12" t="s">
        <v>1535</v>
      </c>
      <c r="T12" t="s">
        <v>1536</v>
      </c>
      <c r="U12" t="s">
        <v>1448</v>
      </c>
      <c r="V12" t="s">
        <v>1473</v>
      </c>
      <c r="W12" t="s">
        <v>1478</v>
      </c>
      <c r="X12" t="s">
        <v>1535</v>
      </c>
      <c r="Y12" t="s">
        <v>1535</v>
      </c>
    </row>
    <row r="13" spans="1:31" x14ac:dyDescent="0.3">
      <c r="A13" t="s">
        <v>33</v>
      </c>
      <c r="B13" t="s">
        <v>34</v>
      </c>
      <c r="C13" t="s">
        <v>35</v>
      </c>
      <c r="D13" t="s">
        <v>748</v>
      </c>
      <c r="E13" t="s">
        <v>1019</v>
      </c>
      <c r="F13">
        <v>32</v>
      </c>
      <c r="G13" t="s">
        <v>1020</v>
      </c>
      <c r="I13" s="2" t="s">
        <v>1011</v>
      </c>
      <c r="J13" s="2">
        <v>8</v>
      </c>
      <c r="K13" s="3" t="s">
        <v>1012</v>
      </c>
      <c r="N13" s="5" t="s">
        <v>1364</v>
      </c>
      <c r="O13" s="5" t="s">
        <v>1790</v>
      </c>
      <c r="P13" t="s">
        <v>1712</v>
      </c>
      <c r="S13" t="s">
        <v>1537</v>
      </c>
      <c r="T13" t="s">
        <v>1538</v>
      </c>
      <c r="U13" t="s">
        <v>1449</v>
      </c>
      <c r="V13" t="s">
        <v>1473</v>
      </c>
      <c r="W13" t="s">
        <v>1478</v>
      </c>
      <c r="X13" t="s">
        <v>1537</v>
      </c>
      <c r="Y13" t="s">
        <v>1537</v>
      </c>
    </row>
    <row r="14" spans="1:31" x14ac:dyDescent="0.3">
      <c r="A14" t="s">
        <v>36</v>
      </c>
      <c r="B14" t="s">
        <v>37</v>
      </c>
      <c r="C14" t="s">
        <v>38</v>
      </c>
      <c r="D14" t="s">
        <v>749</v>
      </c>
      <c r="E14" t="s">
        <v>1013</v>
      </c>
      <c r="F14">
        <v>51</v>
      </c>
      <c r="G14" t="s">
        <v>1014</v>
      </c>
      <c r="I14" s="2" t="s">
        <v>1013</v>
      </c>
      <c r="J14" s="2">
        <v>51</v>
      </c>
      <c r="K14" s="3" t="s">
        <v>1014</v>
      </c>
      <c r="N14" s="5" t="s">
        <v>1365</v>
      </c>
      <c r="O14" s="5" t="s">
        <v>1816</v>
      </c>
      <c r="P14" t="s">
        <v>1739</v>
      </c>
      <c r="S14" t="s">
        <v>1539</v>
      </c>
      <c r="T14" t="s">
        <v>1540</v>
      </c>
      <c r="U14" t="s">
        <v>1450</v>
      </c>
      <c r="V14" t="s">
        <v>1473</v>
      </c>
      <c r="W14" t="s">
        <v>1478</v>
      </c>
      <c r="X14" t="s">
        <v>1539</v>
      </c>
      <c r="Y14" t="s">
        <v>1539</v>
      </c>
    </row>
    <row r="15" spans="1:31" x14ac:dyDescent="0.3">
      <c r="A15" t="s">
        <v>39</v>
      </c>
      <c r="B15" t="s">
        <v>40</v>
      </c>
      <c r="C15" t="s">
        <v>41</v>
      </c>
      <c r="D15" t="s">
        <v>750</v>
      </c>
      <c r="E15" t="s">
        <v>1023</v>
      </c>
      <c r="F15">
        <v>533</v>
      </c>
      <c r="G15" t="s">
        <v>1024</v>
      </c>
      <c r="I15" s="2" t="s">
        <v>1015</v>
      </c>
      <c r="J15" s="2">
        <v>532</v>
      </c>
      <c r="K15" s="3" t="s">
        <v>1016</v>
      </c>
      <c r="N15" s="5" t="s">
        <v>1366</v>
      </c>
      <c r="O15" s="5" t="s">
        <v>1812</v>
      </c>
      <c r="P15" t="s">
        <v>1735</v>
      </c>
      <c r="S15" t="s">
        <v>1479</v>
      </c>
      <c r="T15" t="s">
        <v>1452</v>
      </c>
      <c r="U15" t="s">
        <v>1451</v>
      </c>
      <c r="V15" t="s">
        <v>1473</v>
      </c>
      <c r="W15" t="s">
        <v>1479</v>
      </c>
      <c r="X15" t="s">
        <v>1479</v>
      </c>
      <c r="Y15" t="s">
        <v>1479</v>
      </c>
    </row>
    <row r="16" spans="1:31" x14ac:dyDescent="0.3">
      <c r="A16" t="s">
        <v>42</v>
      </c>
      <c r="B16" t="s">
        <v>43</v>
      </c>
      <c r="C16" t="s">
        <v>44</v>
      </c>
      <c r="D16" t="s">
        <v>751</v>
      </c>
      <c r="E16" t="s">
        <v>1021</v>
      </c>
      <c r="F16">
        <v>36</v>
      </c>
      <c r="G16" t="s">
        <v>1022</v>
      </c>
      <c r="I16" s="2" t="s">
        <v>1017</v>
      </c>
      <c r="J16" s="2">
        <v>973</v>
      </c>
      <c r="K16" s="3" t="s">
        <v>1018</v>
      </c>
      <c r="N16" s="5" t="s">
        <v>1367</v>
      </c>
      <c r="O16" s="5" t="s">
        <v>1819</v>
      </c>
      <c r="P16" t="s">
        <v>1742</v>
      </c>
      <c r="S16" t="s">
        <v>1481</v>
      </c>
      <c r="T16" t="s">
        <v>1454</v>
      </c>
      <c r="U16" t="s">
        <v>1453</v>
      </c>
      <c r="V16" t="s">
        <v>1480</v>
      </c>
      <c r="W16" t="s">
        <v>1481</v>
      </c>
      <c r="X16" t="s">
        <v>1481</v>
      </c>
      <c r="Y16" t="s">
        <v>1481</v>
      </c>
    </row>
    <row r="17" spans="1:25" x14ac:dyDescent="0.3">
      <c r="A17" t="s">
        <v>45</v>
      </c>
      <c r="B17" t="s">
        <v>46</v>
      </c>
      <c r="C17" t="s">
        <v>47</v>
      </c>
      <c r="D17" t="s">
        <v>752</v>
      </c>
      <c r="E17" t="s">
        <v>1080</v>
      </c>
      <c r="F17">
        <v>978</v>
      </c>
      <c r="G17" t="s">
        <v>1081</v>
      </c>
      <c r="I17" s="2" t="s">
        <v>1019</v>
      </c>
      <c r="J17" s="2">
        <v>32</v>
      </c>
      <c r="K17" s="3" t="s">
        <v>1020</v>
      </c>
      <c r="N17" s="5" t="s">
        <v>1368</v>
      </c>
      <c r="O17" s="5" t="s">
        <v>1786</v>
      </c>
      <c r="P17" t="s">
        <v>1708</v>
      </c>
      <c r="S17" t="s">
        <v>1505</v>
      </c>
      <c r="T17" t="s">
        <v>1541</v>
      </c>
      <c r="U17" t="s">
        <v>1455</v>
      </c>
      <c r="V17" t="s">
        <v>1482</v>
      </c>
      <c r="W17" t="s">
        <v>1483</v>
      </c>
      <c r="X17" t="s">
        <v>1504</v>
      </c>
      <c r="Y17" t="s">
        <v>1505</v>
      </c>
    </row>
    <row r="18" spans="1:25" x14ac:dyDescent="0.3">
      <c r="A18" t="s">
        <v>48</v>
      </c>
      <c r="B18" t="s">
        <v>49</v>
      </c>
      <c r="C18" t="s">
        <v>50</v>
      </c>
      <c r="D18" t="s">
        <v>753</v>
      </c>
      <c r="E18" t="s">
        <v>1025</v>
      </c>
      <c r="F18">
        <v>944</v>
      </c>
      <c r="G18" t="s">
        <v>1026</v>
      </c>
      <c r="I18" s="2" t="s">
        <v>1021</v>
      </c>
      <c r="J18" s="2">
        <v>36</v>
      </c>
      <c r="K18" s="3" t="s">
        <v>1022</v>
      </c>
      <c r="N18" s="5" t="s">
        <v>1369</v>
      </c>
      <c r="O18" s="5" t="s">
        <v>1776</v>
      </c>
      <c r="P18" t="s">
        <v>1698</v>
      </c>
      <c r="S18" t="s">
        <v>1506</v>
      </c>
      <c r="T18" t="s">
        <v>1542</v>
      </c>
      <c r="U18" t="s">
        <v>1456</v>
      </c>
      <c r="V18" t="s">
        <v>1482</v>
      </c>
      <c r="W18" t="s">
        <v>1483</v>
      </c>
      <c r="X18" t="s">
        <v>1504</v>
      </c>
      <c r="Y18" t="s">
        <v>1506</v>
      </c>
    </row>
    <row r="19" spans="1:25" x14ac:dyDescent="0.3">
      <c r="A19" t="s">
        <v>51</v>
      </c>
      <c r="B19" t="s">
        <v>52</v>
      </c>
      <c r="C19" t="s">
        <v>53</v>
      </c>
      <c r="D19" t="s">
        <v>754</v>
      </c>
      <c r="E19" t="s">
        <v>1044</v>
      </c>
      <c r="F19">
        <v>44</v>
      </c>
      <c r="G19" t="s">
        <v>1045</v>
      </c>
      <c r="I19" s="2" t="s">
        <v>1023</v>
      </c>
      <c r="J19" s="2">
        <v>533</v>
      </c>
      <c r="K19" s="3" t="s">
        <v>1024</v>
      </c>
      <c r="N19" s="5" t="s">
        <v>1370</v>
      </c>
      <c r="O19" s="5" t="s">
        <v>1804</v>
      </c>
      <c r="P19" t="s">
        <v>1727</v>
      </c>
      <c r="S19" t="s">
        <v>1507</v>
      </c>
      <c r="T19" t="s">
        <v>1543</v>
      </c>
      <c r="U19" t="s">
        <v>1457</v>
      </c>
      <c r="V19" t="s">
        <v>1482</v>
      </c>
      <c r="W19" t="s">
        <v>1483</v>
      </c>
      <c r="X19" t="s">
        <v>1507</v>
      </c>
      <c r="Y19" t="s">
        <v>1507</v>
      </c>
    </row>
    <row r="20" spans="1:25" x14ac:dyDescent="0.3">
      <c r="A20" t="s">
        <v>54</v>
      </c>
      <c r="B20" t="s">
        <v>55</v>
      </c>
      <c r="C20" t="s">
        <v>56</v>
      </c>
      <c r="D20" t="s">
        <v>755</v>
      </c>
      <c r="E20" t="s">
        <v>1033</v>
      </c>
      <c r="F20">
        <v>48</v>
      </c>
      <c r="G20" t="s">
        <v>1034</v>
      </c>
      <c r="I20" s="2" t="s">
        <v>1025</v>
      </c>
      <c r="J20" s="2">
        <v>944</v>
      </c>
      <c r="K20" s="3" t="s">
        <v>1026</v>
      </c>
      <c r="N20" s="5" t="s">
        <v>1371</v>
      </c>
      <c r="O20" s="5" t="s">
        <v>1772</v>
      </c>
      <c r="P20" t="s">
        <v>1694</v>
      </c>
      <c r="S20" t="s">
        <v>1509</v>
      </c>
      <c r="T20" t="s">
        <v>1544</v>
      </c>
      <c r="U20" t="s">
        <v>1458</v>
      </c>
      <c r="V20" t="s">
        <v>1482</v>
      </c>
      <c r="W20" t="s">
        <v>1483</v>
      </c>
      <c r="X20" t="s">
        <v>1508</v>
      </c>
      <c r="Y20" t="s">
        <v>1509</v>
      </c>
    </row>
    <row r="21" spans="1:25" x14ac:dyDescent="0.3">
      <c r="A21" t="s">
        <v>57</v>
      </c>
      <c r="B21" t="s">
        <v>58</v>
      </c>
      <c r="C21" t="s">
        <v>59</v>
      </c>
      <c r="D21" t="s">
        <v>756</v>
      </c>
      <c r="E21" t="s">
        <v>1030</v>
      </c>
      <c r="F21">
        <v>50</v>
      </c>
      <c r="G21" t="s">
        <v>1031</v>
      </c>
      <c r="I21" s="2" t="s">
        <v>1027</v>
      </c>
      <c r="J21" s="2">
        <v>977</v>
      </c>
      <c r="K21" s="3" t="s">
        <v>1028</v>
      </c>
      <c r="N21" s="5" t="s">
        <v>1372</v>
      </c>
      <c r="O21" s="5" t="s">
        <v>1796</v>
      </c>
      <c r="P21" t="s">
        <v>1718</v>
      </c>
      <c r="S21" t="s">
        <v>1510</v>
      </c>
      <c r="T21" t="s">
        <v>1545</v>
      </c>
      <c r="U21" t="s">
        <v>1459</v>
      </c>
      <c r="V21" t="s">
        <v>1482</v>
      </c>
      <c r="W21" t="s">
        <v>1483</v>
      </c>
      <c r="X21" t="s">
        <v>1508</v>
      </c>
      <c r="Y21" t="s">
        <v>1510</v>
      </c>
    </row>
    <row r="22" spans="1:25" x14ac:dyDescent="0.3">
      <c r="A22" t="s">
        <v>60</v>
      </c>
      <c r="B22" t="s">
        <v>61</v>
      </c>
      <c r="C22" t="s">
        <v>62</v>
      </c>
      <c r="D22" t="s">
        <v>757</v>
      </c>
      <c r="E22" t="s">
        <v>1029</v>
      </c>
      <c r="F22">
        <v>52</v>
      </c>
      <c r="G22" t="s">
        <v>1215</v>
      </c>
      <c r="I22" s="2" t="s">
        <v>1029</v>
      </c>
      <c r="J22" s="2">
        <v>52</v>
      </c>
      <c r="K22" s="3" t="s">
        <v>1215</v>
      </c>
      <c r="N22" s="5" t="s">
        <v>1373</v>
      </c>
      <c r="O22" s="5" t="s">
        <v>1778</v>
      </c>
      <c r="P22" t="s">
        <v>1700</v>
      </c>
      <c r="S22" t="s">
        <v>1546</v>
      </c>
      <c r="T22" t="s">
        <v>1547</v>
      </c>
      <c r="U22" t="s">
        <v>1460</v>
      </c>
      <c r="V22" t="s">
        <v>1482</v>
      </c>
      <c r="W22" t="s">
        <v>1483</v>
      </c>
      <c r="X22" t="s">
        <v>1508</v>
      </c>
      <c r="Y22" t="s">
        <v>1511</v>
      </c>
    </row>
    <row r="23" spans="1:25" x14ac:dyDescent="0.3">
      <c r="A23" t="s">
        <v>63</v>
      </c>
      <c r="B23" t="s">
        <v>64</v>
      </c>
      <c r="C23" t="s">
        <v>65</v>
      </c>
      <c r="D23" t="s">
        <v>758</v>
      </c>
      <c r="E23" t="s">
        <v>1219</v>
      </c>
      <c r="F23">
        <v>974</v>
      </c>
      <c r="G23" t="s">
        <v>1220</v>
      </c>
      <c r="I23" s="2" t="s">
        <v>1030</v>
      </c>
      <c r="J23" s="2">
        <v>50</v>
      </c>
      <c r="K23" s="3" t="s">
        <v>1031</v>
      </c>
      <c r="N23" s="5" t="s">
        <v>1374</v>
      </c>
      <c r="O23" s="5" t="s">
        <v>1784</v>
      </c>
      <c r="P23" t="s">
        <v>1706</v>
      </c>
      <c r="S23" t="s">
        <v>1548</v>
      </c>
      <c r="T23" t="s">
        <v>1549</v>
      </c>
      <c r="U23" t="s">
        <v>1461</v>
      </c>
      <c r="V23" t="s">
        <v>1482</v>
      </c>
      <c r="W23" t="s">
        <v>1483</v>
      </c>
      <c r="X23" t="s">
        <v>1508</v>
      </c>
      <c r="Y23" t="s">
        <v>1511</v>
      </c>
    </row>
    <row r="24" spans="1:25" x14ac:dyDescent="0.3">
      <c r="A24" t="s">
        <v>66</v>
      </c>
      <c r="B24" t="s">
        <v>67</v>
      </c>
      <c r="C24" t="s">
        <v>68</v>
      </c>
      <c r="D24" t="s">
        <v>759</v>
      </c>
      <c r="E24" t="s">
        <v>1080</v>
      </c>
      <c r="F24">
        <v>978</v>
      </c>
      <c r="G24" t="s">
        <v>1081</v>
      </c>
      <c r="I24" s="2" t="s">
        <v>1032</v>
      </c>
      <c r="J24" s="2">
        <v>975</v>
      </c>
      <c r="K24" s="3" t="s">
        <v>1216</v>
      </c>
      <c r="N24" s="5" t="s">
        <v>1375</v>
      </c>
      <c r="O24" s="5" t="s">
        <v>1814</v>
      </c>
      <c r="P24" t="s">
        <v>1737</v>
      </c>
      <c r="S24" t="s">
        <v>1513</v>
      </c>
      <c r="T24" t="s">
        <v>1550</v>
      </c>
      <c r="U24" t="s">
        <v>1462</v>
      </c>
      <c r="V24" t="s">
        <v>1482</v>
      </c>
      <c r="W24" t="s">
        <v>1483</v>
      </c>
      <c r="X24" t="s">
        <v>1508</v>
      </c>
      <c r="Y24" t="s">
        <v>1513</v>
      </c>
    </row>
    <row r="25" spans="1:25" x14ac:dyDescent="0.3">
      <c r="A25" t="s">
        <v>69</v>
      </c>
      <c r="B25" t="s">
        <v>70</v>
      </c>
      <c r="C25" t="s">
        <v>71</v>
      </c>
      <c r="D25" t="s">
        <v>760</v>
      </c>
      <c r="E25" t="s">
        <v>1049</v>
      </c>
      <c r="F25">
        <v>84</v>
      </c>
      <c r="G25" t="s">
        <v>1050</v>
      </c>
      <c r="I25" s="2" t="s">
        <v>1033</v>
      </c>
      <c r="J25" s="2">
        <v>48</v>
      </c>
      <c r="K25" s="3" t="s">
        <v>1034</v>
      </c>
      <c r="N25" s="5" t="s">
        <v>1376</v>
      </c>
      <c r="O25" s="5" t="s">
        <v>1809</v>
      </c>
      <c r="P25" t="s">
        <v>1732</v>
      </c>
      <c r="S25" t="s">
        <v>1514</v>
      </c>
      <c r="T25" t="s">
        <v>1551</v>
      </c>
      <c r="U25" t="s">
        <v>1463</v>
      </c>
      <c r="V25" t="s">
        <v>1482</v>
      </c>
      <c r="W25" t="s">
        <v>1483</v>
      </c>
      <c r="X25" t="s">
        <v>1508</v>
      </c>
      <c r="Y25" t="s">
        <v>1514</v>
      </c>
    </row>
    <row r="26" spans="1:25" x14ac:dyDescent="0.3">
      <c r="A26" t="s">
        <v>72</v>
      </c>
      <c r="B26" t="s">
        <v>73</v>
      </c>
      <c r="C26" t="s">
        <v>74</v>
      </c>
      <c r="D26" t="s">
        <v>761</v>
      </c>
      <c r="E26" t="s">
        <v>1211</v>
      </c>
      <c r="F26">
        <v>952</v>
      </c>
      <c r="G26" t="s">
        <v>1314</v>
      </c>
      <c r="I26" s="2" t="s">
        <v>1035</v>
      </c>
      <c r="J26" s="2">
        <v>108</v>
      </c>
      <c r="K26" s="3" t="s">
        <v>1036</v>
      </c>
      <c r="N26" s="5" t="s">
        <v>1377</v>
      </c>
      <c r="O26" s="5" t="s">
        <v>1759</v>
      </c>
      <c r="P26" t="s">
        <v>1681</v>
      </c>
      <c r="S26" t="s">
        <v>1515</v>
      </c>
      <c r="T26" t="s">
        <v>1552</v>
      </c>
      <c r="U26" t="s">
        <v>1464</v>
      </c>
      <c r="V26" t="s">
        <v>1482</v>
      </c>
      <c r="W26" t="s">
        <v>1484</v>
      </c>
      <c r="X26" t="s">
        <v>1515</v>
      </c>
      <c r="Y26" t="s">
        <v>1515</v>
      </c>
    </row>
    <row r="27" spans="1:25" x14ac:dyDescent="0.3">
      <c r="A27" t="s">
        <v>75</v>
      </c>
      <c r="B27" t="s">
        <v>76</v>
      </c>
      <c r="C27" t="s">
        <v>77</v>
      </c>
      <c r="D27" t="s">
        <v>762</v>
      </c>
      <c r="E27" t="s">
        <v>1037</v>
      </c>
      <c r="F27">
        <v>60</v>
      </c>
      <c r="G27" t="s">
        <v>1038</v>
      </c>
      <c r="I27" s="2" t="s">
        <v>1037</v>
      </c>
      <c r="J27" s="2">
        <v>60</v>
      </c>
      <c r="K27" s="3" t="s">
        <v>1038</v>
      </c>
      <c r="N27" s="5" t="s">
        <v>1378</v>
      </c>
      <c r="O27" s="5" t="s">
        <v>1787</v>
      </c>
      <c r="P27" t="s">
        <v>1709</v>
      </c>
      <c r="S27" t="s">
        <v>1512</v>
      </c>
      <c r="T27" t="s">
        <v>1553</v>
      </c>
      <c r="U27" t="s">
        <v>1465</v>
      </c>
      <c r="V27" t="s">
        <v>1482</v>
      </c>
      <c r="W27" t="s">
        <v>1484</v>
      </c>
      <c r="X27" t="s">
        <v>1512</v>
      </c>
      <c r="Y27" t="s">
        <v>1512</v>
      </c>
    </row>
    <row r="28" spans="1:25" x14ac:dyDescent="0.3">
      <c r="A28" t="s">
        <v>78</v>
      </c>
      <c r="B28" t="s">
        <v>79</v>
      </c>
      <c r="C28" t="s">
        <v>80</v>
      </c>
      <c r="D28" t="s">
        <v>763</v>
      </c>
      <c r="E28" t="s">
        <v>80</v>
      </c>
      <c r="F28">
        <v>64</v>
      </c>
      <c r="G28" t="s">
        <v>1046</v>
      </c>
      <c r="I28" s="2" t="s">
        <v>1039</v>
      </c>
      <c r="J28" s="2">
        <v>96</v>
      </c>
      <c r="K28" s="3" t="s">
        <v>1040</v>
      </c>
      <c r="N28" s="5" t="s">
        <v>1379</v>
      </c>
      <c r="O28" s="5" t="s">
        <v>1798</v>
      </c>
      <c r="P28" t="s">
        <v>1720</v>
      </c>
      <c r="S28" t="s">
        <v>1485</v>
      </c>
      <c r="T28" t="s">
        <v>1467</v>
      </c>
      <c r="U28" t="s">
        <v>1466</v>
      </c>
      <c r="V28" t="s">
        <v>1482</v>
      </c>
      <c r="W28" t="s">
        <v>1485</v>
      </c>
      <c r="X28" t="s">
        <v>1485</v>
      </c>
      <c r="Y28" t="s">
        <v>1485</v>
      </c>
    </row>
    <row r="29" spans="1:25" x14ac:dyDescent="0.3">
      <c r="A29" t="s">
        <v>81</v>
      </c>
      <c r="B29" t="s">
        <v>82</v>
      </c>
      <c r="C29" t="s">
        <v>83</v>
      </c>
      <c r="D29" t="s">
        <v>764</v>
      </c>
      <c r="E29" t="s">
        <v>1041</v>
      </c>
      <c r="F29">
        <v>68</v>
      </c>
      <c r="G29" t="s">
        <v>1217</v>
      </c>
      <c r="I29" s="2" t="s">
        <v>1041</v>
      </c>
      <c r="J29" s="2">
        <v>68</v>
      </c>
      <c r="K29" s="3" t="s">
        <v>1217</v>
      </c>
      <c r="N29" s="5" t="s">
        <v>1380</v>
      </c>
      <c r="O29" s="5" t="s">
        <v>1793</v>
      </c>
      <c r="P29" t="s">
        <v>1715</v>
      </c>
      <c r="S29" t="s">
        <v>1486</v>
      </c>
      <c r="T29" t="s">
        <v>1469</v>
      </c>
      <c r="U29" t="s">
        <v>1468</v>
      </c>
      <c r="V29" t="s">
        <v>1482</v>
      </c>
      <c r="W29" t="s">
        <v>1486</v>
      </c>
      <c r="X29" t="s">
        <v>1486</v>
      </c>
      <c r="Y29" t="s">
        <v>1486</v>
      </c>
    </row>
    <row r="30" spans="1:25" x14ac:dyDescent="0.3">
      <c r="A30" t="s">
        <v>84</v>
      </c>
      <c r="B30" t="s">
        <v>85</v>
      </c>
      <c r="C30" t="s">
        <v>86</v>
      </c>
      <c r="D30" t="s">
        <v>765</v>
      </c>
      <c r="E30" t="s">
        <v>1027</v>
      </c>
      <c r="F30">
        <v>977</v>
      </c>
      <c r="G30" t="s">
        <v>1028</v>
      </c>
      <c r="I30" s="2" t="s">
        <v>1042</v>
      </c>
      <c r="J30" s="2">
        <v>986</v>
      </c>
      <c r="K30" s="3" t="s">
        <v>1043</v>
      </c>
      <c r="N30" s="5" t="s">
        <v>1381</v>
      </c>
      <c r="O30" s="5" t="s">
        <v>1791</v>
      </c>
      <c r="P30" t="s">
        <v>1713</v>
      </c>
      <c r="S30" t="s">
        <v>1491</v>
      </c>
      <c r="T30" t="s">
        <v>1491</v>
      </c>
      <c r="U30" t="s">
        <v>1491</v>
      </c>
      <c r="V30" t="s">
        <v>1491</v>
      </c>
      <c r="W30" t="s">
        <v>1491</v>
      </c>
      <c r="X30" t="s">
        <v>1491</v>
      </c>
      <c r="Y30" t="s">
        <v>1491</v>
      </c>
    </row>
    <row r="31" spans="1:25" x14ac:dyDescent="0.3">
      <c r="A31" t="s">
        <v>87</v>
      </c>
      <c r="B31" t="s">
        <v>88</v>
      </c>
      <c r="C31" t="s">
        <v>89</v>
      </c>
      <c r="D31" t="s">
        <v>766</v>
      </c>
      <c r="E31" t="s">
        <v>1047</v>
      </c>
      <c r="F31">
        <v>72</v>
      </c>
      <c r="G31" t="s">
        <v>1048</v>
      </c>
      <c r="I31" s="2" t="s">
        <v>1044</v>
      </c>
      <c r="J31" s="2">
        <v>44</v>
      </c>
      <c r="K31" s="3" t="s">
        <v>1045</v>
      </c>
      <c r="N31" s="5" t="s">
        <v>1382</v>
      </c>
      <c r="O31" s="5" t="s">
        <v>1774</v>
      </c>
      <c r="P31" t="s">
        <v>1696</v>
      </c>
    </row>
    <row r="32" spans="1:25" x14ac:dyDescent="0.3">
      <c r="A32" t="s">
        <v>90</v>
      </c>
      <c r="B32" t="s">
        <v>91</v>
      </c>
      <c r="C32" t="s">
        <v>92</v>
      </c>
      <c r="D32" t="s">
        <v>767</v>
      </c>
      <c r="E32" t="s">
        <v>1042</v>
      </c>
      <c r="F32">
        <v>986</v>
      </c>
      <c r="G32" t="s">
        <v>1043</v>
      </c>
      <c r="I32" s="2" t="s">
        <v>80</v>
      </c>
      <c r="J32" s="2">
        <v>64</v>
      </c>
      <c r="K32" s="3" t="s">
        <v>1046</v>
      </c>
      <c r="N32" s="5" t="s">
        <v>1383</v>
      </c>
      <c r="O32" s="5" t="s">
        <v>1788</v>
      </c>
      <c r="P32" t="s">
        <v>1710</v>
      </c>
    </row>
    <row r="33" spans="1:16" x14ac:dyDescent="0.3">
      <c r="A33" t="s">
        <v>96</v>
      </c>
      <c r="B33" t="s">
        <v>97</v>
      </c>
      <c r="C33" t="s">
        <v>98</v>
      </c>
      <c r="D33" t="s">
        <v>769</v>
      </c>
      <c r="E33" t="s">
        <v>1199</v>
      </c>
      <c r="F33">
        <v>840</v>
      </c>
      <c r="G33" t="s">
        <v>1200</v>
      </c>
      <c r="I33" s="2" t="s">
        <v>1047</v>
      </c>
      <c r="J33" s="2">
        <v>72</v>
      </c>
      <c r="K33" s="3" t="s">
        <v>1048</v>
      </c>
      <c r="N33" s="5" t="s">
        <v>1384</v>
      </c>
      <c r="O33" s="5" t="s">
        <v>1779</v>
      </c>
      <c r="P33" t="s">
        <v>1701</v>
      </c>
    </row>
    <row r="34" spans="1:16" x14ac:dyDescent="0.3">
      <c r="A34" t="s">
        <v>93</v>
      </c>
      <c r="B34" t="s">
        <v>94</v>
      </c>
      <c r="C34" t="s">
        <v>95</v>
      </c>
      <c r="D34" t="s">
        <v>768</v>
      </c>
      <c r="E34" t="s">
        <v>1199</v>
      </c>
      <c r="F34">
        <v>840</v>
      </c>
      <c r="G34" t="s">
        <v>1200</v>
      </c>
      <c r="I34" s="2" t="s">
        <v>1219</v>
      </c>
      <c r="J34" s="2">
        <v>974</v>
      </c>
      <c r="K34" s="3" t="s">
        <v>1220</v>
      </c>
      <c r="N34" s="5" t="s">
        <v>1385</v>
      </c>
      <c r="O34" s="5" t="s">
        <v>1785</v>
      </c>
      <c r="P34" t="s">
        <v>1707</v>
      </c>
    </row>
    <row r="35" spans="1:16" x14ac:dyDescent="0.3">
      <c r="A35" t="s">
        <v>99</v>
      </c>
      <c r="B35" t="s">
        <v>100</v>
      </c>
      <c r="C35" t="s">
        <v>101</v>
      </c>
      <c r="D35" t="s">
        <v>770</v>
      </c>
      <c r="E35" t="s">
        <v>1039</v>
      </c>
      <c r="F35">
        <v>96</v>
      </c>
      <c r="G35" t="s">
        <v>1040</v>
      </c>
      <c r="I35" s="2" t="s">
        <v>1049</v>
      </c>
      <c r="J35" s="2">
        <v>84</v>
      </c>
      <c r="K35" s="3" t="s">
        <v>1050</v>
      </c>
      <c r="N35" s="5" t="s">
        <v>1386</v>
      </c>
      <c r="O35" s="5" t="s">
        <v>1769</v>
      </c>
      <c r="P35" t="s">
        <v>1691</v>
      </c>
    </row>
    <row r="36" spans="1:16" x14ac:dyDescent="0.3">
      <c r="A36" t="s">
        <v>102</v>
      </c>
      <c r="B36" t="s">
        <v>103</v>
      </c>
      <c r="C36" t="s">
        <v>104</v>
      </c>
      <c r="D36" t="s">
        <v>771</v>
      </c>
      <c r="E36" t="s">
        <v>1032</v>
      </c>
      <c r="F36">
        <v>975</v>
      </c>
      <c r="G36" t="s">
        <v>1216</v>
      </c>
      <c r="I36" s="2" t="s">
        <v>1051</v>
      </c>
      <c r="J36" s="2">
        <v>124</v>
      </c>
      <c r="K36" s="3" t="s">
        <v>1052</v>
      </c>
      <c r="N36" s="5" t="s">
        <v>1387</v>
      </c>
      <c r="O36" s="5" t="s">
        <v>1799</v>
      </c>
      <c r="P36" t="s">
        <v>1721</v>
      </c>
    </row>
    <row r="37" spans="1:16" x14ac:dyDescent="0.3">
      <c r="A37" t="s">
        <v>105</v>
      </c>
      <c r="B37" t="s">
        <v>106</v>
      </c>
      <c r="C37" t="s">
        <v>107</v>
      </c>
      <c r="D37" t="s">
        <v>772</v>
      </c>
      <c r="E37" t="s">
        <v>1211</v>
      </c>
      <c r="F37">
        <v>952</v>
      </c>
      <c r="G37" t="s">
        <v>1314</v>
      </c>
      <c r="I37" s="2" t="s">
        <v>1053</v>
      </c>
      <c r="J37" s="2">
        <v>976</v>
      </c>
      <c r="K37" s="3" t="s">
        <v>1054</v>
      </c>
      <c r="N37" s="5" t="s">
        <v>1388</v>
      </c>
      <c r="O37" s="5" t="s">
        <v>1767</v>
      </c>
      <c r="P37" t="s">
        <v>1689</v>
      </c>
    </row>
    <row r="38" spans="1:16" x14ac:dyDescent="0.3">
      <c r="A38" t="s">
        <v>108</v>
      </c>
      <c r="B38" t="s">
        <v>109</v>
      </c>
      <c r="C38" t="s">
        <v>110</v>
      </c>
      <c r="D38" t="s">
        <v>773</v>
      </c>
      <c r="E38" t="s">
        <v>1035</v>
      </c>
      <c r="F38">
        <v>108</v>
      </c>
      <c r="G38" t="s">
        <v>1036</v>
      </c>
      <c r="I38" s="2" t="s">
        <v>1055</v>
      </c>
      <c r="J38" s="2">
        <v>756</v>
      </c>
      <c r="K38" s="3" t="s">
        <v>1056</v>
      </c>
      <c r="N38" s="5" t="s">
        <v>1389</v>
      </c>
      <c r="O38" s="5" t="s">
        <v>1758</v>
      </c>
      <c r="P38" t="s">
        <v>1680</v>
      </c>
    </row>
    <row r="39" spans="1:16" x14ac:dyDescent="0.3">
      <c r="A39" t="s">
        <v>111</v>
      </c>
      <c r="B39" t="s">
        <v>112</v>
      </c>
      <c r="C39" t="s">
        <v>113</v>
      </c>
      <c r="D39" t="s">
        <v>774</v>
      </c>
      <c r="E39" t="s">
        <v>1118</v>
      </c>
      <c r="F39">
        <v>116</v>
      </c>
      <c r="G39" t="s">
        <v>1248</v>
      </c>
      <c r="I39" s="2" t="s">
        <v>1057</v>
      </c>
      <c r="J39" s="2">
        <v>990</v>
      </c>
      <c r="K39" s="3" t="s">
        <v>1221</v>
      </c>
      <c r="N39" s="5" t="s">
        <v>1390</v>
      </c>
      <c r="O39" s="5" t="s">
        <v>1782</v>
      </c>
      <c r="P39" t="s">
        <v>1704</v>
      </c>
    </row>
    <row r="40" spans="1:16" x14ac:dyDescent="0.3">
      <c r="A40" t="s">
        <v>114</v>
      </c>
      <c r="B40" t="s">
        <v>115</v>
      </c>
      <c r="C40" t="s">
        <v>116</v>
      </c>
      <c r="D40" t="s">
        <v>775</v>
      </c>
      <c r="E40" t="s">
        <v>1208</v>
      </c>
      <c r="F40">
        <v>950</v>
      </c>
      <c r="G40" t="s">
        <v>1320</v>
      </c>
      <c r="I40" s="2" t="s">
        <v>1222</v>
      </c>
      <c r="J40" s="2">
        <v>0</v>
      </c>
      <c r="K40" s="3" t="s">
        <v>1223</v>
      </c>
      <c r="N40" s="5" t="s">
        <v>1391</v>
      </c>
      <c r="O40" s="5" t="s">
        <v>1826</v>
      </c>
      <c r="P40" t="s">
        <v>1749</v>
      </c>
    </row>
    <row r="41" spans="1:16" x14ac:dyDescent="0.3">
      <c r="A41" t="s">
        <v>117</v>
      </c>
      <c r="B41" t="s">
        <v>118</v>
      </c>
      <c r="C41" t="s">
        <v>119</v>
      </c>
      <c r="D41" t="s">
        <v>776</v>
      </c>
      <c r="E41" t="s">
        <v>1051</v>
      </c>
      <c r="F41">
        <v>124</v>
      </c>
      <c r="G41" t="s">
        <v>1052</v>
      </c>
      <c r="I41" s="2" t="s">
        <v>1058</v>
      </c>
      <c r="J41" s="2">
        <v>170</v>
      </c>
      <c r="K41" s="3" t="s">
        <v>1059</v>
      </c>
      <c r="N41" s="5" t="s">
        <v>1392</v>
      </c>
      <c r="O41" s="5" t="s">
        <v>1822</v>
      </c>
      <c r="P41" t="s">
        <v>1745</v>
      </c>
    </row>
    <row r="42" spans="1:16" x14ac:dyDescent="0.3">
      <c r="A42" t="s">
        <v>120</v>
      </c>
      <c r="B42" t="s">
        <v>121</v>
      </c>
      <c r="C42" t="s">
        <v>122</v>
      </c>
      <c r="D42" t="s">
        <v>777</v>
      </c>
      <c r="E42" t="s">
        <v>1063</v>
      </c>
      <c r="F42">
        <v>132</v>
      </c>
      <c r="G42" t="s">
        <v>1225</v>
      </c>
      <c r="I42" s="2" t="s">
        <v>1060</v>
      </c>
      <c r="J42" s="2">
        <v>188</v>
      </c>
      <c r="K42" s="3" t="s">
        <v>1061</v>
      </c>
      <c r="N42" s="5" t="s">
        <v>1393</v>
      </c>
      <c r="O42" s="5" t="s">
        <v>1764</v>
      </c>
      <c r="P42" t="s">
        <v>1686</v>
      </c>
    </row>
    <row r="43" spans="1:16" x14ac:dyDescent="0.3">
      <c r="A43" t="s">
        <v>123</v>
      </c>
      <c r="B43" t="s">
        <v>124</v>
      </c>
      <c r="C43" t="s">
        <v>125</v>
      </c>
      <c r="D43" t="s">
        <v>778</v>
      </c>
      <c r="E43" t="s">
        <v>1123</v>
      </c>
      <c r="F43">
        <v>136</v>
      </c>
      <c r="G43" t="s">
        <v>1253</v>
      </c>
      <c r="I43" s="2" t="s">
        <v>1062</v>
      </c>
      <c r="J43" s="2">
        <v>931</v>
      </c>
      <c r="K43" s="3" t="s">
        <v>1224</v>
      </c>
      <c r="N43" s="5" t="s">
        <v>1394</v>
      </c>
      <c r="O43" s="5" t="s">
        <v>1824</v>
      </c>
      <c r="P43" t="s">
        <v>1747</v>
      </c>
    </row>
    <row r="44" spans="1:16" x14ac:dyDescent="0.3">
      <c r="A44" t="s">
        <v>126</v>
      </c>
      <c r="B44" t="s">
        <v>127</v>
      </c>
      <c r="C44" t="s">
        <v>128</v>
      </c>
      <c r="D44" t="s">
        <v>779</v>
      </c>
      <c r="E44" t="s">
        <v>1208</v>
      </c>
      <c r="F44">
        <v>950</v>
      </c>
      <c r="G44" t="s">
        <v>1320</v>
      </c>
      <c r="I44" s="2" t="s">
        <v>1063</v>
      </c>
      <c r="J44" s="2">
        <v>132</v>
      </c>
      <c r="K44" s="3" t="s">
        <v>1225</v>
      </c>
      <c r="N44" s="5" t="s">
        <v>1395</v>
      </c>
      <c r="O44" s="5" t="s">
        <v>1825</v>
      </c>
      <c r="P44" t="s">
        <v>1748</v>
      </c>
    </row>
    <row r="45" spans="1:16" x14ac:dyDescent="0.3">
      <c r="A45" t="s">
        <v>129</v>
      </c>
      <c r="B45" t="s">
        <v>130</v>
      </c>
      <c r="C45" t="s">
        <v>131</v>
      </c>
      <c r="D45" t="s">
        <v>780</v>
      </c>
      <c r="E45" t="s">
        <v>1208</v>
      </c>
      <c r="F45">
        <v>950</v>
      </c>
      <c r="G45" t="s">
        <v>1320</v>
      </c>
      <c r="I45" s="2" t="s">
        <v>1064</v>
      </c>
      <c r="J45" s="2">
        <v>203</v>
      </c>
      <c r="K45" s="3" t="s">
        <v>1065</v>
      </c>
      <c r="N45" s="5" t="s">
        <v>1396</v>
      </c>
      <c r="O45" s="5" t="s">
        <v>1789</v>
      </c>
      <c r="P45" t="s">
        <v>1711</v>
      </c>
    </row>
    <row r="46" spans="1:16" x14ac:dyDescent="0.3">
      <c r="A46" t="s">
        <v>132</v>
      </c>
      <c r="B46" t="s">
        <v>133</v>
      </c>
      <c r="C46" t="s">
        <v>134</v>
      </c>
      <c r="D46" t="s">
        <v>781</v>
      </c>
      <c r="E46" t="s">
        <v>1057</v>
      </c>
      <c r="F46">
        <v>990</v>
      </c>
      <c r="G46" t="s">
        <v>1221</v>
      </c>
      <c r="I46" s="2" t="s">
        <v>1066</v>
      </c>
      <c r="J46" s="2">
        <v>262</v>
      </c>
      <c r="K46" s="3" t="s">
        <v>1067</v>
      </c>
      <c r="N46" s="5" t="s">
        <v>1397</v>
      </c>
      <c r="O46" s="5" t="s">
        <v>1823</v>
      </c>
      <c r="P46" t="s">
        <v>1746</v>
      </c>
    </row>
    <row r="47" spans="1:16" x14ac:dyDescent="0.3">
      <c r="A47" t="s">
        <v>135</v>
      </c>
      <c r="B47" t="s">
        <v>136</v>
      </c>
      <c r="C47" t="s">
        <v>137</v>
      </c>
      <c r="D47" t="s">
        <v>782</v>
      </c>
      <c r="E47" t="s">
        <v>1222</v>
      </c>
      <c r="F47">
        <v>0</v>
      </c>
      <c r="G47" t="s">
        <v>1223</v>
      </c>
      <c r="I47" s="2" t="s">
        <v>1068</v>
      </c>
      <c r="J47" s="2">
        <v>208</v>
      </c>
      <c r="K47" s="3" t="s">
        <v>1069</v>
      </c>
      <c r="N47" s="5" t="s">
        <v>1398</v>
      </c>
      <c r="O47" s="5" t="s">
        <v>1947</v>
      </c>
      <c r="P47" t="s">
        <v>1722</v>
      </c>
    </row>
    <row r="48" spans="1:16" x14ac:dyDescent="0.3">
      <c r="A48" t="s">
        <v>142</v>
      </c>
      <c r="B48" t="s">
        <v>143</v>
      </c>
      <c r="C48" t="s">
        <v>144</v>
      </c>
      <c r="D48" t="s">
        <v>785</v>
      </c>
      <c r="E48" t="s">
        <v>1021</v>
      </c>
      <c r="F48">
        <v>36</v>
      </c>
      <c r="G48" t="s">
        <v>1022</v>
      </c>
      <c r="I48" s="2" t="s">
        <v>1070</v>
      </c>
      <c r="J48" s="2">
        <v>214</v>
      </c>
      <c r="K48" s="3" t="s">
        <v>1071</v>
      </c>
      <c r="N48" s="5" t="s">
        <v>1399</v>
      </c>
      <c r="O48" s="5" t="s">
        <v>1810</v>
      </c>
      <c r="P48" t="s">
        <v>1733</v>
      </c>
    </row>
    <row r="49" spans="1:16" x14ac:dyDescent="0.3">
      <c r="A49" t="s">
        <v>145</v>
      </c>
      <c r="B49" t="s">
        <v>146</v>
      </c>
      <c r="C49" t="s">
        <v>147</v>
      </c>
      <c r="D49" t="s">
        <v>786</v>
      </c>
      <c r="E49" t="s">
        <v>1021</v>
      </c>
      <c r="F49">
        <v>36</v>
      </c>
      <c r="G49" t="s">
        <v>1022</v>
      </c>
      <c r="I49" s="2" t="s">
        <v>1072</v>
      </c>
      <c r="J49" s="2">
        <v>12</v>
      </c>
      <c r="K49" s="3" t="s">
        <v>1073</v>
      </c>
      <c r="N49" s="5" t="s">
        <v>1400</v>
      </c>
      <c r="O49" s="5" t="s">
        <v>1800</v>
      </c>
      <c r="P49" t="s">
        <v>1723</v>
      </c>
    </row>
    <row r="50" spans="1:16" x14ac:dyDescent="0.3">
      <c r="A50" t="s">
        <v>148</v>
      </c>
      <c r="B50" t="s">
        <v>149</v>
      </c>
      <c r="C50" t="s">
        <v>150</v>
      </c>
      <c r="D50" t="s">
        <v>787</v>
      </c>
      <c r="E50" t="s">
        <v>1058</v>
      </c>
      <c r="F50">
        <v>170</v>
      </c>
      <c r="G50" t="s">
        <v>1059</v>
      </c>
      <c r="I50" s="2" t="s">
        <v>1074</v>
      </c>
      <c r="J50" s="2">
        <v>818</v>
      </c>
      <c r="K50" s="3" t="s">
        <v>1075</v>
      </c>
      <c r="N50" s="5" t="s">
        <v>1401</v>
      </c>
      <c r="O50" s="5" t="s">
        <v>1777</v>
      </c>
      <c r="P50" t="s">
        <v>1699</v>
      </c>
    </row>
    <row r="51" spans="1:16" x14ac:dyDescent="0.3">
      <c r="A51" t="s">
        <v>151</v>
      </c>
      <c r="B51" t="s">
        <v>152</v>
      </c>
      <c r="C51" t="s">
        <v>153</v>
      </c>
      <c r="D51" t="s">
        <v>788</v>
      </c>
      <c r="E51" t="s">
        <v>1119</v>
      </c>
      <c r="F51">
        <v>174</v>
      </c>
      <c r="G51" t="s">
        <v>1249</v>
      </c>
      <c r="I51" s="2" t="s">
        <v>1076</v>
      </c>
      <c r="J51" s="2">
        <v>232</v>
      </c>
      <c r="K51" s="3" t="s">
        <v>1077</v>
      </c>
      <c r="N51" s="5" t="s">
        <v>1402</v>
      </c>
      <c r="O51" s="5" t="s">
        <v>1818</v>
      </c>
      <c r="P51" t="s">
        <v>1741</v>
      </c>
    </row>
    <row r="52" spans="1:16" x14ac:dyDescent="0.3">
      <c r="A52" t="s">
        <v>158</v>
      </c>
      <c r="B52" t="s">
        <v>159</v>
      </c>
      <c r="C52" t="s">
        <v>160</v>
      </c>
      <c r="D52" t="s">
        <v>791</v>
      </c>
      <c r="E52" t="s">
        <v>1060</v>
      </c>
      <c r="F52">
        <v>188</v>
      </c>
      <c r="G52" t="s">
        <v>1061</v>
      </c>
      <c r="I52" s="2" t="s">
        <v>1078</v>
      </c>
      <c r="J52" s="2">
        <v>230</v>
      </c>
      <c r="K52" s="3" t="s">
        <v>1079</v>
      </c>
      <c r="N52" s="5" t="s">
        <v>1403</v>
      </c>
      <c r="O52" s="5" t="s">
        <v>1760</v>
      </c>
      <c r="P52" t="s">
        <v>1682</v>
      </c>
    </row>
    <row r="53" spans="1:16" x14ac:dyDescent="0.3">
      <c r="A53" t="s">
        <v>724</v>
      </c>
      <c r="B53" t="s">
        <v>161</v>
      </c>
      <c r="C53" t="s">
        <v>162</v>
      </c>
      <c r="D53" t="s">
        <v>792</v>
      </c>
      <c r="E53" t="s">
        <v>1211</v>
      </c>
      <c r="F53">
        <v>952</v>
      </c>
      <c r="G53" t="s">
        <v>1314</v>
      </c>
      <c r="I53" s="2" t="s">
        <v>1080</v>
      </c>
      <c r="J53" s="2">
        <v>978</v>
      </c>
      <c r="K53" s="3" t="s">
        <v>1081</v>
      </c>
      <c r="N53" s="5" t="s">
        <v>1404</v>
      </c>
      <c r="O53" s="5" t="s">
        <v>1802</v>
      </c>
      <c r="P53" t="s">
        <v>1725</v>
      </c>
    </row>
    <row r="54" spans="1:16" x14ac:dyDescent="0.3">
      <c r="A54" t="s">
        <v>163</v>
      </c>
      <c r="B54" t="s">
        <v>164</v>
      </c>
      <c r="C54" t="s">
        <v>165</v>
      </c>
      <c r="D54" t="s">
        <v>793</v>
      </c>
      <c r="E54" t="s">
        <v>1102</v>
      </c>
      <c r="F54">
        <v>191</v>
      </c>
      <c r="G54" t="s">
        <v>1232</v>
      </c>
      <c r="I54" s="2" t="s">
        <v>1082</v>
      </c>
      <c r="J54" s="2">
        <v>242</v>
      </c>
      <c r="K54" s="3" t="s">
        <v>1226</v>
      </c>
      <c r="N54" s="5" t="s">
        <v>1405</v>
      </c>
      <c r="O54" s="5" t="s">
        <v>1765</v>
      </c>
      <c r="P54" t="s">
        <v>1687</v>
      </c>
    </row>
    <row r="55" spans="1:16" x14ac:dyDescent="0.3">
      <c r="A55" t="s">
        <v>166</v>
      </c>
      <c r="B55" t="s">
        <v>167</v>
      </c>
      <c r="C55" t="s">
        <v>168</v>
      </c>
      <c r="D55" t="s">
        <v>794</v>
      </c>
      <c r="E55" t="s">
        <v>1062</v>
      </c>
      <c r="F55">
        <v>931</v>
      </c>
      <c r="G55" t="s">
        <v>1224</v>
      </c>
      <c r="I55" s="2" t="s">
        <v>1083</v>
      </c>
      <c r="J55" s="2">
        <v>238</v>
      </c>
      <c r="K55" s="3" t="s">
        <v>1084</v>
      </c>
      <c r="N55" s="5" t="s">
        <v>1406</v>
      </c>
      <c r="O55" s="5" t="s">
        <v>1783</v>
      </c>
      <c r="P55" t="s">
        <v>1705</v>
      </c>
    </row>
    <row r="56" spans="1:16" x14ac:dyDescent="0.3">
      <c r="A56" t="s">
        <v>169</v>
      </c>
      <c r="B56" t="s">
        <v>170</v>
      </c>
      <c r="C56" t="s">
        <v>171</v>
      </c>
      <c r="D56" t="s">
        <v>795</v>
      </c>
      <c r="E56" t="s">
        <v>1080</v>
      </c>
      <c r="F56">
        <v>978</v>
      </c>
      <c r="G56" t="s">
        <v>1081</v>
      </c>
      <c r="I56" s="2" t="s">
        <v>1085</v>
      </c>
      <c r="J56" s="2">
        <v>826</v>
      </c>
      <c r="K56" s="3" t="s">
        <v>1086</v>
      </c>
      <c r="N56" s="5" t="s">
        <v>1407</v>
      </c>
      <c r="O56" s="5" t="s">
        <v>1803</v>
      </c>
      <c r="P56" t="s">
        <v>1726</v>
      </c>
    </row>
    <row r="57" spans="1:16" x14ac:dyDescent="0.3">
      <c r="A57" t="s">
        <v>172</v>
      </c>
      <c r="B57" t="s">
        <v>173</v>
      </c>
      <c r="C57" t="s">
        <v>174</v>
      </c>
      <c r="D57" t="s">
        <v>796</v>
      </c>
      <c r="E57" t="s">
        <v>1064</v>
      </c>
      <c r="F57">
        <v>203</v>
      </c>
      <c r="G57" t="s">
        <v>1065</v>
      </c>
      <c r="I57" s="2" t="s">
        <v>1087</v>
      </c>
      <c r="J57" s="2">
        <v>981</v>
      </c>
      <c r="K57" s="3" t="s">
        <v>1088</v>
      </c>
      <c r="N57" s="5" t="s">
        <v>1408</v>
      </c>
      <c r="O57" s="5" t="s">
        <v>1768</v>
      </c>
      <c r="P57" t="s">
        <v>1690</v>
      </c>
    </row>
    <row r="58" spans="1:16" x14ac:dyDescent="0.3">
      <c r="A58" t="s">
        <v>721</v>
      </c>
      <c r="B58" t="s">
        <v>156</v>
      </c>
      <c r="C58" t="s">
        <v>157</v>
      </c>
      <c r="D58" t="s">
        <v>790</v>
      </c>
      <c r="E58" t="s">
        <v>1053</v>
      </c>
      <c r="F58">
        <v>976</v>
      </c>
      <c r="G58" t="s">
        <v>1054</v>
      </c>
      <c r="I58" s="2" t="s">
        <v>1227</v>
      </c>
      <c r="J58" s="2">
        <v>0</v>
      </c>
      <c r="K58" s="3" t="s">
        <v>1228</v>
      </c>
      <c r="N58" s="5" t="s">
        <v>1409</v>
      </c>
      <c r="O58" s="5" t="s">
        <v>1766</v>
      </c>
      <c r="P58" t="s">
        <v>1688</v>
      </c>
    </row>
    <row r="59" spans="1:16" x14ac:dyDescent="0.3">
      <c r="A59" t="s">
        <v>175</v>
      </c>
      <c r="B59" t="s">
        <v>176</v>
      </c>
      <c r="C59" t="s">
        <v>177</v>
      </c>
      <c r="D59" t="s">
        <v>797</v>
      </c>
      <c r="E59" t="s">
        <v>1068</v>
      </c>
      <c r="F59">
        <v>208</v>
      </c>
      <c r="G59" t="s">
        <v>1069</v>
      </c>
      <c r="I59" s="2" t="s">
        <v>1089</v>
      </c>
      <c r="J59" s="2">
        <v>936</v>
      </c>
      <c r="K59" s="3" t="s">
        <v>1090</v>
      </c>
      <c r="N59" s="5" t="s">
        <v>1410</v>
      </c>
      <c r="O59" s="5" t="s">
        <v>1821</v>
      </c>
      <c r="P59" t="s">
        <v>1744</v>
      </c>
    </row>
    <row r="60" spans="1:16" x14ac:dyDescent="0.3">
      <c r="A60" t="s">
        <v>178</v>
      </c>
      <c r="B60" t="s">
        <v>179</v>
      </c>
      <c r="C60" t="s">
        <v>180</v>
      </c>
      <c r="D60" t="s">
        <v>798</v>
      </c>
      <c r="E60" t="s">
        <v>1066</v>
      </c>
      <c r="F60">
        <v>262</v>
      </c>
      <c r="G60" t="s">
        <v>1067</v>
      </c>
      <c r="I60" s="2" t="s">
        <v>1091</v>
      </c>
      <c r="J60" s="2">
        <v>292</v>
      </c>
      <c r="K60" s="3" t="s">
        <v>1092</v>
      </c>
      <c r="N60" s="5" t="s">
        <v>1411</v>
      </c>
      <c r="O60" s="5" t="s">
        <v>1811</v>
      </c>
      <c r="P60" t="s">
        <v>1734</v>
      </c>
    </row>
    <row r="61" spans="1:16" x14ac:dyDescent="0.3">
      <c r="A61" t="s">
        <v>181</v>
      </c>
      <c r="B61" t="s">
        <v>182</v>
      </c>
      <c r="C61" t="s">
        <v>183</v>
      </c>
      <c r="D61" t="s">
        <v>799</v>
      </c>
      <c r="E61" t="s">
        <v>1209</v>
      </c>
      <c r="F61">
        <v>951</v>
      </c>
      <c r="G61" t="s">
        <v>1210</v>
      </c>
      <c r="I61" s="2" t="s">
        <v>1093</v>
      </c>
      <c r="J61" s="2">
        <v>270</v>
      </c>
      <c r="K61" s="3" t="s">
        <v>1094</v>
      </c>
      <c r="N61" s="5" t="s">
        <v>1412</v>
      </c>
      <c r="O61" s="5" t="s">
        <v>1808</v>
      </c>
      <c r="P61" t="s">
        <v>1731</v>
      </c>
    </row>
    <row r="62" spans="1:16" x14ac:dyDescent="0.3">
      <c r="A62" t="s">
        <v>184</v>
      </c>
      <c r="B62" t="s">
        <v>185</v>
      </c>
      <c r="C62" t="s">
        <v>186</v>
      </c>
      <c r="D62" t="s">
        <v>800</v>
      </c>
      <c r="E62" t="s">
        <v>1070</v>
      </c>
      <c r="F62">
        <v>214</v>
      </c>
      <c r="G62" t="s">
        <v>1071</v>
      </c>
      <c r="I62" s="2" t="s">
        <v>1095</v>
      </c>
      <c r="J62" s="2">
        <v>324</v>
      </c>
      <c r="K62" s="3" t="s">
        <v>1096</v>
      </c>
      <c r="N62" s="5" t="s">
        <v>1413</v>
      </c>
      <c r="O62" s="5" t="s">
        <v>1770</v>
      </c>
      <c r="P62" t="s">
        <v>1692</v>
      </c>
    </row>
    <row r="63" spans="1:16" x14ac:dyDescent="0.3">
      <c r="A63" t="s">
        <v>187</v>
      </c>
      <c r="B63" t="s">
        <v>188</v>
      </c>
      <c r="C63" t="s">
        <v>189</v>
      </c>
      <c r="D63" t="s">
        <v>801</v>
      </c>
      <c r="E63" t="s">
        <v>1199</v>
      </c>
      <c r="F63">
        <v>840</v>
      </c>
      <c r="G63" t="s">
        <v>1200</v>
      </c>
      <c r="I63" s="2" t="s">
        <v>1097</v>
      </c>
      <c r="J63" s="2">
        <v>320</v>
      </c>
      <c r="K63" s="3" t="s">
        <v>1098</v>
      </c>
      <c r="N63" s="5" t="s">
        <v>1414</v>
      </c>
      <c r="O63" s="5" t="s">
        <v>1807</v>
      </c>
      <c r="P63" t="s">
        <v>1730</v>
      </c>
    </row>
    <row r="64" spans="1:16" x14ac:dyDescent="0.3">
      <c r="A64" t="s">
        <v>190</v>
      </c>
      <c r="B64" t="s">
        <v>191</v>
      </c>
      <c r="C64" t="s">
        <v>192</v>
      </c>
      <c r="D64" t="s">
        <v>802</v>
      </c>
      <c r="E64" t="s">
        <v>1074</v>
      </c>
      <c r="F64">
        <v>818</v>
      </c>
      <c r="G64" t="s">
        <v>1075</v>
      </c>
      <c r="I64" s="2" t="s">
        <v>1099</v>
      </c>
      <c r="J64" s="2">
        <v>328</v>
      </c>
      <c r="K64" s="3" t="s">
        <v>1229</v>
      </c>
      <c r="N64" s="5" t="s">
        <v>1415</v>
      </c>
      <c r="O64" s="5" t="s">
        <v>1794</v>
      </c>
      <c r="P64" t="s">
        <v>1716</v>
      </c>
    </row>
    <row r="65" spans="1:16" x14ac:dyDescent="0.3">
      <c r="A65" t="s">
        <v>193</v>
      </c>
      <c r="B65" t="s">
        <v>194</v>
      </c>
      <c r="C65" t="s">
        <v>195</v>
      </c>
      <c r="D65" t="s">
        <v>803</v>
      </c>
      <c r="E65" t="s">
        <v>1199</v>
      </c>
      <c r="F65">
        <v>840</v>
      </c>
      <c r="G65" t="s">
        <v>1200</v>
      </c>
      <c r="I65" s="2" t="s">
        <v>1100</v>
      </c>
      <c r="J65" s="2">
        <v>344</v>
      </c>
      <c r="K65" s="3" t="s">
        <v>1230</v>
      </c>
      <c r="N65" s="5" t="s">
        <v>1416</v>
      </c>
      <c r="O65" s="5" t="s">
        <v>1806</v>
      </c>
      <c r="P65" t="s">
        <v>1729</v>
      </c>
    </row>
    <row r="66" spans="1:16" x14ac:dyDescent="0.3">
      <c r="A66" t="s">
        <v>196</v>
      </c>
      <c r="B66" t="s">
        <v>197</v>
      </c>
      <c r="C66" t="s">
        <v>198</v>
      </c>
      <c r="D66" t="s">
        <v>804</v>
      </c>
      <c r="E66" t="s">
        <v>1208</v>
      </c>
      <c r="F66">
        <v>950</v>
      </c>
      <c r="G66" t="s">
        <v>1320</v>
      </c>
      <c r="I66" s="2" t="s">
        <v>1101</v>
      </c>
      <c r="J66" s="2">
        <v>340</v>
      </c>
      <c r="K66" s="3" t="s">
        <v>1231</v>
      </c>
      <c r="N66" s="5" t="s">
        <v>1417</v>
      </c>
      <c r="O66" s="5" t="s">
        <v>1805</v>
      </c>
      <c r="P66" t="s">
        <v>1728</v>
      </c>
    </row>
    <row r="67" spans="1:16" x14ac:dyDescent="0.3">
      <c r="A67" t="s">
        <v>199</v>
      </c>
      <c r="B67" t="s">
        <v>200</v>
      </c>
      <c r="C67" t="s">
        <v>201</v>
      </c>
      <c r="D67" t="s">
        <v>805</v>
      </c>
      <c r="E67" t="s">
        <v>1076</v>
      </c>
      <c r="F67">
        <v>232</v>
      </c>
      <c r="G67" t="s">
        <v>1077</v>
      </c>
      <c r="I67" s="2" t="s">
        <v>1102</v>
      </c>
      <c r="J67" s="2">
        <v>191</v>
      </c>
      <c r="K67" s="3" t="s">
        <v>1232</v>
      </c>
      <c r="N67" s="5" t="s">
        <v>1418</v>
      </c>
      <c r="O67" s="5" t="s">
        <v>1761</v>
      </c>
      <c r="P67" t="s">
        <v>1683</v>
      </c>
    </row>
    <row r="68" spans="1:16" x14ac:dyDescent="0.3">
      <c r="A68" t="s">
        <v>202</v>
      </c>
      <c r="B68" t="s">
        <v>203</v>
      </c>
      <c r="C68" t="s">
        <v>204</v>
      </c>
      <c r="D68" t="s">
        <v>806</v>
      </c>
      <c r="E68" t="s">
        <v>1080</v>
      </c>
      <c r="F68">
        <v>978</v>
      </c>
      <c r="G68" t="s">
        <v>1081</v>
      </c>
      <c r="I68" s="2" t="s">
        <v>1103</v>
      </c>
      <c r="J68" s="2">
        <v>332</v>
      </c>
      <c r="K68" s="3" t="s">
        <v>1233</v>
      </c>
      <c r="N68" s="5" t="s">
        <v>1419</v>
      </c>
      <c r="O68" s="5" t="s">
        <v>1762</v>
      </c>
      <c r="P68" t="s">
        <v>1684</v>
      </c>
    </row>
    <row r="69" spans="1:16" x14ac:dyDescent="0.3">
      <c r="A69" t="s">
        <v>734</v>
      </c>
      <c r="B69" t="s">
        <v>619</v>
      </c>
      <c r="C69" t="s">
        <v>620</v>
      </c>
      <c r="D69" t="s">
        <v>948</v>
      </c>
      <c r="E69" t="s">
        <v>1182</v>
      </c>
      <c r="F69">
        <v>748</v>
      </c>
      <c r="G69" t="s">
        <v>1300</v>
      </c>
      <c r="I69" s="2" t="s">
        <v>1104</v>
      </c>
      <c r="J69" s="2">
        <v>348</v>
      </c>
      <c r="K69" s="3" t="s">
        <v>1234</v>
      </c>
      <c r="N69" s="5" t="s">
        <v>1420</v>
      </c>
      <c r="O69" s="5" t="s">
        <v>1773</v>
      </c>
      <c r="P69" t="s">
        <v>1695</v>
      </c>
    </row>
    <row r="70" spans="1:16" x14ac:dyDescent="0.3">
      <c r="A70" t="s">
        <v>205</v>
      </c>
      <c r="B70" t="s">
        <v>206</v>
      </c>
      <c r="C70" t="s">
        <v>207</v>
      </c>
      <c r="D70" t="s">
        <v>807</v>
      </c>
      <c r="E70" t="s">
        <v>1078</v>
      </c>
      <c r="F70">
        <v>230</v>
      </c>
      <c r="G70" t="s">
        <v>1079</v>
      </c>
      <c r="I70" s="2" t="s">
        <v>1105</v>
      </c>
      <c r="J70" s="2">
        <v>360</v>
      </c>
      <c r="K70" s="3" t="s">
        <v>1235</v>
      </c>
      <c r="N70" s="5" t="s">
        <v>1421</v>
      </c>
      <c r="O70" s="5" t="s">
        <v>1771</v>
      </c>
      <c r="P70" t="s">
        <v>1693</v>
      </c>
    </row>
    <row r="71" spans="1:16" x14ac:dyDescent="0.3">
      <c r="A71" t="s">
        <v>725</v>
      </c>
      <c r="B71" t="s">
        <v>208</v>
      </c>
      <c r="C71" t="s">
        <v>209</v>
      </c>
      <c r="D71" t="s">
        <v>808</v>
      </c>
      <c r="E71" t="s">
        <v>1083</v>
      </c>
      <c r="F71">
        <v>238</v>
      </c>
      <c r="G71" t="s">
        <v>1084</v>
      </c>
      <c r="I71" s="2" t="s">
        <v>1106</v>
      </c>
      <c r="J71" s="2">
        <v>376</v>
      </c>
      <c r="K71" s="3" t="s">
        <v>1236</v>
      </c>
      <c r="N71" s="5" t="s">
        <v>1422</v>
      </c>
      <c r="O71" s="5" t="s">
        <v>1817</v>
      </c>
      <c r="P71" t="s">
        <v>1740</v>
      </c>
    </row>
    <row r="72" spans="1:16" x14ac:dyDescent="0.3">
      <c r="A72" t="s">
        <v>210</v>
      </c>
      <c r="B72" t="s">
        <v>211</v>
      </c>
      <c r="C72" t="s">
        <v>212</v>
      </c>
      <c r="D72" t="s">
        <v>809</v>
      </c>
      <c r="E72" t="s">
        <v>1068</v>
      </c>
      <c r="F72">
        <v>208</v>
      </c>
      <c r="G72" t="s">
        <v>1069</v>
      </c>
      <c r="I72" s="2" t="s">
        <v>1237</v>
      </c>
      <c r="J72" s="2">
        <v>0</v>
      </c>
      <c r="K72" s="3" t="s">
        <v>1238</v>
      </c>
      <c r="N72" s="5" t="s">
        <v>1423</v>
      </c>
      <c r="O72" s="5" t="s">
        <v>1775</v>
      </c>
      <c r="P72" t="s">
        <v>1697</v>
      </c>
    </row>
    <row r="73" spans="1:16" x14ac:dyDescent="0.3">
      <c r="A73" t="s">
        <v>213</v>
      </c>
      <c r="B73" t="s">
        <v>214</v>
      </c>
      <c r="C73" t="s">
        <v>215</v>
      </c>
      <c r="D73" t="s">
        <v>810</v>
      </c>
      <c r="E73" t="s">
        <v>1082</v>
      </c>
      <c r="F73">
        <v>242</v>
      </c>
      <c r="G73" t="s">
        <v>1226</v>
      </c>
      <c r="I73" s="2" t="s">
        <v>1107</v>
      </c>
      <c r="J73" s="2">
        <v>356</v>
      </c>
      <c r="K73" s="3" t="s">
        <v>1239</v>
      </c>
      <c r="N73" s="5">
        <v>7103</v>
      </c>
      <c r="O73" s="5" t="s">
        <v>1948</v>
      </c>
      <c r="P73" s="5" t="s">
        <v>1949</v>
      </c>
    </row>
    <row r="74" spans="1:16" x14ac:dyDescent="0.3">
      <c r="A74" t="s">
        <v>216</v>
      </c>
      <c r="B74" t="s">
        <v>217</v>
      </c>
      <c r="C74" t="s">
        <v>218</v>
      </c>
      <c r="D74" t="s">
        <v>811</v>
      </c>
      <c r="E74" t="s">
        <v>1080</v>
      </c>
      <c r="F74">
        <v>978</v>
      </c>
      <c r="G74" t="s">
        <v>1081</v>
      </c>
      <c r="I74" s="2" t="s">
        <v>1108</v>
      </c>
      <c r="J74" s="2">
        <v>368</v>
      </c>
      <c r="K74" s="3" t="s">
        <v>1109</v>
      </c>
      <c r="N74" s="218">
        <v>7202</v>
      </c>
      <c r="O74" t="s">
        <v>1950</v>
      </c>
      <c r="P74" t="s">
        <v>1951</v>
      </c>
    </row>
    <row r="75" spans="1:16" x14ac:dyDescent="0.3">
      <c r="A75" t="s">
        <v>219</v>
      </c>
      <c r="B75" t="s">
        <v>220</v>
      </c>
      <c r="C75" t="s">
        <v>221</v>
      </c>
      <c r="D75" t="s">
        <v>812</v>
      </c>
      <c r="E75" t="s">
        <v>1080</v>
      </c>
      <c r="F75">
        <v>978</v>
      </c>
      <c r="G75" t="s">
        <v>1081</v>
      </c>
      <c r="I75" s="2" t="s">
        <v>1110</v>
      </c>
      <c r="J75" s="2">
        <v>364</v>
      </c>
      <c r="K75" s="3" t="s">
        <v>1240</v>
      </c>
    </row>
    <row r="76" spans="1:16" x14ac:dyDescent="0.3">
      <c r="A76" t="s">
        <v>222</v>
      </c>
      <c r="B76" t="s">
        <v>223</v>
      </c>
      <c r="C76" t="s">
        <v>224</v>
      </c>
      <c r="D76" t="s">
        <v>813</v>
      </c>
      <c r="E76" t="s">
        <v>1080</v>
      </c>
      <c r="F76">
        <v>978</v>
      </c>
      <c r="G76" t="s">
        <v>1081</v>
      </c>
      <c r="I76" s="2" t="s">
        <v>1111</v>
      </c>
      <c r="J76" s="2">
        <v>352</v>
      </c>
      <c r="K76" s="3" t="s">
        <v>1112</v>
      </c>
    </row>
    <row r="77" spans="1:16" x14ac:dyDescent="0.3">
      <c r="A77" t="s">
        <v>225</v>
      </c>
      <c r="B77" t="s">
        <v>226</v>
      </c>
      <c r="C77" t="s">
        <v>227</v>
      </c>
      <c r="D77" t="s">
        <v>814</v>
      </c>
      <c r="E77" t="s">
        <v>1080</v>
      </c>
      <c r="F77">
        <v>978</v>
      </c>
      <c r="G77" t="s">
        <v>1081</v>
      </c>
      <c r="I77" s="2" t="s">
        <v>1241</v>
      </c>
      <c r="J77" s="2">
        <v>0</v>
      </c>
      <c r="K77" s="3" t="s">
        <v>1242</v>
      </c>
    </row>
    <row r="78" spans="1:16" x14ac:dyDescent="0.3">
      <c r="A78" t="s">
        <v>228</v>
      </c>
      <c r="B78" t="s">
        <v>229</v>
      </c>
      <c r="C78" t="s">
        <v>230</v>
      </c>
      <c r="D78" t="s">
        <v>815</v>
      </c>
      <c r="E78" t="s">
        <v>1080</v>
      </c>
      <c r="F78">
        <v>978</v>
      </c>
      <c r="G78" t="s">
        <v>1081</v>
      </c>
      <c r="I78" s="2" t="s">
        <v>1113</v>
      </c>
      <c r="J78" s="2">
        <v>388</v>
      </c>
      <c r="K78" s="3" t="s">
        <v>1243</v>
      </c>
    </row>
    <row r="79" spans="1:16" x14ac:dyDescent="0.3">
      <c r="A79" t="s">
        <v>231</v>
      </c>
      <c r="B79" t="s">
        <v>232</v>
      </c>
      <c r="C79" t="s">
        <v>233</v>
      </c>
      <c r="D79" t="s">
        <v>816</v>
      </c>
      <c r="E79" t="s">
        <v>1208</v>
      </c>
      <c r="F79">
        <v>950</v>
      </c>
      <c r="G79" t="s">
        <v>1320</v>
      </c>
      <c r="I79" s="2" t="s">
        <v>1114</v>
      </c>
      <c r="J79" s="2">
        <v>400</v>
      </c>
      <c r="K79" s="3" t="s">
        <v>1244</v>
      </c>
    </row>
    <row r="80" spans="1:16" x14ac:dyDescent="0.3">
      <c r="A80" t="s">
        <v>234</v>
      </c>
      <c r="B80" t="s">
        <v>235</v>
      </c>
      <c r="C80" t="s">
        <v>236</v>
      </c>
      <c r="D80" t="s">
        <v>817</v>
      </c>
      <c r="E80" t="s">
        <v>1093</v>
      </c>
      <c r="F80">
        <v>270</v>
      </c>
      <c r="G80" t="s">
        <v>1094</v>
      </c>
      <c r="I80" s="2" t="s">
        <v>1115</v>
      </c>
      <c r="J80" s="2">
        <v>392</v>
      </c>
      <c r="K80" s="3" t="s">
        <v>1245</v>
      </c>
    </row>
    <row r="81" spans="1:11" x14ac:dyDescent="0.3">
      <c r="A81" t="s">
        <v>237</v>
      </c>
      <c r="B81" t="s">
        <v>238</v>
      </c>
      <c r="C81" t="s">
        <v>239</v>
      </c>
      <c r="D81" t="s">
        <v>818</v>
      </c>
      <c r="E81" t="s">
        <v>1087</v>
      </c>
      <c r="F81">
        <v>981</v>
      </c>
      <c r="G81" t="s">
        <v>1088</v>
      </c>
      <c r="I81" s="2" t="s">
        <v>1116</v>
      </c>
      <c r="J81" s="2">
        <v>404</v>
      </c>
      <c r="K81" s="3" t="s">
        <v>1246</v>
      </c>
    </row>
    <row r="82" spans="1:11" x14ac:dyDescent="0.3">
      <c r="A82" t="s">
        <v>240</v>
      </c>
      <c r="B82" t="s">
        <v>241</v>
      </c>
      <c r="C82" t="s">
        <v>242</v>
      </c>
      <c r="D82" t="s">
        <v>819</v>
      </c>
      <c r="E82" t="s">
        <v>1080</v>
      </c>
      <c r="F82">
        <v>978</v>
      </c>
      <c r="G82" t="s">
        <v>1081</v>
      </c>
      <c r="I82" s="2" t="s">
        <v>1117</v>
      </c>
      <c r="J82" s="2">
        <v>417</v>
      </c>
      <c r="K82" s="3" t="s">
        <v>1247</v>
      </c>
    </row>
    <row r="83" spans="1:11" x14ac:dyDescent="0.3">
      <c r="A83" t="s">
        <v>243</v>
      </c>
      <c r="B83" t="s">
        <v>244</v>
      </c>
      <c r="C83" t="s">
        <v>245</v>
      </c>
      <c r="D83" t="s">
        <v>820</v>
      </c>
      <c r="E83" t="s">
        <v>1089</v>
      </c>
      <c r="F83">
        <v>936</v>
      </c>
      <c r="G83" t="s">
        <v>1090</v>
      </c>
      <c r="I83" s="2" t="s">
        <v>1118</v>
      </c>
      <c r="J83" s="2">
        <v>116</v>
      </c>
      <c r="K83" s="3" t="s">
        <v>1248</v>
      </c>
    </row>
    <row r="84" spans="1:11" x14ac:dyDescent="0.3">
      <c r="A84" t="s">
        <v>246</v>
      </c>
      <c r="B84" t="s">
        <v>247</v>
      </c>
      <c r="C84" t="s">
        <v>248</v>
      </c>
      <c r="D84" t="s">
        <v>821</v>
      </c>
      <c r="E84" t="s">
        <v>1091</v>
      </c>
      <c r="F84">
        <v>292</v>
      </c>
      <c r="G84" t="s">
        <v>1092</v>
      </c>
      <c r="I84" s="2" t="s">
        <v>1119</v>
      </c>
      <c r="J84" s="2">
        <v>174</v>
      </c>
      <c r="K84" s="3" t="s">
        <v>1249</v>
      </c>
    </row>
    <row r="85" spans="1:11" x14ac:dyDescent="0.3">
      <c r="A85" t="s">
        <v>249</v>
      </c>
      <c r="B85" t="s">
        <v>250</v>
      </c>
      <c r="C85" t="s">
        <v>251</v>
      </c>
      <c r="D85" t="s">
        <v>822</v>
      </c>
      <c r="E85" t="s">
        <v>1080</v>
      </c>
      <c r="F85">
        <v>978</v>
      </c>
      <c r="G85" t="s">
        <v>1081</v>
      </c>
      <c r="I85" s="2" t="s">
        <v>1120</v>
      </c>
      <c r="J85" s="2">
        <v>408</v>
      </c>
      <c r="K85" s="3" t="s">
        <v>1250</v>
      </c>
    </row>
    <row r="86" spans="1:11" x14ac:dyDescent="0.3">
      <c r="A86" t="s">
        <v>252</v>
      </c>
      <c r="B86" t="s">
        <v>253</v>
      </c>
      <c r="C86" t="s">
        <v>254</v>
      </c>
      <c r="D86" t="s">
        <v>823</v>
      </c>
      <c r="E86" t="s">
        <v>1068</v>
      </c>
      <c r="F86">
        <v>208</v>
      </c>
      <c r="G86" t="s">
        <v>1069</v>
      </c>
      <c r="I86" s="2" t="s">
        <v>1121</v>
      </c>
      <c r="J86" s="2">
        <v>410</v>
      </c>
      <c r="K86" s="3" t="s">
        <v>1251</v>
      </c>
    </row>
    <row r="87" spans="1:11" x14ac:dyDescent="0.3">
      <c r="A87" t="s">
        <v>255</v>
      </c>
      <c r="B87" t="s">
        <v>256</v>
      </c>
      <c r="C87" t="s">
        <v>257</v>
      </c>
      <c r="D87" t="s">
        <v>824</v>
      </c>
      <c r="E87" t="s">
        <v>1209</v>
      </c>
      <c r="F87">
        <v>951</v>
      </c>
      <c r="G87" t="s">
        <v>1210</v>
      </c>
      <c r="I87" s="2" t="s">
        <v>1122</v>
      </c>
      <c r="J87" s="2">
        <v>414</v>
      </c>
      <c r="K87" s="3" t="s">
        <v>1252</v>
      </c>
    </row>
    <row r="88" spans="1:11" x14ac:dyDescent="0.3">
      <c r="A88" t="s">
        <v>258</v>
      </c>
      <c r="B88" t="s">
        <v>259</v>
      </c>
      <c r="C88" t="s">
        <v>260</v>
      </c>
      <c r="D88" t="s">
        <v>825</v>
      </c>
      <c r="E88" t="s">
        <v>1080</v>
      </c>
      <c r="F88">
        <v>978</v>
      </c>
      <c r="G88" t="s">
        <v>1081</v>
      </c>
      <c r="I88" s="2" t="s">
        <v>1123</v>
      </c>
      <c r="J88" s="2">
        <v>136</v>
      </c>
      <c r="K88" s="3" t="s">
        <v>1253</v>
      </c>
    </row>
    <row r="89" spans="1:11" x14ac:dyDescent="0.3">
      <c r="A89" t="s">
        <v>261</v>
      </c>
      <c r="B89" t="s">
        <v>262</v>
      </c>
      <c r="C89" t="s">
        <v>263</v>
      </c>
      <c r="D89" t="s">
        <v>826</v>
      </c>
      <c r="E89" t="s">
        <v>1199</v>
      </c>
      <c r="F89">
        <v>840</v>
      </c>
      <c r="G89" t="s">
        <v>1200</v>
      </c>
      <c r="I89" s="2" t="s">
        <v>1124</v>
      </c>
      <c r="J89" s="2">
        <v>398</v>
      </c>
      <c r="K89" s="3" t="s">
        <v>1254</v>
      </c>
    </row>
    <row r="90" spans="1:11" x14ac:dyDescent="0.3">
      <c r="A90" t="s">
        <v>264</v>
      </c>
      <c r="B90" t="s">
        <v>265</v>
      </c>
      <c r="C90" t="s">
        <v>266</v>
      </c>
      <c r="D90" t="s">
        <v>827</v>
      </c>
      <c r="E90" t="s">
        <v>1097</v>
      </c>
      <c r="F90">
        <v>320</v>
      </c>
      <c r="G90" t="s">
        <v>1098</v>
      </c>
      <c r="I90" s="2" t="s">
        <v>1125</v>
      </c>
      <c r="J90" s="2">
        <v>418</v>
      </c>
      <c r="K90" s="3" t="s">
        <v>1255</v>
      </c>
    </row>
    <row r="91" spans="1:11" x14ac:dyDescent="0.3">
      <c r="A91" t="s">
        <v>267</v>
      </c>
      <c r="B91" t="s">
        <v>268</v>
      </c>
      <c r="C91" t="s">
        <v>269</v>
      </c>
      <c r="D91" t="s">
        <v>828</v>
      </c>
      <c r="E91" t="s">
        <v>1227</v>
      </c>
      <c r="F91">
        <v>0</v>
      </c>
      <c r="G91" t="s">
        <v>1228</v>
      </c>
      <c r="I91" s="2" t="s">
        <v>1126</v>
      </c>
      <c r="J91" s="2">
        <v>422</v>
      </c>
      <c r="K91" s="3" t="s">
        <v>1256</v>
      </c>
    </row>
    <row r="92" spans="1:11" x14ac:dyDescent="0.3">
      <c r="A92" t="s">
        <v>270</v>
      </c>
      <c r="B92" t="s">
        <v>271</v>
      </c>
      <c r="C92" t="s">
        <v>272</v>
      </c>
      <c r="D92" t="s">
        <v>829</v>
      </c>
      <c r="E92" t="s">
        <v>1095</v>
      </c>
      <c r="F92">
        <v>324</v>
      </c>
      <c r="G92" t="s">
        <v>1096</v>
      </c>
      <c r="I92" s="2" t="s">
        <v>1127</v>
      </c>
      <c r="J92" s="2">
        <v>144</v>
      </c>
      <c r="K92" s="3" t="s">
        <v>1257</v>
      </c>
    </row>
    <row r="93" spans="1:11" x14ac:dyDescent="0.3">
      <c r="A93" t="s">
        <v>273</v>
      </c>
      <c r="B93" t="s">
        <v>274</v>
      </c>
      <c r="C93" t="s">
        <v>275</v>
      </c>
      <c r="D93" t="s">
        <v>830</v>
      </c>
      <c r="E93" t="s">
        <v>1211</v>
      </c>
      <c r="F93">
        <v>952</v>
      </c>
      <c r="G93" t="s">
        <v>1314</v>
      </c>
      <c r="I93" s="2" t="s">
        <v>1128</v>
      </c>
      <c r="J93" s="2">
        <v>430</v>
      </c>
      <c r="K93" s="3" t="s">
        <v>1258</v>
      </c>
    </row>
    <row r="94" spans="1:11" x14ac:dyDescent="0.3">
      <c r="A94" t="s">
        <v>276</v>
      </c>
      <c r="B94" t="s">
        <v>277</v>
      </c>
      <c r="C94" t="s">
        <v>278</v>
      </c>
      <c r="D94" t="s">
        <v>831</v>
      </c>
      <c r="E94" t="s">
        <v>1099</v>
      </c>
      <c r="F94">
        <v>328</v>
      </c>
      <c r="G94" t="s">
        <v>1229</v>
      </c>
      <c r="I94" s="2" t="s">
        <v>1129</v>
      </c>
      <c r="J94" s="2">
        <v>426</v>
      </c>
      <c r="K94" s="3" t="s">
        <v>1130</v>
      </c>
    </row>
    <row r="95" spans="1:11" x14ac:dyDescent="0.3">
      <c r="A95" t="s">
        <v>279</v>
      </c>
      <c r="B95" t="s">
        <v>280</v>
      </c>
      <c r="C95" t="s">
        <v>281</v>
      </c>
      <c r="D95" t="s">
        <v>832</v>
      </c>
      <c r="E95" t="s">
        <v>1103</v>
      </c>
      <c r="F95">
        <v>332</v>
      </c>
      <c r="G95" t="s">
        <v>1233</v>
      </c>
      <c r="I95" s="2" t="s">
        <v>1131</v>
      </c>
      <c r="J95" s="2">
        <v>434</v>
      </c>
      <c r="K95" s="3" t="s">
        <v>1259</v>
      </c>
    </row>
    <row r="96" spans="1:11" x14ac:dyDescent="0.3">
      <c r="A96" t="s">
        <v>282</v>
      </c>
      <c r="B96" t="s">
        <v>283</v>
      </c>
      <c r="C96" t="s">
        <v>284</v>
      </c>
      <c r="D96" t="s">
        <v>833</v>
      </c>
      <c r="I96" s="2" t="s">
        <v>1132</v>
      </c>
      <c r="J96" s="2">
        <v>504</v>
      </c>
      <c r="K96" s="3" t="s">
        <v>1260</v>
      </c>
    </row>
    <row r="97" spans="1:11" x14ac:dyDescent="0.3">
      <c r="A97" t="s">
        <v>287</v>
      </c>
      <c r="B97" t="s">
        <v>288</v>
      </c>
      <c r="C97" t="s">
        <v>289</v>
      </c>
      <c r="D97" t="s">
        <v>835</v>
      </c>
      <c r="E97" t="s">
        <v>1101</v>
      </c>
      <c r="F97">
        <v>340</v>
      </c>
      <c r="G97" t="s">
        <v>1231</v>
      </c>
      <c r="I97" s="2" t="s">
        <v>1133</v>
      </c>
      <c r="J97" s="2">
        <v>498</v>
      </c>
      <c r="K97" s="3" t="s">
        <v>1261</v>
      </c>
    </row>
    <row r="98" spans="1:11" x14ac:dyDescent="0.3">
      <c r="A98" t="s">
        <v>718</v>
      </c>
      <c r="B98" t="s">
        <v>138</v>
      </c>
      <c r="C98" t="s">
        <v>139</v>
      </c>
      <c r="D98" t="s">
        <v>783</v>
      </c>
      <c r="E98" t="s">
        <v>1100</v>
      </c>
      <c r="F98">
        <v>344</v>
      </c>
      <c r="G98" t="s">
        <v>1230</v>
      </c>
      <c r="I98" s="2" t="s">
        <v>1134</v>
      </c>
      <c r="J98" s="2">
        <v>969</v>
      </c>
      <c r="K98" s="3" t="s">
        <v>1262</v>
      </c>
    </row>
    <row r="99" spans="1:11" x14ac:dyDescent="0.3">
      <c r="A99" t="s">
        <v>290</v>
      </c>
      <c r="B99" t="s">
        <v>291</v>
      </c>
      <c r="C99" t="s">
        <v>292</v>
      </c>
      <c r="D99" t="s">
        <v>836</v>
      </c>
      <c r="E99" t="s">
        <v>1104</v>
      </c>
      <c r="F99">
        <v>348</v>
      </c>
      <c r="G99" t="s">
        <v>1234</v>
      </c>
      <c r="I99" s="2" t="s">
        <v>379</v>
      </c>
      <c r="J99" s="2">
        <v>807</v>
      </c>
      <c r="K99" s="3" t="s">
        <v>1135</v>
      </c>
    </row>
    <row r="100" spans="1:11" x14ac:dyDescent="0.3">
      <c r="A100" t="s">
        <v>293</v>
      </c>
      <c r="B100" t="s">
        <v>294</v>
      </c>
      <c r="C100" t="s">
        <v>295</v>
      </c>
      <c r="D100" t="s">
        <v>837</v>
      </c>
      <c r="E100" t="s">
        <v>1111</v>
      </c>
      <c r="F100">
        <v>352</v>
      </c>
      <c r="G100" t="s">
        <v>1112</v>
      </c>
      <c r="I100" s="2" t="s">
        <v>1136</v>
      </c>
      <c r="J100" s="2">
        <v>104</v>
      </c>
      <c r="K100" s="3" t="s">
        <v>1263</v>
      </c>
    </row>
    <row r="101" spans="1:11" x14ac:dyDescent="0.3">
      <c r="A101" t="s">
        <v>296</v>
      </c>
      <c r="B101" t="s">
        <v>297</v>
      </c>
      <c r="C101" t="s">
        <v>298</v>
      </c>
      <c r="D101" t="s">
        <v>838</v>
      </c>
      <c r="E101" t="s">
        <v>1107</v>
      </c>
      <c r="F101">
        <v>356</v>
      </c>
      <c r="G101" t="s">
        <v>1239</v>
      </c>
      <c r="I101" s="2" t="s">
        <v>1137</v>
      </c>
      <c r="J101" s="2">
        <v>496</v>
      </c>
      <c r="K101" s="3" t="s">
        <v>1264</v>
      </c>
    </row>
    <row r="102" spans="1:11" x14ac:dyDescent="0.3">
      <c r="A102" t="s">
        <v>299</v>
      </c>
      <c r="B102" t="s">
        <v>300</v>
      </c>
      <c r="C102" t="s">
        <v>301</v>
      </c>
      <c r="D102" t="s">
        <v>839</v>
      </c>
      <c r="E102" t="s">
        <v>1105</v>
      </c>
      <c r="F102">
        <v>360</v>
      </c>
      <c r="G102" t="s">
        <v>1235</v>
      </c>
      <c r="I102" s="2" t="s">
        <v>1138</v>
      </c>
      <c r="J102" s="2">
        <v>446</v>
      </c>
      <c r="K102" s="3" t="s">
        <v>1321</v>
      </c>
    </row>
    <row r="103" spans="1:11" x14ac:dyDescent="0.3">
      <c r="A103" t="s">
        <v>727</v>
      </c>
      <c r="B103" t="s">
        <v>302</v>
      </c>
      <c r="C103" t="s">
        <v>303</v>
      </c>
      <c r="D103" t="s">
        <v>840</v>
      </c>
      <c r="E103" t="s">
        <v>1110</v>
      </c>
      <c r="F103">
        <v>364</v>
      </c>
      <c r="G103" t="s">
        <v>1240</v>
      </c>
      <c r="I103" s="2" t="s">
        <v>1265</v>
      </c>
      <c r="J103" s="2">
        <v>478</v>
      </c>
      <c r="K103" s="3" t="s">
        <v>1266</v>
      </c>
    </row>
    <row r="104" spans="1:11" x14ac:dyDescent="0.3">
      <c r="A104" t="s">
        <v>304</v>
      </c>
      <c r="B104" t="s">
        <v>305</v>
      </c>
      <c r="C104" t="s">
        <v>306</v>
      </c>
      <c r="D104" t="s">
        <v>841</v>
      </c>
      <c r="E104" t="s">
        <v>1108</v>
      </c>
      <c r="F104">
        <v>368</v>
      </c>
      <c r="G104" t="s">
        <v>1109</v>
      </c>
      <c r="I104" s="2" t="s">
        <v>1139</v>
      </c>
      <c r="J104" s="2">
        <v>480</v>
      </c>
      <c r="K104" s="3" t="s">
        <v>1267</v>
      </c>
    </row>
    <row r="105" spans="1:11" x14ac:dyDescent="0.3">
      <c r="A105" t="s">
        <v>307</v>
      </c>
      <c r="B105" t="s">
        <v>308</v>
      </c>
      <c r="C105" t="s">
        <v>309</v>
      </c>
      <c r="D105" t="s">
        <v>842</v>
      </c>
      <c r="E105" t="s">
        <v>1080</v>
      </c>
      <c r="F105">
        <v>978</v>
      </c>
      <c r="G105" t="s">
        <v>1081</v>
      </c>
      <c r="I105" s="2" t="s">
        <v>1140</v>
      </c>
      <c r="J105" s="2">
        <v>462</v>
      </c>
      <c r="K105" s="3" t="s">
        <v>1268</v>
      </c>
    </row>
    <row r="106" spans="1:11" x14ac:dyDescent="0.3">
      <c r="A106" t="s">
        <v>310</v>
      </c>
      <c r="B106" t="s">
        <v>311</v>
      </c>
      <c r="C106" t="s">
        <v>312</v>
      </c>
      <c r="D106" t="s">
        <v>843</v>
      </c>
      <c r="E106" t="s">
        <v>1237</v>
      </c>
      <c r="F106">
        <v>0</v>
      </c>
      <c r="G106" t="s">
        <v>1238</v>
      </c>
      <c r="I106" s="2" t="s">
        <v>1141</v>
      </c>
      <c r="J106" s="2">
        <v>454</v>
      </c>
      <c r="K106" s="3" t="s">
        <v>1142</v>
      </c>
    </row>
    <row r="107" spans="1:11" x14ac:dyDescent="0.3">
      <c r="A107" t="s">
        <v>313</v>
      </c>
      <c r="B107" t="s">
        <v>314</v>
      </c>
      <c r="C107" t="s">
        <v>315</v>
      </c>
      <c r="D107" t="s">
        <v>844</v>
      </c>
      <c r="E107" t="s">
        <v>1106</v>
      </c>
      <c r="F107">
        <v>376</v>
      </c>
      <c r="G107" t="s">
        <v>1236</v>
      </c>
      <c r="I107" s="2" t="s">
        <v>1143</v>
      </c>
      <c r="J107" s="2">
        <v>484</v>
      </c>
      <c r="K107" s="3" t="s">
        <v>1269</v>
      </c>
    </row>
    <row r="108" spans="1:11" x14ac:dyDescent="0.3">
      <c r="A108" t="s">
        <v>316</v>
      </c>
      <c r="B108" t="s">
        <v>317</v>
      </c>
      <c r="C108" t="s">
        <v>318</v>
      </c>
      <c r="D108" t="s">
        <v>845</v>
      </c>
      <c r="E108" t="s">
        <v>1080</v>
      </c>
      <c r="F108">
        <v>978</v>
      </c>
      <c r="G108" t="s">
        <v>1081</v>
      </c>
      <c r="I108" s="2" t="s">
        <v>1144</v>
      </c>
      <c r="J108" s="2">
        <v>458</v>
      </c>
      <c r="K108" s="3" t="s">
        <v>1270</v>
      </c>
    </row>
    <row r="109" spans="1:11" x14ac:dyDescent="0.3">
      <c r="A109" t="s">
        <v>319</v>
      </c>
      <c r="B109" t="s">
        <v>320</v>
      </c>
      <c r="C109" t="s">
        <v>321</v>
      </c>
      <c r="D109" t="s">
        <v>846</v>
      </c>
      <c r="E109" t="s">
        <v>1113</v>
      </c>
      <c r="F109">
        <v>388</v>
      </c>
      <c r="G109" t="s">
        <v>1243</v>
      </c>
      <c r="I109" s="2" t="s">
        <v>1145</v>
      </c>
      <c r="J109" s="2">
        <v>943</v>
      </c>
      <c r="K109" s="3" t="s">
        <v>1271</v>
      </c>
    </row>
    <row r="110" spans="1:11" x14ac:dyDescent="0.3">
      <c r="A110" t="s">
        <v>322</v>
      </c>
      <c r="B110" t="s">
        <v>323</v>
      </c>
      <c r="C110" t="s">
        <v>324</v>
      </c>
      <c r="D110" t="s">
        <v>847</v>
      </c>
      <c r="E110" t="s">
        <v>1115</v>
      </c>
      <c r="F110">
        <v>392</v>
      </c>
      <c r="G110" t="s">
        <v>1245</v>
      </c>
      <c r="I110" s="2" t="s">
        <v>1146</v>
      </c>
      <c r="J110" s="2">
        <v>516</v>
      </c>
      <c r="K110" s="3" t="s">
        <v>1272</v>
      </c>
    </row>
    <row r="111" spans="1:11" x14ac:dyDescent="0.3">
      <c r="A111" t="s">
        <v>325</v>
      </c>
      <c r="B111" t="s">
        <v>326</v>
      </c>
      <c r="C111" t="s">
        <v>327</v>
      </c>
      <c r="D111" t="s">
        <v>848</v>
      </c>
      <c r="E111" t="s">
        <v>1241</v>
      </c>
      <c r="F111">
        <v>0</v>
      </c>
      <c r="G111" t="s">
        <v>1242</v>
      </c>
      <c r="I111" s="2" t="s">
        <v>1147</v>
      </c>
      <c r="J111" s="2">
        <v>566</v>
      </c>
      <c r="K111" s="3" t="s">
        <v>1273</v>
      </c>
    </row>
    <row r="112" spans="1:11" x14ac:dyDescent="0.3">
      <c r="A112" t="s">
        <v>328</v>
      </c>
      <c r="B112" t="s">
        <v>329</v>
      </c>
      <c r="C112" t="s">
        <v>330</v>
      </c>
      <c r="D112" t="s">
        <v>849</v>
      </c>
      <c r="E112" t="s">
        <v>1114</v>
      </c>
      <c r="F112">
        <v>400</v>
      </c>
      <c r="G112" t="s">
        <v>1244</v>
      </c>
      <c r="I112" s="2" t="s">
        <v>1148</v>
      </c>
      <c r="J112" s="2">
        <v>558</v>
      </c>
      <c r="K112" s="3" t="s">
        <v>1274</v>
      </c>
    </row>
    <row r="113" spans="1:11" x14ac:dyDescent="0.3">
      <c r="A113" t="s">
        <v>331</v>
      </c>
      <c r="B113" t="s">
        <v>332</v>
      </c>
      <c r="C113" t="s">
        <v>333</v>
      </c>
      <c r="D113" t="s">
        <v>850</v>
      </c>
      <c r="E113" t="s">
        <v>1124</v>
      </c>
      <c r="F113">
        <v>398</v>
      </c>
      <c r="G113" t="s">
        <v>1254</v>
      </c>
      <c r="I113" s="2" t="s">
        <v>1149</v>
      </c>
      <c r="J113" s="2">
        <v>578</v>
      </c>
      <c r="K113" s="3" t="s">
        <v>1275</v>
      </c>
    </row>
    <row r="114" spans="1:11" x14ac:dyDescent="0.3">
      <c r="A114" t="s">
        <v>334</v>
      </c>
      <c r="B114" t="s">
        <v>335</v>
      </c>
      <c r="C114" t="s">
        <v>336</v>
      </c>
      <c r="D114" t="s">
        <v>851</v>
      </c>
      <c r="E114" t="s">
        <v>1116</v>
      </c>
      <c r="F114">
        <v>404</v>
      </c>
      <c r="G114" t="s">
        <v>1246</v>
      </c>
      <c r="I114" s="2" t="s">
        <v>1150</v>
      </c>
      <c r="J114" s="2">
        <v>524</v>
      </c>
      <c r="K114" s="3" t="s">
        <v>1276</v>
      </c>
    </row>
    <row r="115" spans="1:11" x14ac:dyDescent="0.3">
      <c r="A115" t="s">
        <v>337</v>
      </c>
      <c r="B115" t="s">
        <v>338</v>
      </c>
      <c r="C115" t="s">
        <v>339</v>
      </c>
      <c r="D115" t="s">
        <v>852</v>
      </c>
      <c r="I115" s="2" t="s">
        <v>1151</v>
      </c>
      <c r="J115" s="2">
        <v>554</v>
      </c>
      <c r="K115" s="3" t="s">
        <v>1277</v>
      </c>
    </row>
    <row r="116" spans="1:11" x14ac:dyDescent="0.3">
      <c r="A116" t="s">
        <v>340</v>
      </c>
      <c r="B116" t="s">
        <v>341</v>
      </c>
      <c r="C116" t="s">
        <v>342</v>
      </c>
      <c r="D116" t="s">
        <v>853</v>
      </c>
      <c r="E116" t="s">
        <v>1120</v>
      </c>
      <c r="F116">
        <v>408</v>
      </c>
      <c r="G116" t="s">
        <v>1250</v>
      </c>
      <c r="I116" s="2" t="s">
        <v>1152</v>
      </c>
      <c r="J116" s="2">
        <v>512</v>
      </c>
      <c r="K116" s="3" t="s">
        <v>1278</v>
      </c>
    </row>
    <row r="117" spans="1:11" x14ac:dyDescent="0.3">
      <c r="A117" t="s">
        <v>343</v>
      </c>
      <c r="B117" t="s">
        <v>344</v>
      </c>
      <c r="C117" t="s">
        <v>345</v>
      </c>
      <c r="D117" t="s">
        <v>854</v>
      </c>
      <c r="E117" t="s">
        <v>1121</v>
      </c>
      <c r="F117">
        <v>410</v>
      </c>
      <c r="G117" t="s">
        <v>1251</v>
      </c>
      <c r="I117" s="2" t="s">
        <v>1153</v>
      </c>
      <c r="J117" s="2">
        <v>590</v>
      </c>
      <c r="K117" s="3" t="s">
        <v>1154</v>
      </c>
    </row>
    <row r="118" spans="1:11" x14ac:dyDescent="0.3">
      <c r="A118" t="s">
        <v>1322</v>
      </c>
      <c r="B118" t="s">
        <v>1323</v>
      </c>
      <c r="C118" t="s">
        <v>1324</v>
      </c>
      <c r="D118" t="s">
        <v>1218</v>
      </c>
      <c r="E118" t="s">
        <v>1080</v>
      </c>
      <c r="F118">
        <v>978</v>
      </c>
      <c r="G118" t="s">
        <v>1081</v>
      </c>
      <c r="I118" s="2" t="s">
        <v>1155</v>
      </c>
      <c r="J118" s="2">
        <v>604</v>
      </c>
      <c r="K118" s="3" t="s">
        <v>1156</v>
      </c>
    </row>
    <row r="119" spans="1:11" x14ac:dyDescent="0.3">
      <c r="A119" t="s">
        <v>346</v>
      </c>
      <c r="B119" t="s">
        <v>347</v>
      </c>
      <c r="C119" t="s">
        <v>348</v>
      </c>
      <c r="D119" t="s">
        <v>855</v>
      </c>
      <c r="E119" t="s">
        <v>1122</v>
      </c>
      <c r="F119">
        <v>414</v>
      </c>
      <c r="G119" t="s">
        <v>1252</v>
      </c>
      <c r="I119" s="2" t="s">
        <v>1157</v>
      </c>
      <c r="J119" s="2">
        <v>598</v>
      </c>
      <c r="K119" s="3" t="s">
        <v>1279</v>
      </c>
    </row>
    <row r="120" spans="1:11" x14ac:dyDescent="0.3">
      <c r="A120" t="s">
        <v>728</v>
      </c>
      <c r="B120" t="s">
        <v>349</v>
      </c>
      <c r="C120" t="s">
        <v>350</v>
      </c>
      <c r="D120" t="s">
        <v>856</v>
      </c>
      <c r="E120" t="s">
        <v>1117</v>
      </c>
      <c r="F120">
        <v>417</v>
      </c>
      <c r="G120" t="s">
        <v>1247</v>
      </c>
      <c r="I120" s="2" t="s">
        <v>1158</v>
      </c>
      <c r="J120" s="2">
        <v>608</v>
      </c>
      <c r="K120" s="3" t="s">
        <v>1280</v>
      </c>
    </row>
    <row r="121" spans="1:11" x14ac:dyDescent="0.3">
      <c r="A121" t="s">
        <v>351</v>
      </c>
      <c r="B121" t="s">
        <v>352</v>
      </c>
      <c r="C121" t="s">
        <v>353</v>
      </c>
      <c r="D121" t="s">
        <v>857</v>
      </c>
      <c r="E121" t="s">
        <v>1125</v>
      </c>
      <c r="F121">
        <v>418</v>
      </c>
      <c r="G121" t="s">
        <v>1255</v>
      </c>
      <c r="I121" s="2" t="s">
        <v>1159</v>
      </c>
      <c r="J121" s="2">
        <v>586</v>
      </c>
      <c r="K121" s="3" t="s">
        <v>1281</v>
      </c>
    </row>
    <row r="122" spans="1:11" x14ac:dyDescent="0.3">
      <c r="A122" t="s">
        <v>354</v>
      </c>
      <c r="B122" t="s">
        <v>355</v>
      </c>
      <c r="C122" t="s">
        <v>356</v>
      </c>
      <c r="D122" t="s">
        <v>858</v>
      </c>
      <c r="E122" t="s">
        <v>1080</v>
      </c>
      <c r="F122">
        <v>978</v>
      </c>
      <c r="G122" t="s">
        <v>1081</v>
      </c>
      <c r="I122" s="2" t="s">
        <v>1160</v>
      </c>
      <c r="J122" s="2">
        <v>985</v>
      </c>
      <c r="K122" s="3" t="s">
        <v>1282</v>
      </c>
    </row>
    <row r="123" spans="1:11" x14ac:dyDescent="0.3">
      <c r="A123" t="s">
        <v>357</v>
      </c>
      <c r="B123" t="s">
        <v>358</v>
      </c>
      <c r="C123" t="s">
        <v>359</v>
      </c>
      <c r="D123" t="s">
        <v>859</v>
      </c>
      <c r="E123" t="s">
        <v>1126</v>
      </c>
      <c r="F123">
        <v>422</v>
      </c>
      <c r="G123" t="s">
        <v>1256</v>
      </c>
      <c r="I123" s="2" t="s">
        <v>1161</v>
      </c>
      <c r="J123" s="2">
        <v>600</v>
      </c>
      <c r="K123" s="3" t="s">
        <v>1162</v>
      </c>
    </row>
    <row r="124" spans="1:11" x14ac:dyDescent="0.3">
      <c r="A124" t="s">
        <v>360</v>
      </c>
      <c r="B124" t="s">
        <v>361</v>
      </c>
      <c r="C124" t="s">
        <v>362</v>
      </c>
      <c r="D124" t="s">
        <v>860</v>
      </c>
      <c r="E124" t="s">
        <v>1129</v>
      </c>
      <c r="F124">
        <v>426</v>
      </c>
      <c r="G124" t="s">
        <v>1130</v>
      </c>
      <c r="I124" s="2" t="s">
        <v>1163</v>
      </c>
      <c r="J124" s="2">
        <v>634</v>
      </c>
      <c r="K124" s="3" t="s">
        <v>1283</v>
      </c>
    </row>
    <row r="125" spans="1:11" x14ac:dyDescent="0.3">
      <c r="A125" t="s">
        <v>363</v>
      </c>
      <c r="B125" t="s">
        <v>364</v>
      </c>
      <c r="C125" t="s">
        <v>365</v>
      </c>
      <c r="D125" t="s">
        <v>861</v>
      </c>
      <c r="E125" t="s">
        <v>1128</v>
      </c>
      <c r="F125">
        <v>430</v>
      </c>
      <c r="G125" t="s">
        <v>1258</v>
      </c>
      <c r="I125" s="2" t="s">
        <v>1164</v>
      </c>
      <c r="J125" s="2">
        <v>946</v>
      </c>
      <c r="K125" s="3" t="s">
        <v>1284</v>
      </c>
    </row>
    <row r="126" spans="1:11" x14ac:dyDescent="0.3">
      <c r="A126" t="s">
        <v>366</v>
      </c>
      <c r="B126" t="s">
        <v>367</v>
      </c>
      <c r="C126" t="s">
        <v>368</v>
      </c>
      <c r="D126" t="s">
        <v>862</v>
      </c>
      <c r="E126" t="s">
        <v>1131</v>
      </c>
      <c r="F126">
        <v>434</v>
      </c>
      <c r="G126" t="s">
        <v>1259</v>
      </c>
      <c r="I126" s="2" t="s">
        <v>1165</v>
      </c>
      <c r="J126" s="2">
        <v>941</v>
      </c>
      <c r="K126" s="3" t="s">
        <v>1285</v>
      </c>
    </row>
    <row r="127" spans="1:11" x14ac:dyDescent="0.3">
      <c r="A127" t="s">
        <v>369</v>
      </c>
      <c r="B127" t="s">
        <v>370</v>
      </c>
      <c r="C127" t="s">
        <v>371</v>
      </c>
      <c r="D127" t="s">
        <v>863</v>
      </c>
      <c r="E127" t="s">
        <v>1055</v>
      </c>
      <c r="F127">
        <v>756</v>
      </c>
      <c r="G127" t="s">
        <v>1056</v>
      </c>
      <c r="I127" s="2" t="s">
        <v>1166</v>
      </c>
      <c r="J127" s="2">
        <v>643</v>
      </c>
      <c r="K127" s="3" t="s">
        <v>1286</v>
      </c>
    </row>
    <row r="128" spans="1:11" x14ac:dyDescent="0.3">
      <c r="A128" t="s">
        <v>372</v>
      </c>
      <c r="B128" t="s">
        <v>373</v>
      </c>
      <c r="C128" t="s">
        <v>374</v>
      </c>
      <c r="D128" t="s">
        <v>864</v>
      </c>
      <c r="E128" t="s">
        <v>1080</v>
      </c>
      <c r="F128">
        <v>978</v>
      </c>
      <c r="G128" t="s">
        <v>1081</v>
      </c>
      <c r="I128" s="2" t="s">
        <v>1167</v>
      </c>
      <c r="J128" s="2">
        <v>646</v>
      </c>
      <c r="K128" s="3" t="s">
        <v>1287</v>
      </c>
    </row>
    <row r="129" spans="1:11" x14ac:dyDescent="0.3">
      <c r="A129" t="s">
        <v>375</v>
      </c>
      <c r="B129" t="s">
        <v>376</v>
      </c>
      <c r="C129" t="s">
        <v>377</v>
      </c>
      <c r="D129" t="s">
        <v>865</v>
      </c>
      <c r="E129" t="s">
        <v>1080</v>
      </c>
      <c r="F129">
        <v>978</v>
      </c>
      <c r="G129" t="s">
        <v>1081</v>
      </c>
      <c r="I129" s="2" t="s">
        <v>1168</v>
      </c>
      <c r="J129" s="2">
        <v>682</v>
      </c>
      <c r="K129" s="3" t="s">
        <v>1288</v>
      </c>
    </row>
    <row r="130" spans="1:11" x14ac:dyDescent="0.3">
      <c r="A130" t="s">
        <v>719</v>
      </c>
      <c r="B130" t="s">
        <v>140</v>
      </c>
      <c r="C130" t="s">
        <v>141</v>
      </c>
      <c r="D130" t="s">
        <v>784</v>
      </c>
      <c r="E130" t="s">
        <v>1138</v>
      </c>
      <c r="F130">
        <v>446</v>
      </c>
      <c r="G130" t="s">
        <v>1321</v>
      </c>
      <c r="I130" s="2" t="s">
        <v>1169</v>
      </c>
      <c r="J130" s="2">
        <v>90</v>
      </c>
      <c r="K130" s="3" t="s">
        <v>1289</v>
      </c>
    </row>
    <row r="131" spans="1:11" x14ac:dyDescent="0.3">
      <c r="A131" t="s">
        <v>729</v>
      </c>
      <c r="B131" t="s">
        <v>378</v>
      </c>
      <c r="C131" t="s">
        <v>379</v>
      </c>
      <c r="D131" t="s">
        <v>866</v>
      </c>
      <c r="E131" t="s">
        <v>379</v>
      </c>
      <c r="F131">
        <v>807</v>
      </c>
      <c r="G131" t="s">
        <v>1135</v>
      </c>
      <c r="I131" s="2" t="s">
        <v>1170</v>
      </c>
      <c r="J131" s="2">
        <v>690</v>
      </c>
      <c r="K131" s="3" t="s">
        <v>1290</v>
      </c>
    </row>
    <row r="132" spans="1:11" x14ac:dyDescent="0.3">
      <c r="A132" t="s">
        <v>380</v>
      </c>
      <c r="B132" t="s">
        <v>381</v>
      </c>
      <c r="C132" t="s">
        <v>382</v>
      </c>
      <c r="D132" t="s">
        <v>867</v>
      </c>
      <c r="E132" t="s">
        <v>1134</v>
      </c>
      <c r="F132">
        <v>969</v>
      </c>
      <c r="G132" t="s">
        <v>1262</v>
      </c>
      <c r="I132" s="2" t="s">
        <v>1171</v>
      </c>
      <c r="J132" s="2">
        <v>938</v>
      </c>
      <c r="K132" s="3" t="s">
        <v>1291</v>
      </c>
    </row>
    <row r="133" spans="1:11" x14ac:dyDescent="0.3">
      <c r="A133" t="s">
        <v>383</v>
      </c>
      <c r="B133" t="s">
        <v>384</v>
      </c>
      <c r="C133" t="s">
        <v>385</v>
      </c>
      <c r="D133" t="s">
        <v>868</v>
      </c>
      <c r="E133" t="s">
        <v>1141</v>
      </c>
      <c r="F133">
        <v>454</v>
      </c>
      <c r="G133" t="s">
        <v>1142</v>
      </c>
      <c r="I133" s="2" t="s">
        <v>1172</v>
      </c>
      <c r="J133" s="2">
        <v>752</v>
      </c>
      <c r="K133" s="3" t="s">
        <v>1292</v>
      </c>
    </row>
    <row r="134" spans="1:11" x14ac:dyDescent="0.3">
      <c r="A134" t="s">
        <v>386</v>
      </c>
      <c r="B134" t="s">
        <v>387</v>
      </c>
      <c r="C134" t="s">
        <v>388</v>
      </c>
      <c r="D134" t="s">
        <v>869</v>
      </c>
      <c r="E134" t="s">
        <v>1144</v>
      </c>
      <c r="F134">
        <v>458</v>
      </c>
      <c r="G134" t="s">
        <v>1270</v>
      </c>
      <c r="I134" s="2" t="s">
        <v>1173</v>
      </c>
      <c r="J134" s="2">
        <v>702</v>
      </c>
      <c r="K134" s="3" t="s">
        <v>1293</v>
      </c>
    </row>
    <row r="135" spans="1:11" x14ac:dyDescent="0.3">
      <c r="A135" t="s">
        <v>389</v>
      </c>
      <c r="B135" t="s">
        <v>390</v>
      </c>
      <c r="C135" t="s">
        <v>391</v>
      </c>
      <c r="D135" t="s">
        <v>870</v>
      </c>
      <c r="E135" t="s">
        <v>1140</v>
      </c>
      <c r="F135">
        <v>462</v>
      </c>
      <c r="G135" t="s">
        <v>1268</v>
      </c>
      <c r="I135" s="2" t="s">
        <v>1174</v>
      </c>
      <c r="J135" s="2">
        <v>654</v>
      </c>
      <c r="K135" s="3" t="s">
        <v>1294</v>
      </c>
    </row>
    <row r="136" spans="1:11" x14ac:dyDescent="0.3">
      <c r="A136" t="s">
        <v>392</v>
      </c>
      <c r="B136" t="s">
        <v>393</v>
      </c>
      <c r="C136" t="s">
        <v>394</v>
      </c>
      <c r="D136" t="s">
        <v>871</v>
      </c>
      <c r="E136" t="s">
        <v>1211</v>
      </c>
      <c r="F136">
        <v>952</v>
      </c>
      <c r="G136" t="s">
        <v>1314</v>
      </c>
      <c r="I136" s="2" t="s">
        <v>1175</v>
      </c>
      <c r="J136" s="2">
        <v>694</v>
      </c>
      <c r="K136" s="3" t="s">
        <v>1176</v>
      </c>
    </row>
    <row r="137" spans="1:11" x14ac:dyDescent="0.3">
      <c r="A137" t="s">
        <v>395</v>
      </c>
      <c r="B137" t="s">
        <v>396</v>
      </c>
      <c r="C137" t="s">
        <v>397</v>
      </c>
      <c r="D137" t="s">
        <v>872</v>
      </c>
      <c r="E137" t="s">
        <v>1080</v>
      </c>
      <c r="F137">
        <v>978</v>
      </c>
      <c r="G137" t="s">
        <v>1081</v>
      </c>
      <c r="I137" s="2" t="s">
        <v>1177</v>
      </c>
      <c r="J137" s="2">
        <v>706</v>
      </c>
      <c r="K137" s="3" t="s">
        <v>1295</v>
      </c>
    </row>
    <row r="138" spans="1:11" x14ac:dyDescent="0.3">
      <c r="A138" t="s">
        <v>398</v>
      </c>
      <c r="B138" t="s">
        <v>399</v>
      </c>
      <c r="C138" t="s">
        <v>400</v>
      </c>
      <c r="D138" t="s">
        <v>873</v>
      </c>
      <c r="E138" t="s">
        <v>1199</v>
      </c>
      <c r="F138">
        <v>840</v>
      </c>
      <c r="G138" t="s">
        <v>1200</v>
      </c>
      <c r="I138" s="2" t="s">
        <v>1178</v>
      </c>
      <c r="J138" s="2">
        <v>968</v>
      </c>
      <c r="K138" s="3" t="s">
        <v>1179</v>
      </c>
    </row>
    <row r="139" spans="1:11" x14ac:dyDescent="0.3">
      <c r="A139" t="s">
        <v>401</v>
      </c>
      <c r="B139" t="s">
        <v>402</v>
      </c>
      <c r="C139" t="s">
        <v>403</v>
      </c>
      <c r="D139" t="s">
        <v>874</v>
      </c>
      <c r="E139" t="s">
        <v>1080</v>
      </c>
      <c r="F139">
        <v>978</v>
      </c>
      <c r="G139" t="s">
        <v>1081</v>
      </c>
      <c r="I139" s="2" t="s">
        <v>1180</v>
      </c>
      <c r="J139" s="2">
        <v>728</v>
      </c>
      <c r="K139" s="3" t="s">
        <v>1296</v>
      </c>
    </row>
    <row r="140" spans="1:11" x14ac:dyDescent="0.3">
      <c r="A140" t="s">
        <v>404</v>
      </c>
      <c r="B140" t="s">
        <v>405</v>
      </c>
      <c r="C140" t="s">
        <v>406</v>
      </c>
      <c r="D140" t="s">
        <v>875</v>
      </c>
      <c r="E140" t="s">
        <v>1265</v>
      </c>
      <c r="F140">
        <v>478</v>
      </c>
      <c r="G140" t="s">
        <v>1266</v>
      </c>
      <c r="I140" s="2" t="s">
        <v>1297</v>
      </c>
      <c r="J140" s="2">
        <v>678</v>
      </c>
      <c r="K140" s="3" t="s">
        <v>1298</v>
      </c>
    </row>
    <row r="141" spans="1:11" x14ac:dyDescent="0.3">
      <c r="A141" t="s">
        <v>407</v>
      </c>
      <c r="B141" t="s">
        <v>408</v>
      </c>
      <c r="C141" t="s">
        <v>409</v>
      </c>
      <c r="D141" t="s">
        <v>876</v>
      </c>
      <c r="E141" t="s">
        <v>1139</v>
      </c>
      <c r="F141">
        <v>480</v>
      </c>
      <c r="G141" t="s">
        <v>1267</v>
      </c>
      <c r="I141" s="2" t="s">
        <v>1181</v>
      </c>
      <c r="J141" s="2">
        <v>760</v>
      </c>
      <c r="K141" s="3" t="s">
        <v>1299</v>
      </c>
    </row>
    <row r="142" spans="1:11" x14ac:dyDescent="0.3">
      <c r="A142" t="s">
        <v>410</v>
      </c>
      <c r="B142" t="s">
        <v>411</v>
      </c>
      <c r="C142" t="s">
        <v>412</v>
      </c>
      <c r="D142" t="s">
        <v>877</v>
      </c>
      <c r="E142" t="s">
        <v>1080</v>
      </c>
      <c r="F142">
        <v>978</v>
      </c>
      <c r="G142" t="s">
        <v>1081</v>
      </c>
      <c r="I142" s="2" t="s">
        <v>1182</v>
      </c>
      <c r="J142" s="2">
        <v>748</v>
      </c>
      <c r="K142" s="3" t="s">
        <v>1300</v>
      </c>
    </row>
    <row r="143" spans="1:11" x14ac:dyDescent="0.3">
      <c r="A143" t="s">
        <v>413</v>
      </c>
      <c r="B143" t="s">
        <v>414</v>
      </c>
      <c r="C143" t="s">
        <v>415</v>
      </c>
      <c r="D143" t="s">
        <v>878</v>
      </c>
      <c r="E143" t="s">
        <v>1143</v>
      </c>
      <c r="F143">
        <v>484</v>
      </c>
      <c r="G143" t="s">
        <v>1269</v>
      </c>
      <c r="I143" s="2" t="s">
        <v>1183</v>
      </c>
      <c r="J143" s="2">
        <v>764</v>
      </c>
      <c r="K143" s="3" t="s">
        <v>1301</v>
      </c>
    </row>
    <row r="144" spans="1:11" x14ac:dyDescent="0.3">
      <c r="A144" t="s">
        <v>730</v>
      </c>
      <c r="B144" t="s">
        <v>416</v>
      </c>
      <c r="C144" t="s">
        <v>417</v>
      </c>
      <c r="D144" t="s">
        <v>879</v>
      </c>
      <c r="E144" t="s">
        <v>1199</v>
      </c>
      <c r="F144">
        <v>840</v>
      </c>
      <c r="G144" t="s">
        <v>1200</v>
      </c>
      <c r="I144" s="2" t="s">
        <v>1184</v>
      </c>
      <c r="J144" s="2">
        <v>972</v>
      </c>
      <c r="K144" s="3" t="s">
        <v>1302</v>
      </c>
    </row>
    <row r="145" spans="1:11" x14ac:dyDescent="0.3">
      <c r="A145" t="s">
        <v>418</v>
      </c>
      <c r="B145" t="s">
        <v>419</v>
      </c>
      <c r="C145" t="s">
        <v>420</v>
      </c>
      <c r="D145" t="s">
        <v>880</v>
      </c>
      <c r="E145" t="s">
        <v>1133</v>
      </c>
      <c r="F145">
        <v>498</v>
      </c>
      <c r="G145" t="s">
        <v>1261</v>
      </c>
      <c r="I145" s="2" t="s">
        <v>1185</v>
      </c>
      <c r="J145" s="2">
        <v>934</v>
      </c>
      <c r="K145" s="3" t="s">
        <v>1303</v>
      </c>
    </row>
    <row r="146" spans="1:11" x14ac:dyDescent="0.3">
      <c r="A146" t="s">
        <v>421</v>
      </c>
      <c r="B146" t="s">
        <v>422</v>
      </c>
      <c r="C146" t="s">
        <v>423</v>
      </c>
      <c r="D146" t="s">
        <v>881</v>
      </c>
      <c r="E146" t="s">
        <v>1080</v>
      </c>
      <c r="F146">
        <v>978</v>
      </c>
      <c r="G146" t="s">
        <v>1081</v>
      </c>
      <c r="I146" s="2" t="s">
        <v>1186</v>
      </c>
      <c r="J146" s="2">
        <v>788</v>
      </c>
      <c r="K146" s="3" t="s">
        <v>1187</v>
      </c>
    </row>
    <row r="147" spans="1:11" x14ac:dyDescent="0.3">
      <c r="A147" t="s">
        <v>424</v>
      </c>
      <c r="B147" t="s">
        <v>425</v>
      </c>
      <c r="C147" t="s">
        <v>426</v>
      </c>
      <c r="D147" t="s">
        <v>882</v>
      </c>
      <c r="E147" t="s">
        <v>1137</v>
      </c>
      <c r="F147">
        <v>496</v>
      </c>
      <c r="G147" t="s">
        <v>1264</v>
      </c>
      <c r="I147" s="2" t="s">
        <v>1188</v>
      </c>
      <c r="J147" s="2">
        <v>776</v>
      </c>
      <c r="K147" s="3" t="s">
        <v>1304</v>
      </c>
    </row>
    <row r="148" spans="1:11" x14ac:dyDescent="0.3">
      <c r="A148" t="s">
        <v>427</v>
      </c>
      <c r="B148" t="s">
        <v>428</v>
      </c>
      <c r="C148" t="s">
        <v>429</v>
      </c>
      <c r="D148" t="s">
        <v>883</v>
      </c>
      <c r="E148" t="s">
        <v>1080</v>
      </c>
      <c r="F148">
        <v>978</v>
      </c>
      <c r="G148" t="s">
        <v>1081</v>
      </c>
      <c r="I148" s="2" t="s">
        <v>1189</v>
      </c>
      <c r="J148" s="2">
        <v>949</v>
      </c>
      <c r="K148" s="3" t="s">
        <v>1190</v>
      </c>
    </row>
    <row r="149" spans="1:11" x14ac:dyDescent="0.3">
      <c r="A149" t="s">
        <v>430</v>
      </c>
      <c r="B149" t="s">
        <v>431</v>
      </c>
      <c r="C149" t="s">
        <v>432</v>
      </c>
      <c r="D149" t="s">
        <v>884</v>
      </c>
      <c r="E149" t="s">
        <v>1209</v>
      </c>
      <c r="F149">
        <v>951</v>
      </c>
      <c r="G149" t="s">
        <v>1210</v>
      </c>
      <c r="I149" s="2" t="s">
        <v>1191</v>
      </c>
      <c r="J149" s="2">
        <v>780</v>
      </c>
      <c r="K149" s="3" t="s">
        <v>1305</v>
      </c>
    </row>
    <row r="150" spans="1:11" x14ac:dyDescent="0.3">
      <c r="A150" t="s">
        <v>433</v>
      </c>
      <c r="B150" t="s">
        <v>434</v>
      </c>
      <c r="C150" t="s">
        <v>435</v>
      </c>
      <c r="D150" t="s">
        <v>885</v>
      </c>
      <c r="E150" t="s">
        <v>1132</v>
      </c>
      <c r="F150">
        <v>504</v>
      </c>
      <c r="G150" t="s">
        <v>1260</v>
      </c>
      <c r="I150" s="2" t="s">
        <v>1306</v>
      </c>
      <c r="J150" s="2">
        <v>0</v>
      </c>
      <c r="K150" s="3" t="s">
        <v>1307</v>
      </c>
    </row>
    <row r="151" spans="1:11" x14ac:dyDescent="0.3">
      <c r="A151" t="s">
        <v>436</v>
      </c>
      <c r="B151" t="s">
        <v>437</v>
      </c>
      <c r="C151" t="s">
        <v>438</v>
      </c>
      <c r="D151" t="s">
        <v>886</v>
      </c>
      <c r="E151" t="s">
        <v>1145</v>
      </c>
      <c r="F151">
        <v>943</v>
      </c>
      <c r="G151" t="s">
        <v>1271</v>
      </c>
      <c r="I151" s="2" t="s">
        <v>1192</v>
      </c>
      <c r="J151" s="2">
        <v>901</v>
      </c>
      <c r="K151" s="3" t="s">
        <v>1193</v>
      </c>
    </row>
    <row r="152" spans="1:11" x14ac:dyDescent="0.3">
      <c r="A152" t="s">
        <v>439</v>
      </c>
      <c r="B152" t="s">
        <v>440</v>
      </c>
      <c r="C152" t="s">
        <v>441</v>
      </c>
      <c r="D152" t="s">
        <v>887</v>
      </c>
      <c r="E152" t="s">
        <v>1136</v>
      </c>
      <c r="F152">
        <v>104</v>
      </c>
      <c r="G152" t="s">
        <v>1263</v>
      </c>
      <c r="I152" s="2" t="s">
        <v>1194</v>
      </c>
      <c r="J152" s="2">
        <v>834</v>
      </c>
      <c r="K152" s="3" t="s">
        <v>1195</v>
      </c>
    </row>
    <row r="153" spans="1:11" x14ac:dyDescent="0.3">
      <c r="A153" t="s">
        <v>442</v>
      </c>
      <c r="B153" t="s">
        <v>443</v>
      </c>
      <c r="C153" t="s">
        <v>444</v>
      </c>
      <c r="D153" t="s">
        <v>888</v>
      </c>
      <c r="E153" t="s">
        <v>1146</v>
      </c>
      <c r="F153">
        <v>516</v>
      </c>
      <c r="G153" t="s">
        <v>1272</v>
      </c>
      <c r="I153" s="2" t="s">
        <v>1196</v>
      </c>
      <c r="J153" s="2">
        <v>980</v>
      </c>
      <c r="K153" s="3" t="s">
        <v>1308</v>
      </c>
    </row>
    <row r="154" spans="1:11" x14ac:dyDescent="0.3">
      <c r="A154" t="s">
        <v>445</v>
      </c>
      <c r="B154" t="s">
        <v>446</v>
      </c>
      <c r="C154" t="s">
        <v>447</v>
      </c>
      <c r="D154" t="s">
        <v>889</v>
      </c>
      <c r="I154" s="2" t="s">
        <v>1197</v>
      </c>
      <c r="J154" s="2">
        <v>800</v>
      </c>
      <c r="K154" s="3" t="s">
        <v>1198</v>
      </c>
    </row>
    <row r="155" spans="1:11" x14ac:dyDescent="0.3">
      <c r="A155" t="s">
        <v>448</v>
      </c>
      <c r="B155" t="s">
        <v>449</v>
      </c>
      <c r="C155" t="s">
        <v>450</v>
      </c>
      <c r="D155" t="s">
        <v>890</v>
      </c>
      <c r="E155" t="s">
        <v>1150</v>
      </c>
      <c r="F155">
        <v>524</v>
      </c>
      <c r="G155" t="s">
        <v>1276</v>
      </c>
      <c r="I155" s="2" t="s">
        <v>1199</v>
      </c>
      <c r="J155" s="2">
        <v>840</v>
      </c>
      <c r="K155" s="3" t="s">
        <v>1200</v>
      </c>
    </row>
    <row r="156" spans="1:11" x14ac:dyDescent="0.3">
      <c r="A156" t="s">
        <v>451</v>
      </c>
      <c r="B156" t="s">
        <v>452</v>
      </c>
      <c r="C156" t="s">
        <v>453</v>
      </c>
      <c r="D156" t="s">
        <v>891</v>
      </c>
      <c r="E156" t="s">
        <v>1080</v>
      </c>
      <c r="F156">
        <v>978</v>
      </c>
      <c r="G156" t="s">
        <v>1081</v>
      </c>
      <c r="I156" s="2" t="s">
        <v>1199</v>
      </c>
      <c r="J156" s="2"/>
      <c r="K156" s="3"/>
    </row>
    <row r="157" spans="1:11" x14ac:dyDescent="0.3">
      <c r="A157" t="s">
        <v>454</v>
      </c>
      <c r="B157" t="s">
        <v>455</v>
      </c>
      <c r="C157" t="s">
        <v>456</v>
      </c>
      <c r="D157" t="s">
        <v>892</v>
      </c>
      <c r="E157" t="s">
        <v>1015</v>
      </c>
      <c r="F157">
        <v>532</v>
      </c>
      <c r="G157" t="s">
        <v>1016</v>
      </c>
      <c r="I157" s="2" t="s">
        <v>1201</v>
      </c>
      <c r="J157" s="2">
        <v>858</v>
      </c>
      <c r="K157" s="3" t="s">
        <v>1309</v>
      </c>
    </row>
    <row r="158" spans="1:11" x14ac:dyDescent="0.3">
      <c r="A158" t="s">
        <v>457</v>
      </c>
      <c r="B158" t="s">
        <v>458</v>
      </c>
      <c r="C158" t="s">
        <v>459</v>
      </c>
      <c r="D158" t="s">
        <v>893</v>
      </c>
      <c r="I158" s="2" t="s">
        <v>1202</v>
      </c>
      <c r="J158" s="2">
        <v>860</v>
      </c>
      <c r="K158" s="3" t="s">
        <v>1310</v>
      </c>
    </row>
    <row r="159" spans="1:11" x14ac:dyDescent="0.3">
      <c r="A159" t="s">
        <v>460</v>
      </c>
      <c r="B159" t="s">
        <v>461</v>
      </c>
      <c r="C159" t="s">
        <v>462</v>
      </c>
      <c r="D159" t="s">
        <v>894</v>
      </c>
      <c r="E159" t="s">
        <v>1151</v>
      </c>
      <c r="F159">
        <v>554</v>
      </c>
      <c r="G159" t="s">
        <v>1277</v>
      </c>
      <c r="I159" s="2" t="s">
        <v>1203</v>
      </c>
      <c r="J159" s="2">
        <v>937</v>
      </c>
      <c r="K159" s="3" t="s">
        <v>1311</v>
      </c>
    </row>
    <row r="160" spans="1:11" x14ac:dyDescent="0.3">
      <c r="A160" t="s">
        <v>463</v>
      </c>
      <c r="B160" t="s">
        <v>464</v>
      </c>
      <c r="C160" t="s">
        <v>465</v>
      </c>
      <c r="D160" t="s">
        <v>895</v>
      </c>
      <c r="E160" t="s">
        <v>1148</v>
      </c>
      <c r="F160">
        <v>558</v>
      </c>
      <c r="G160" t="s">
        <v>1274</v>
      </c>
      <c r="I160" s="2" t="s">
        <v>1204</v>
      </c>
      <c r="J160" s="2">
        <v>704</v>
      </c>
      <c r="K160" s="3" t="s">
        <v>1312</v>
      </c>
    </row>
    <row r="161" spans="1:11" x14ac:dyDescent="0.3">
      <c r="A161" t="s">
        <v>466</v>
      </c>
      <c r="B161" t="s">
        <v>467</v>
      </c>
      <c r="C161" t="s">
        <v>468</v>
      </c>
      <c r="D161" t="s">
        <v>896</v>
      </c>
      <c r="E161" t="s">
        <v>1211</v>
      </c>
      <c r="F161">
        <v>952</v>
      </c>
      <c r="G161" t="s">
        <v>1314</v>
      </c>
      <c r="I161" s="2" t="s">
        <v>1205</v>
      </c>
      <c r="J161" s="2">
        <v>548</v>
      </c>
      <c r="K161" s="3" t="s">
        <v>1313</v>
      </c>
    </row>
    <row r="162" spans="1:11" x14ac:dyDescent="0.3">
      <c r="A162" t="s">
        <v>469</v>
      </c>
      <c r="B162" t="s">
        <v>470</v>
      </c>
      <c r="C162" t="s">
        <v>471</v>
      </c>
      <c r="D162" t="s">
        <v>897</v>
      </c>
      <c r="E162" t="s">
        <v>1147</v>
      </c>
      <c r="F162">
        <v>566</v>
      </c>
      <c r="G162" t="s">
        <v>1273</v>
      </c>
      <c r="I162" s="2" t="s">
        <v>1206</v>
      </c>
      <c r="J162" s="2">
        <v>882</v>
      </c>
      <c r="K162" s="3" t="s">
        <v>1207</v>
      </c>
    </row>
    <row r="163" spans="1:11" x14ac:dyDescent="0.3">
      <c r="A163" t="s">
        <v>472</v>
      </c>
      <c r="B163" t="s">
        <v>473</v>
      </c>
      <c r="C163" t="s">
        <v>474</v>
      </c>
      <c r="D163" t="s">
        <v>898</v>
      </c>
      <c r="I163" s="2" t="s">
        <v>1208</v>
      </c>
      <c r="J163" s="2">
        <v>950</v>
      </c>
      <c r="K163" s="3" t="s">
        <v>1320</v>
      </c>
    </row>
    <row r="164" spans="1:11" x14ac:dyDescent="0.3">
      <c r="A164" t="s">
        <v>475</v>
      </c>
      <c r="B164" t="s">
        <v>476</v>
      </c>
      <c r="C164" t="s">
        <v>477</v>
      </c>
      <c r="D164" t="s">
        <v>899</v>
      </c>
      <c r="I164" s="2" t="s">
        <v>1209</v>
      </c>
      <c r="J164" s="2">
        <v>951</v>
      </c>
      <c r="K164" s="3" t="s">
        <v>1210</v>
      </c>
    </row>
    <row r="165" spans="1:11" x14ac:dyDescent="0.3">
      <c r="A165" t="s">
        <v>478</v>
      </c>
      <c r="B165" t="s">
        <v>479</v>
      </c>
      <c r="C165" t="s">
        <v>480</v>
      </c>
      <c r="D165" t="s">
        <v>900</v>
      </c>
      <c r="E165" t="s">
        <v>1199</v>
      </c>
      <c r="F165">
        <v>840</v>
      </c>
      <c r="G165" t="s">
        <v>1200</v>
      </c>
      <c r="I165" s="2" t="s">
        <v>1211</v>
      </c>
      <c r="J165" s="2">
        <v>952</v>
      </c>
      <c r="K165" s="3" t="s">
        <v>1314</v>
      </c>
    </row>
    <row r="166" spans="1:11" x14ac:dyDescent="0.3">
      <c r="A166" t="s">
        <v>481</v>
      </c>
      <c r="B166" t="s">
        <v>482</v>
      </c>
      <c r="C166" t="s">
        <v>483</v>
      </c>
      <c r="D166" t="s">
        <v>901</v>
      </c>
      <c r="E166" t="s">
        <v>1149</v>
      </c>
      <c r="F166">
        <v>578</v>
      </c>
      <c r="G166" t="s">
        <v>1275</v>
      </c>
      <c r="I166" s="2" t="s">
        <v>1212</v>
      </c>
      <c r="J166" s="2">
        <v>886</v>
      </c>
      <c r="K166" s="3" t="s">
        <v>1315</v>
      </c>
    </row>
    <row r="167" spans="1:11" x14ac:dyDescent="0.3">
      <c r="A167" t="s">
        <v>484</v>
      </c>
      <c r="B167" t="s">
        <v>485</v>
      </c>
      <c r="C167" t="s">
        <v>486</v>
      </c>
      <c r="D167" t="s">
        <v>902</v>
      </c>
      <c r="E167" t="s">
        <v>1152</v>
      </c>
      <c r="F167">
        <v>512</v>
      </c>
      <c r="G167" t="s">
        <v>1278</v>
      </c>
      <c r="I167" s="2" t="s">
        <v>1213</v>
      </c>
      <c r="J167" s="2">
        <v>710</v>
      </c>
      <c r="K167" s="3" t="s">
        <v>1316</v>
      </c>
    </row>
    <row r="168" spans="1:11" x14ac:dyDescent="0.3">
      <c r="A168" t="s">
        <v>487</v>
      </c>
      <c r="B168" t="s">
        <v>488</v>
      </c>
      <c r="C168" t="s">
        <v>489</v>
      </c>
      <c r="D168" t="s">
        <v>903</v>
      </c>
      <c r="E168" t="s">
        <v>1159</v>
      </c>
      <c r="F168">
        <v>586</v>
      </c>
      <c r="G168" t="s">
        <v>1281</v>
      </c>
      <c r="I168" s="2" t="s">
        <v>1214</v>
      </c>
      <c r="J168" s="2">
        <v>967</v>
      </c>
      <c r="K168" s="3" t="s">
        <v>1317</v>
      </c>
    </row>
    <row r="169" spans="1:11" x14ac:dyDescent="0.3">
      <c r="A169" t="s">
        <v>490</v>
      </c>
      <c r="B169" t="s">
        <v>491</v>
      </c>
      <c r="C169" t="s">
        <v>492</v>
      </c>
      <c r="D169" t="s">
        <v>904</v>
      </c>
      <c r="E169" t="s">
        <v>1199</v>
      </c>
      <c r="F169">
        <v>840</v>
      </c>
      <c r="G169" t="s">
        <v>1200</v>
      </c>
    </row>
    <row r="170" spans="1:11" x14ac:dyDescent="0.3">
      <c r="A170" t="s">
        <v>493</v>
      </c>
      <c r="B170" t="s">
        <v>494</v>
      </c>
      <c r="C170" t="s">
        <v>495</v>
      </c>
      <c r="D170" t="s">
        <v>905</v>
      </c>
    </row>
    <row r="171" spans="1:11" x14ac:dyDescent="0.3">
      <c r="A171" t="s">
        <v>496</v>
      </c>
      <c r="B171" t="s">
        <v>497</v>
      </c>
      <c r="C171" t="s">
        <v>498</v>
      </c>
      <c r="D171" t="s">
        <v>906</v>
      </c>
      <c r="E171" t="s">
        <v>1153</v>
      </c>
      <c r="F171">
        <v>590</v>
      </c>
      <c r="G171" t="s">
        <v>1154</v>
      </c>
    </row>
    <row r="172" spans="1:11" x14ac:dyDescent="0.3">
      <c r="A172" t="s">
        <v>499</v>
      </c>
      <c r="B172" t="s">
        <v>500</v>
      </c>
      <c r="C172" t="s">
        <v>501</v>
      </c>
      <c r="D172" t="s">
        <v>907</v>
      </c>
      <c r="E172" t="s">
        <v>1157</v>
      </c>
      <c r="F172">
        <v>598</v>
      </c>
      <c r="G172" t="s">
        <v>1279</v>
      </c>
    </row>
    <row r="173" spans="1:11" x14ac:dyDescent="0.3">
      <c r="A173" t="s">
        <v>502</v>
      </c>
      <c r="B173" t="s">
        <v>503</v>
      </c>
      <c r="C173" t="s">
        <v>504</v>
      </c>
      <c r="D173" t="s">
        <v>908</v>
      </c>
      <c r="E173" t="s">
        <v>1161</v>
      </c>
      <c r="F173">
        <v>600</v>
      </c>
      <c r="G173" t="s">
        <v>1162</v>
      </c>
    </row>
    <row r="174" spans="1:11" x14ac:dyDescent="0.3">
      <c r="A174" t="s">
        <v>505</v>
      </c>
      <c r="B174" t="s">
        <v>506</v>
      </c>
      <c r="C174" t="s">
        <v>507</v>
      </c>
      <c r="D174" t="s">
        <v>909</v>
      </c>
      <c r="E174" t="s">
        <v>1155</v>
      </c>
      <c r="F174">
        <v>604</v>
      </c>
      <c r="G174" t="s">
        <v>1156</v>
      </c>
    </row>
    <row r="175" spans="1:11" x14ac:dyDescent="0.3">
      <c r="A175" t="s">
        <v>508</v>
      </c>
      <c r="B175" t="s">
        <v>509</v>
      </c>
      <c r="C175" t="s">
        <v>510</v>
      </c>
      <c r="D175" t="s">
        <v>910</v>
      </c>
      <c r="E175" t="s">
        <v>1158</v>
      </c>
      <c r="F175">
        <v>608</v>
      </c>
      <c r="G175" t="s">
        <v>1280</v>
      </c>
    </row>
    <row r="176" spans="1:11" x14ac:dyDescent="0.3">
      <c r="A176" t="s">
        <v>511</v>
      </c>
      <c r="B176" t="s">
        <v>512</v>
      </c>
      <c r="C176" t="s">
        <v>513</v>
      </c>
      <c r="D176" t="s">
        <v>911</v>
      </c>
    </row>
    <row r="177" spans="1:7" x14ac:dyDescent="0.3">
      <c r="A177" t="s">
        <v>514</v>
      </c>
      <c r="B177" t="s">
        <v>515</v>
      </c>
      <c r="C177" t="s">
        <v>516</v>
      </c>
      <c r="D177" t="s">
        <v>912</v>
      </c>
      <c r="E177" t="s">
        <v>1160</v>
      </c>
      <c r="F177">
        <v>985</v>
      </c>
      <c r="G177" t="s">
        <v>1282</v>
      </c>
    </row>
    <row r="178" spans="1:7" x14ac:dyDescent="0.3">
      <c r="A178" t="s">
        <v>517</v>
      </c>
      <c r="B178" t="s">
        <v>518</v>
      </c>
      <c r="C178" t="s">
        <v>519</v>
      </c>
      <c r="D178" t="s">
        <v>913</v>
      </c>
      <c r="E178" t="s">
        <v>1080</v>
      </c>
      <c r="F178">
        <v>978</v>
      </c>
      <c r="G178" t="s">
        <v>1081</v>
      </c>
    </row>
    <row r="179" spans="1:7" x14ac:dyDescent="0.3">
      <c r="A179" t="s">
        <v>520</v>
      </c>
      <c r="B179" t="s">
        <v>521</v>
      </c>
      <c r="C179" t="s">
        <v>522</v>
      </c>
      <c r="D179" t="s">
        <v>914</v>
      </c>
      <c r="E179" t="s">
        <v>1199</v>
      </c>
      <c r="F179">
        <v>840</v>
      </c>
      <c r="G179" t="s">
        <v>1200</v>
      </c>
    </row>
    <row r="180" spans="1:7" x14ac:dyDescent="0.3">
      <c r="A180" t="s">
        <v>523</v>
      </c>
      <c r="B180" t="s">
        <v>524</v>
      </c>
      <c r="C180" t="s">
        <v>525</v>
      </c>
      <c r="D180" t="s">
        <v>915</v>
      </c>
      <c r="E180" t="s">
        <v>1163</v>
      </c>
      <c r="F180">
        <v>634</v>
      </c>
      <c r="G180" t="s">
        <v>1283</v>
      </c>
    </row>
    <row r="181" spans="1:7" x14ac:dyDescent="0.3">
      <c r="A181" t="s">
        <v>720</v>
      </c>
      <c r="B181" t="s">
        <v>154</v>
      </c>
      <c r="C181" t="s">
        <v>155</v>
      </c>
      <c r="D181" t="s">
        <v>789</v>
      </c>
      <c r="E181" t="s">
        <v>1208</v>
      </c>
      <c r="F181">
        <v>950</v>
      </c>
      <c r="G181" t="s">
        <v>1320</v>
      </c>
    </row>
    <row r="182" spans="1:7" x14ac:dyDescent="0.3">
      <c r="A182" t="s">
        <v>722</v>
      </c>
      <c r="B182" t="s">
        <v>526</v>
      </c>
      <c r="C182" t="s">
        <v>527</v>
      </c>
      <c r="D182" t="s">
        <v>916</v>
      </c>
      <c r="E182" t="s">
        <v>1080</v>
      </c>
      <c r="F182">
        <v>978</v>
      </c>
      <c r="G182" t="s">
        <v>1081</v>
      </c>
    </row>
    <row r="183" spans="1:7" x14ac:dyDescent="0.3">
      <c r="A183" t="s">
        <v>528</v>
      </c>
      <c r="B183" t="s">
        <v>529</v>
      </c>
      <c r="C183" t="s">
        <v>530</v>
      </c>
      <c r="D183" t="s">
        <v>917</v>
      </c>
      <c r="E183" t="s">
        <v>1164</v>
      </c>
      <c r="F183">
        <v>946</v>
      </c>
      <c r="G183" t="s">
        <v>1284</v>
      </c>
    </row>
    <row r="184" spans="1:7" x14ac:dyDescent="0.3">
      <c r="A184" t="s">
        <v>531</v>
      </c>
      <c r="B184" t="s">
        <v>532</v>
      </c>
      <c r="C184" t="s">
        <v>533</v>
      </c>
      <c r="D184" t="s">
        <v>918</v>
      </c>
      <c r="E184" t="s">
        <v>1166</v>
      </c>
      <c r="F184">
        <v>643</v>
      </c>
      <c r="G184" t="s">
        <v>1286</v>
      </c>
    </row>
    <row r="185" spans="1:7" x14ac:dyDescent="0.3">
      <c r="A185" t="s">
        <v>534</v>
      </c>
      <c r="B185" t="s">
        <v>535</v>
      </c>
      <c r="C185" t="s">
        <v>536</v>
      </c>
      <c r="D185" t="s">
        <v>919</v>
      </c>
      <c r="E185" t="s">
        <v>1167</v>
      </c>
      <c r="F185">
        <v>646</v>
      </c>
      <c r="G185" t="s">
        <v>1287</v>
      </c>
    </row>
    <row r="186" spans="1:7" x14ac:dyDescent="0.3">
      <c r="A186" t="s">
        <v>539</v>
      </c>
      <c r="B186" t="s">
        <v>540</v>
      </c>
      <c r="C186" t="s">
        <v>541</v>
      </c>
      <c r="D186" t="s">
        <v>921</v>
      </c>
      <c r="E186" t="s">
        <v>1174</v>
      </c>
      <c r="F186">
        <v>654</v>
      </c>
      <c r="G186" t="s">
        <v>1294</v>
      </c>
    </row>
    <row r="187" spans="1:7" x14ac:dyDescent="0.3">
      <c r="A187" t="s">
        <v>542</v>
      </c>
      <c r="B187" t="s">
        <v>543</v>
      </c>
      <c r="C187" t="s">
        <v>544</v>
      </c>
      <c r="D187" t="s">
        <v>922</v>
      </c>
      <c r="E187" t="s">
        <v>1209</v>
      </c>
      <c r="F187">
        <v>951</v>
      </c>
      <c r="G187" t="s">
        <v>1210</v>
      </c>
    </row>
    <row r="188" spans="1:7" x14ac:dyDescent="0.3">
      <c r="A188" t="s">
        <v>545</v>
      </c>
      <c r="B188" t="s">
        <v>546</v>
      </c>
      <c r="C188" t="s">
        <v>547</v>
      </c>
      <c r="D188" t="s">
        <v>923</v>
      </c>
      <c r="E188" t="s">
        <v>1209</v>
      </c>
      <c r="F188">
        <v>951</v>
      </c>
      <c r="G188" t="s">
        <v>1210</v>
      </c>
    </row>
    <row r="189" spans="1:7" x14ac:dyDescent="0.3">
      <c r="A189" t="s">
        <v>550</v>
      </c>
      <c r="B189" t="s">
        <v>551</v>
      </c>
      <c r="C189" t="s">
        <v>552</v>
      </c>
      <c r="D189" t="s">
        <v>925</v>
      </c>
      <c r="E189" t="s">
        <v>1080</v>
      </c>
      <c r="F189">
        <v>978</v>
      </c>
      <c r="G189" t="s">
        <v>1081</v>
      </c>
    </row>
    <row r="190" spans="1:7" x14ac:dyDescent="0.3">
      <c r="A190" t="s">
        <v>553</v>
      </c>
      <c r="B190" t="s">
        <v>554</v>
      </c>
      <c r="C190" t="s">
        <v>555</v>
      </c>
      <c r="D190" t="s">
        <v>926</v>
      </c>
      <c r="E190" t="s">
        <v>1209</v>
      </c>
      <c r="F190">
        <v>951</v>
      </c>
      <c r="G190" t="s">
        <v>1210</v>
      </c>
    </row>
    <row r="191" spans="1:7" x14ac:dyDescent="0.3">
      <c r="A191" t="s">
        <v>723</v>
      </c>
      <c r="B191" t="s">
        <v>537</v>
      </c>
      <c r="C191" t="s">
        <v>538</v>
      </c>
      <c r="D191" t="s">
        <v>920</v>
      </c>
      <c r="E191" t="s">
        <v>1080</v>
      </c>
      <c r="F191">
        <v>978</v>
      </c>
      <c r="G191" t="s">
        <v>1081</v>
      </c>
    </row>
    <row r="192" spans="1:7" x14ac:dyDescent="0.3">
      <c r="A192" t="s">
        <v>731</v>
      </c>
      <c r="B192" t="s">
        <v>548</v>
      </c>
      <c r="C192" t="s">
        <v>549</v>
      </c>
      <c r="D192" t="s">
        <v>924</v>
      </c>
      <c r="E192" t="s">
        <v>1080</v>
      </c>
      <c r="F192">
        <v>978</v>
      </c>
      <c r="G192" t="s">
        <v>1081</v>
      </c>
    </row>
    <row r="193" spans="1:7" x14ac:dyDescent="0.3">
      <c r="A193" t="s">
        <v>556</v>
      </c>
      <c r="B193" t="s">
        <v>557</v>
      </c>
      <c r="C193" t="s">
        <v>558</v>
      </c>
      <c r="D193" t="s">
        <v>927</v>
      </c>
      <c r="E193" t="s">
        <v>1206</v>
      </c>
      <c r="F193">
        <v>882</v>
      </c>
      <c r="G193" t="s">
        <v>1207</v>
      </c>
    </row>
    <row r="194" spans="1:7" x14ac:dyDescent="0.3">
      <c r="A194" t="s">
        <v>559</v>
      </c>
      <c r="B194" t="s">
        <v>560</v>
      </c>
      <c r="C194" t="s">
        <v>561</v>
      </c>
      <c r="D194" t="s">
        <v>928</v>
      </c>
      <c r="E194" t="s">
        <v>1080</v>
      </c>
      <c r="F194">
        <v>978</v>
      </c>
      <c r="G194" t="s">
        <v>1081</v>
      </c>
    </row>
    <row r="195" spans="1:7" x14ac:dyDescent="0.3">
      <c r="A195" t="s">
        <v>562</v>
      </c>
      <c r="B195" t="s">
        <v>563</v>
      </c>
      <c r="C195" t="s">
        <v>564</v>
      </c>
      <c r="D195" t="s">
        <v>929</v>
      </c>
      <c r="E195" t="s">
        <v>1297</v>
      </c>
      <c r="F195">
        <v>678</v>
      </c>
      <c r="G195" t="s">
        <v>1298</v>
      </c>
    </row>
    <row r="196" spans="1:7" x14ac:dyDescent="0.3">
      <c r="A196" t="s">
        <v>565</v>
      </c>
      <c r="B196" t="s">
        <v>566</v>
      </c>
      <c r="C196" t="s">
        <v>567</v>
      </c>
      <c r="D196" t="s">
        <v>930</v>
      </c>
      <c r="E196" t="s">
        <v>1168</v>
      </c>
      <c r="F196">
        <v>682</v>
      </c>
      <c r="G196" t="s">
        <v>1288</v>
      </c>
    </row>
    <row r="197" spans="1:7" x14ac:dyDescent="0.3">
      <c r="A197" t="s">
        <v>568</v>
      </c>
      <c r="B197" t="s">
        <v>569</v>
      </c>
      <c r="C197" t="s">
        <v>570</v>
      </c>
      <c r="D197" t="s">
        <v>931</v>
      </c>
      <c r="E197" t="s">
        <v>1211</v>
      </c>
      <c r="F197">
        <v>952</v>
      </c>
      <c r="G197" t="s">
        <v>1314</v>
      </c>
    </row>
    <row r="198" spans="1:7" x14ac:dyDescent="0.3">
      <c r="A198" t="s">
        <v>571</v>
      </c>
      <c r="B198" t="s">
        <v>572</v>
      </c>
      <c r="C198" t="s">
        <v>573</v>
      </c>
      <c r="D198" t="s">
        <v>932</v>
      </c>
      <c r="E198" t="s">
        <v>1165</v>
      </c>
      <c r="F198">
        <v>941</v>
      </c>
      <c r="G198" t="s">
        <v>1285</v>
      </c>
    </row>
    <row r="199" spans="1:7" x14ac:dyDescent="0.3">
      <c r="A199" t="s">
        <v>574</v>
      </c>
      <c r="B199" t="s">
        <v>575</v>
      </c>
      <c r="C199" t="s">
        <v>576</v>
      </c>
      <c r="D199" t="s">
        <v>933</v>
      </c>
      <c r="E199" t="s">
        <v>1170</v>
      </c>
      <c r="F199">
        <v>690</v>
      </c>
      <c r="G199" t="s">
        <v>1290</v>
      </c>
    </row>
    <row r="200" spans="1:7" x14ac:dyDescent="0.3">
      <c r="A200" t="s">
        <v>577</v>
      </c>
      <c r="B200" t="s">
        <v>578</v>
      </c>
      <c r="C200" t="s">
        <v>579</v>
      </c>
      <c r="D200" t="s">
        <v>934</v>
      </c>
      <c r="E200" t="s">
        <v>1175</v>
      </c>
      <c r="F200">
        <v>694</v>
      </c>
      <c r="G200" t="s">
        <v>1176</v>
      </c>
    </row>
    <row r="201" spans="1:7" x14ac:dyDescent="0.3">
      <c r="A201" t="s">
        <v>580</v>
      </c>
      <c r="B201" t="s">
        <v>581</v>
      </c>
      <c r="C201" t="s">
        <v>582</v>
      </c>
      <c r="D201" t="s">
        <v>935</v>
      </c>
      <c r="E201" t="s">
        <v>1173</v>
      </c>
      <c r="F201">
        <v>702</v>
      </c>
      <c r="G201" t="s">
        <v>1293</v>
      </c>
    </row>
    <row r="202" spans="1:7" x14ac:dyDescent="0.3">
      <c r="A202" t="s">
        <v>583</v>
      </c>
      <c r="B202" t="s">
        <v>584</v>
      </c>
      <c r="C202" t="s">
        <v>585</v>
      </c>
      <c r="D202" t="s">
        <v>936</v>
      </c>
      <c r="E202" t="s">
        <v>1080</v>
      </c>
      <c r="F202">
        <v>978</v>
      </c>
      <c r="G202" t="s">
        <v>1081</v>
      </c>
    </row>
    <row r="203" spans="1:7" x14ac:dyDescent="0.3">
      <c r="A203" t="s">
        <v>586</v>
      </c>
      <c r="B203" t="s">
        <v>587</v>
      </c>
      <c r="C203" t="s">
        <v>588</v>
      </c>
      <c r="D203" t="s">
        <v>937</v>
      </c>
      <c r="E203" t="s">
        <v>1080</v>
      </c>
      <c r="F203">
        <v>978</v>
      </c>
      <c r="G203" t="s">
        <v>1081</v>
      </c>
    </row>
    <row r="204" spans="1:7" x14ac:dyDescent="0.3">
      <c r="A204" t="s">
        <v>589</v>
      </c>
      <c r="B204" t="s">
        <v>590</v>
      </c>
      <c r="C204" t="s">
        <v>591</v>
      </c>
      <c r="D204" t="s">
        <v>938</v>
      </c>
      <c r="E204" t="s">
        <v>1169</v>
      </c>
      <c r="F204">
        <v>90</v>
      </c>
      <c r="G204" t="s">
        <v>1289</v>
      </c>
    </row>
    <row r="205" spans="1:7" x14ac:dyDescent="0.3">
      <c r="A205" t="s">
        <v>592</v>
      </c>
      <c r="B205" t="s">
        <v>593</v>
      </c>
      <c r="C205" t="s">
        <v>594</v>
      </c>
      <c r="D205" t="s">
        <v>939</v>
      </c>
      <c r="E205" t="s">
        <v>1177</v>
      </c>
      <c r="F205">
        <v>706</v>
      </c>
      <c r="G205" t="s">
        <v>1295</v>
      </c>
    </row>
    <row r="206" spans="1:7" x14ac:dyDescent="0.3">
      <c r="A206" t="s">
        <v>595</v>
      </c>
      <c r="B206" t="s">
        <v>596</v>
      </c>
      <c r="C206" t="s">
        <v>597</v>
      </c>
      <c r="D206" t="s">
        <v>940</v>
      </c>
      <c r="E206" t="s">
        <v>1213</v>
      </c>
      <c r="F206">
        <v>710</v>
      </c>
      <c r="G206" t="s">
        <v>1316</v>
      </c>
    </row>
    <row r="207" spans="1:7" x14ac:dyDescent="0.3">
      <c r="A207" t="s">
        <v>598</v>
      </c>
      <c r="B207" t="s">
        <v>599</v>
      </c>
      <c r="C207" t="s">
        <v>600</v>
      </c>
      <c r="D207" t="s">
        <v>941</v>
      </c>
    </row>
    <row r="208" spans="1:7" x14ac:dyDescent="0.3">
      <c r="A208" t="s">
        <v>601</v>
      </c>
      <c r="B208" t="s">
        <v>602</v>
      </c>
      <c r="C208" t="s">
        <v>603</v>
      </c>
      <c r="D208" t="s">
        <v>942</v>
      </c>
      <c r="E208" t="s">
        <v>1180</v>
      </c>
      <c r="F208">
        <v>728</v>
      </c>
      <c r="G208" t="s">
        <v>1296</v>
      </c>
    </row>
    <row r="209" spans="1:7" x14ac:dyDescent="0.3">
      <c r="A209" t="s">
        <v>604</v>
      </c>
      <c r="B209" t="s">
        <v>605</v>
      </c>
      <c r="C209" t="s">
        <v>606</v>
      </c>
      <c r="D209" t="s">
        <v>943</v>
      </c>
      <c r="E209" t="s">
        <v>1080</v>
      </c>
      <c r="F209">
        <v>978</v>
      </c>
      <c r="G209" t="s">
        <v>1081</v>
      </c>
    </row>
    <row r="210" spans="1:7" x14ac:dyDescent="0.3">
      <c r="A210" t="s">
        <v>607</v>
      </c>
      <c r="B210" t="s">
        <v>608</v>
      </c>
      <c r="C210" t="s">
        <v>609</v>
      </c>
      <c r="D210" t="s">
        <v>944</v>
      </c>
      <c r="E210" t="s">
        <v>1127</v>
      </c>
      <c r="F210">
        <v>144</v>
      </c>
      <c r="G210" t="s">
        <v>1257</v>
      </c>
    </row>
    <row r="211" spans="1:7" x14ac:dyDescent="0.3">
      <c r="A211" t="s">
        <v>610</v>
      </c>
      <c r="B211" t="s">
        <v>611</v>
      </c>
      <c r="C211" t="s">
        <v>612</v>
      </c>
      <c r="D211" t="s">
        <v>945</v>
      </c>
      <c r="E211" t="s">
        <v>1171</v>
      </c>
      <c r="F211">
        <v>938</v>
      </c>
      <c r="G211" t="s">
        <v>1291</v>
      </c>
    </row>
    <row r="212" spans="1:7" x14ac:dyDescent="0.3">
      <c r="A212" t="s">
        <v>613</v>
      </c>
      <c r="B212" t="s">
        <v>614</v>
      </c>
      <c r="C212" t="s">
        <v>615</v>
      </c>
      <c r="D212" t="s">
        <v>946</v>
      </c>
      <c r="E212" t="s">
        <v>1178</v>
      </c>
      <c r="F212">
        <v>968</v>
      </c>
      <c r="G212" t="s">
        <v>1179</v>
      </c>
    </row>
    <row r="213" spans="1:7" x14ac:dyDescent="0.3">
      <c r="A213" t="s">
        <v>616</v>
      </c>
      <c r="B213" t="s">
        <v>617</v>
      </c>
      <c r="C213" t="s">
        <v>618</v>
      </c>
      <c r="D213" t="s">
        <v>947</v>
      </c>
    </row>
    <row r="214" spans="1:7" x14ac:dyDescent="0.3">
      <c r="A214" t="s">
        <v>621</v>
      </c>
      <c r="B214" t="s">
        <v>622</v>
      </c>
      <c r="C214" t="s">
        <v>623</v>
      </c>
      <c r="D214" t="s">
        <v>949</v>
      </c>
      <c r="E214" t="s">
        <v>1172</v>
      </c>
      <c r="F214">
        <v>752</v>
      </c>
      <c r="G214" t="s">
        <v>1292</v>
      </c>
    </row>
    <row r="215" spans="1:7" x14ac:dyDescent="0.3">
      <c r="A215" t="s">
        <v>624</v>
      </c>
      <c r="B215" t="s">
        <v>625</v>
      </c>
      <c r="C215" t="s">
        <v>626</v>
      </c>
      <c r="D215" t="s">
        <v>950</v>
      </c>
      <c r="E215" t="s">
        <v>1055</v>
      </c>
      <c r="F215">
        <v>756</v>
      </c>
      <c r="G215" t="s">
        <v>1056</v>
      </c>
    </row>
    <row r="216" spans="1:7" x14ac:dyDescent="0.3">
      <c r="A216" t="s">
        <v>732</v>
      </c>
      <c r="B216" t="s">
        <v>627</v>
      </c>
      <c r="C216" t="s">
        <v>628</v>
      </c>
      <c r="D216" t="s">
        <v>951</v>
      </c>
      <c r="E216" t="s">
        <v>1181</v>
      </c>
      <c r="F216">
        <v>760</v>
      </c>
      <c r="G216" t="s">
        <v>1299</v>
      </c>
    </row>
    <row r="217" spans="1:7" x14ac:dyDescent="0.3">
      <c r="A217" t="s">
        <v>717</v>
      </c>
      <c r="B217" t="s">
        <v>629</v>
      </c>
      <c r="C217" t="s">
        <v>630</v>
      </c>
      <c r="D217" t="s">
        <v>952</v>
      </c>
      <c r="E217" t="s">
        <v>1192</v>
      </c>
      <c r="F217">
        <v>901</v>
      </c>
      <c r="G217" t="s">
        <v>1193</v>
      </c>
    </row>
    <row r="218" spans="1:7" x14ac:dyDescent="0.3">
      <c r="A218" t="s">
        <v>631</v>
      </c>
      <c r="B218" t="s">
        <v>632</v>
      </c>
      <c r="C218" t="s">
        <v>633</v>
      </c>
      <c r="D218" t="s">
        <v>953</v>
      </c>
      <c r="E218" t="s">
        <v>1184</v>
      </c>
      <c r="F218">
        <v>972</v>
      </c>
      <c r="G218" t="s">
        <v>1302</v>
      </c>
    </row>
    <row r="219" spans="1:7" x14ac:dyDescent="0.3">
      <c r="A219" t="s">
        <v>716</v>
      </c>
      <c r="B219" t="s">
        <v>634</v>
      </c>
      <c r="C219" t="s">
        <v>635</v>
      </c>
      <c r="D219" t="s">
        <v>954</v>
      </c>
      <c r="E219" t="s">
        <v>1194</v>
      </c>
      <c r="F219">
        <v>834</v>
      </c>
      <c r="G219" t="s">
        <v>1195</v>
      </c>
    </row>
    <row r="220" spans="1:7" x14ac:dyDescent="0.3">
      <c r="A220" t="s">
        <v>636</v>
      </c>
      <c r="B220" t="s">
        <v>637</v>
      </c>
      <c r="C220" t="s">
        <v>638</v>
      </c>
      <c r="D220" t="s">
        <v>955</v>
      </c>
      <c r="E220" t="s">
        <v>1183</v>
      </c>
      <c r="F220">
        <v>764</v>
      </c>
      <c r="G220" t="s">
        <v>1301</v>
      </c>
    </row>
    <row r="221" spans="1:7" x14ac:dyDescent="0.3">
      <c r="A221" t="s">
        <v>639</v>
      </c>
      <c r="B221" t="s">
        <v>640</v>
      </c>
      <c r="C221" t="s">
        <v>641</v>
      </c>
      <c r="D221" t="s">
        <v>956</v>
      </c>
      <c r="E221" t="s">
        <v>1199</v>
      </c>
      <c r="F221">
        <v>840</v>
      </c>
      <c r="G221" t="s">
        <v>1200</v>
      </c>
    </row>
    <row r="222" spans="1:7" x14ac:dyDescent="0.3">
      <c r="A222" t="s">
        <v>642</v>
      </c>
      <c r="B222" t="s">
        <v>643</v>
      </c>
      <c r="C222" t="s">
        <v>644</v>
      </c>
      <c r="D222" t="s">
        <v>957</v>
      </c>
      <c r="E222" t="s">
        <v>1211</v>
      </c>
      <c r="F222">
        <v>952</v>
      </c>
      <c r="G222" t="s">
        <v>1314</v>
      </c>
    </row>
    <row r="223" spans="1:7" x14ac:dyDescent="0.3">
      <c r="A223" t="s">
        <v>645</v>
      </c>
      <c r="B223" t="s">
        <v>646</v>
      </c>
      <c r="C223" t="s">
        <v>647</v>
      </c>
      <c r="D223" t="s">
        <v>958</v>
      </c>
    </row>
    <row r="224" spans="1:7" x14ac:dyDescent="0.3">
      <c r="A224" t="s">
        <v>648</v>
      </c>
      <c r="B224" t="s">
        <v>649</v>
      </c>
      <c r="C224" t="s">
        <v>650</v>
      </c>
      <c r="D224" t="s">
        <v>959</v>
      </c>
      <c r="E224" t="s">
        <v>1188</v>
      </c>
      <c r="F224">
        <v>776</v>
      </c>
      <c r="G224" t="s">
        <v>1304</v>
      </c>
    </row>
    <row r="225" spans="1:7" x14ac:dyDescent="0.3">
      <c r="A225" t="s">
        <v>651</v>
      </c>
      <c r="B225" t="s">
        <v>652</v>
      </c>
      <c r="C225" t="s">
        <v>653</v>
      </c>
      <c r="D225" t="s">
        <v>960</v>
      </c>
      <c r="E225" t="s">
        <v>1191</v>
      </c>
      <c r="F225">
        <v>780</v>
      </c>
      <c r="G225" t="s">
        <v>1305</v>
      </c>
    </row>
    <row r="226" spans="1:7" x14ac:dyDescent="0.3">
      <c r="A226" t="s">
        <v>654</v>
      </c>
      <c r="B226" t="s">
        <v>655</v>
      </c>
      <c r="C226" t="s">
        <v>656</v>
      </c>
      <c r="D226" t="s">
        <v>961</v>
      </c>
      <c r="E226" t="s">
        <v>1186</v>
      </c>
      <c r="F226">
        <v>788</v>
      </c>
      <c r="G226" t="s">
        <v>1187</v>
      </c>
    </row>
    <row r="227" spans="1:7" x14ac:dyDescent="0.3">
      <c r="A227" t="s">
        <v>657</v>
      </c>
      <c r="B227" t="s">
        <v>658</v>
      </c>
      <c r="C227" t="s">
        <v>659</v>
      </c>
      <c r="D227" t="s">
        <v>962</v>
      </c>
      <c r="E227" t="s">
        <v>1189</v>
      </c>
      <c r="F227">
        <v>949</v>
      </c>
      <c r="G227" t="s">
        <v>1190</v>
      </c>
    </row>
    <row r="228" spans="1:7" x14ac:dyDescent="0.3">
      <c r="A228" t="s">
        <v>660</v>
      </c>
      <c r="B228" t="s">
        <v>661</v>
      </c>
      <c r="C228" t="s">
        <v>662</v>
      </c>
      <c r="D228" t="s">
        <v>963</v>
      </c>
      <c r="E228" t="s">
        <v>1185</v>
      </c>
      <c r="F228">
        <v>934</v>
      </c>
      <c r="G228" t="s">
        <v>1303</v>
      </c>
    </row>
    <row r="229" spans="1:7" x14ac:dyDescent="0.3">
      <c r="A229" t="s">
        <v>663</v>
      </c>
      <c r="B229" t="s">
        <v>664</v>
      </c>
      <c r="C229" t="s">
        <v>665</v>
      </c>
      <c r="D229" t="s">
        <v>964</v>
      </c>
      <c r="E229" t="s">
        <v>1199</v>
      </c>
      <c r="F229">
        <v>840</v>
      </c>
      <c r="G229" t="s">
        <v>1200</v>
      </c>
    </row>
    <row r="230" spans="1:7" x14ac:dyDescent="0.3">
      <c r="A230" t="s">
        <v>666</v>
      </c>
      <c r="B230" t="s">
        <v>667</v>
      </c>
      <c r="C230" t="s">
        <v>668</v>
      </c>
      <c r="D230" t="s">
        <v>965</v>
      </c>
      <c r="E230" t="s">
        <v>1306</v>
      </c>
      <c r="F230">
        <v>0</v>
      </c>
      <c r="G230" t="s">
        <v>1307</v>
      </c>
    </row>
    <row r="231" spans="1:7" x14ac:dyDescent="0.3">
      <c r="A231" t="s">
        <v>669</v>
      </c>
      <c r="B231" t="s">
        <v>670</v>
      </c>
      <c r="C231" t="s">
        <v>671</v>
      </c>
      <c r="D231" t="s">
        <v>966</v>
      </c>
      <c r="E231" t="s">
        <v>1197</v>
      </c>
      <c r="F231">
        <v>800</v>
      </c>
      <c r="G231" t="s">
        <v>1198</v>
      </c>
    </row>
    <row r="232" spans="1:7" x14ac:dyDescent="0.3">
      <c r="A232" t="s">
        <v>672</v>
      </c>
      <c r="B232" t="s">
        <v>673</v>
      </c>
      <c r="C232" t="s">
        <v>674</v>
      </c>
      <c r="D232" t="s">
        <v>967</v>
      </c>
      <c r="E232" t="s">
        <v>1196</v>
      </c>
      <c r="F232">
        <v>980</v>
      </c>
      <c r="G232" t="s">
        <v>1308</v>
      </c>
    </row>
    <row r="233" spans="1:7" x14ac:dyDescent="0.3">
      <c r="A233" t="s">
        <v>675</v>
      </c>
      <c r="B233" t="s">
        <v>676</v>
      </c>
      <c r="C233" t="s">
        <v>677</v>
      </c>
      <c r="D233" t="s">
        <v>968</v>
      </c>
      <c r="E233" t="s">
        <v>1007</v>
      </c>
      <c r="F233">
        <v>784</v>
      </c>
      <c r="G233" t="s">
        <v>1008</v>
      </c>
    </row>
    <row r="234" spans="1:7" x14ac:dyDescent="0.3">
      <c r="A234" t="s">
        <v>678</v>
      </c>
      <c r="B234" t="s">
        <v>679</v>
      </c>
      <c r="C234" t="s">
        <v>680</v>
      </c>
      <c r="D234" t="s">
        <v>969</v>
      </c>
      <c r="E234" t="s">
        <v>1085</v>
      </c>
      <c r="F234">
        <v>826</v>
      </c>
      <c r="G234" t="s">
        <v>1086</v>
      </c>
    </row>
    <row r="235" spans="1:7" x14ac:dyDescent="0.3">
      <c r="A235" t="s">
        <v>684</v>
      </c>
      <c r="B235" t="s">
        <v>685</v>
      </c>
      <c r="C235" t="s">
        <v>686</v>
      </c>
      <c r="D235" t="s">
        <v>971</v>
      </c>
      <c r="E235" t="s">
        <v>1201</v>
      </c>
      <c r="F235">
        <v>858</v>
      </c>
      <c r="G235" t="s">
        <v>1309</v>
      </c>
    </row>
    <row r="236" spans="1:7" x14ac:dyDescent="0.3">
      <c r="A236" t="s">
        <v>687</v>
      </c>
      <c r="B236" t="s">
        <v>688</v>
      </c>
      <c r="C236" t="s">
        <v>689</v>
      </c>
      <c r="D236" t="s">
        <v>972</v>
      </c>
      <c r="E236" t="s">
        <v>1202</v>
      </c>
      <c r="F236">
        <v>860</v>
      </c>
      <c r="G236" t="s">
        <v>1310</v>
      </c>
    </row>
    <row r="237" spans="1:7" x14ac:dyDescent="0.3">
      <c r="A237" t="s">
        <v>690</v>
      </c>
      <c r="B237" t="s">
        <v>691</v>
      </c>
      <c r="C237" t="s">
        <v>692</v>
      </c>
      <c r="D237" t="s">
        <v>973</v>
      </c>
      <c r="E237" t="s">
        <v>1205</v>
      </c>
      <c r="F237">
        <v>548</v>
      </c>
      <c r="G237" t="s">
        <v>1313</v>
      </c>
    </row>
    <row r="238" spans="1:7" x14ac:dyDescent="0.3">
      <c r="A238" t="s">
        <v>726</v>
      </c>
      <c r="B238" t="s">
        <v>285</v>
      </c>
      <c r="C238" t="s">
        <v>286</v>
      </c>
      <c r="D238" t="s">
        <v>834</v>
      </c>
      <c r="E238" t="s">
        <v>1080</v>
      </c>
      <c r="F238">
        <v>978</v>
      </c>
      <c r="G238" t="s">
        <v>1081</v>
      </c>
    </row>
    <row r="239" spans="1:7" x14ac:dyDescent="0.3">
      <c r="A239" t="s">
        <v>733</v>
      </c>
      <c r="B239" t="s">
        <v>693</v>
      </c>
      <c r="C239" t="s">
        <v>694</v>
      </c>
      <c r="D239" t="s">
        <v>974</v>
      </c>
      <c r="E239" t="s">
        <v>1203</v>
      </c>
      <c r="F239">
        <v>937</v>
      </c>
      <c r="G239" t="s">
        <v>1311</v>
      </c>
    </row>
    <row r="240" spans="1:7" x14ac:dyDescent="0.3">
      <c r="A240" t="s">
        <v>695</v>
      </c>
      <c r="B240" t="s">
        <v>696</v>
      </c>
      <c r="C240" t="s">
        <v>697</v>
      </c>
      <c r="D240" t="s">
        <v>975</v>
      </c>
      <c r="E240" t="s">
        <v>1204</v>
      </c>
      <c r="F240">
        <v>704</v>
      </c>
      <c r="G240" t="s">
        <v>1312</v>
      </c>
    </row>
    <row r="241" spans="1:7" x14ac:dyDescent="0.3">
      <c r="A241" t="s">
        <v>698</v>
      </c>
      <c r="B241" t="s">
        <v>699</v>
      </c>
      <c r="C241" t="s">
        <v>700</v>
      </c>
      <c r="D241" t="s">
        <v>976</v>
      </c>
      <c r="E241" t="s">
        <v>1199</v>
      </c>
      <c r="F241">
        <v>840</v>
      </c>
      <c r="G241" t="s">
        <v>1200</v>
      </c>
    </row>
    <row r="242" spans="1:7" x14ac:dyDescent="0.3">
      <c r="A242" t="s">
        <v>701</v>
      </c>
      <c r="B242" t="s">
        <v>702</v>
      </c>
      <c r="C242" t="s">
        <v>703</v>
      </c>
      <c r="D242" t="s">
        <v>977</v>
      </c>
    </row>
    <row r="243" spans="1:7" x14ac:dyDescent="0.3">
      <c r="A243" t="s">
        <v>704</v>
      </c>
      <c r="B243" t="s">
        <v>705</v>
      </c>
      <c r="C243" t="s">
        <v>706</v>
      </c>
      <c r="D243" t="s">
        <v>978</v>
      </c>
    </row>
    <row r="244" spans="1:7" x14ac:dyDescent="0.3">
      <c r="A244" t="s">
        <v>707</v>
      </c>
      <c r="B244" t="s">
        <v>708</v>
      </c>
      <c r="C244" t="s">
        <v>709</v>
      </c>
      <c r="D244" t="s">
        <v>979</v>
      </c>
      <c r="E244" t="s">
        <v>1212</v>
      </c>
      <c r="F244">
        <v>886</v>
      </c>
      <c r="G244" t="s">
        <v>1315</v>
      </c>
    </row>
    <row r="245" spans="1:7" x14ac:dyDescent="0.3">
      <c r="A245" t="s">
        <v>710</v>
      </c>
      <c r="B245" t="s">
        <v>711</v>
      </c>
      <c r="C245" t="s">
        <v>712</v>
      </c>
      <c r="D245" t="s">
        <v>980</v>
      </c>
      <c r="E245" t="s">
        <v>1214</v>
      </c>
      <c r="F245">
        <v>967</v>
      </c>
      <c r="G245" t="s">
        <v>1317</v>
      </c>
    </row>
    <row r="246" spans="1:7" x14ac:dyDescent="0.3">
      <c r="A246" t="s">
        <v>713</v>
      </c>
      <c r="B246" t="s">
        <v>714</v>
      </c>
      <c r="C246" t="s">
        <v>715</v>
      </c>
      <c r="D246" t="s">
        <v>981</v>
      </c>
      <c r="E246" t="s">
        <v>1199</v>
      </c>
      <c r="F246">
        <v>840</v>
      </c>
      <c r="G246" t="s">
        <v>1200</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6E2443F8-127D-4CC0-B2F7-A6141EA0DD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2EB73A9A-A04F-41FF-96F9-A7BAA5B16ED1}">
  <ds:schemaRefs>
    <ds:schemaRef ds:uri="0c958bcd-fe3d-4310-8463-0016d19558cc"/>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terms/"/>
    <ds:schemaRef ds:uri="http://schemas.openxmlformats.org/package/2006/metadata/core-properties"/>
    <ds:schemaRef ds:uri="36538d5f-f7e1-46e7-b8e6-8d0f62ce976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Countries_list</vt:lpstr>
      <vt:lpstr>Currency_code_list</vt:lpstr>
      <vt:lpstr>GFS_list</vt:lpstr>
      <vt:lpstr>Project_phases_list</vt:lpstr>
      <vt:lpstr>Reporting_options_list</vt:lpstr>
      <vt:lpstr>Sector_list</vt:lpstr>
      <vt:lpstr>Simple_options_list</vt:lpstr>
      <vt:lpstr>Total_reconciled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Skye Zheng</cp:lastModifiedBy>
  <cp:lastPrinted>2018-09-11T11:28:24Z</cp:lastPrinted>
  <dcterms:created xsi:type="dcterms:W3CDTF">2018-04-20T09:16:43Z</dcterms:created>
  <dcterms:modified xsi:type="dcterms:W3CDTF">2024-02-09T08:09:31Z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