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Honduras/"/>
    </mc:Choice>
  </mc:AlternateContent>
  <xr:revisionPtr revIDLastSave="85" documentId="13_ncr:1_{F010468E-DA88-497D-BA97-633CC4C48B29}" xr6:coauthVersionLast="47" xr6:coauthVersionMax="47" xr10:uidLastSave="{812198F9-B038-4F9D-A4DB-2041D67E14E0}"/>
  <bookViews>
    <workbookView xWindow="28680" yWindow="-120" windowWidth="29040" windowHeight="15720" firstSheet="2" activeTab="5" xr2:uid="{BE9E1E00-0B85-4844-B1E3-229A610793B1}"/>
  </bookViews>
  <sheets>
    <sheet name="Introduction" sheetId="13" r:id="rId1"/>
    <sheet name="Parte 1 - Datos generales" sheetId="9" r:id="rId2"/>
    <sheet name="Parte 2 - Lista Divulgaciones" sheetId="8" r:id="rId3"/>
    <sheet name="Parte 3 - Entidades informantes" sheetId="12" r:id="rId4"/>
    <sheet name="Parte 4 - Ingresos del gobierno" sheetId="4" r:id="rId5"/>
    <sheet name="Parte 5 - Datos de empresas" sheetId="11" r:id="rId6"/>
    <sheet name="6. Leyes vigentes de Minería" sheetId="15" state="hidden" r:id="rId7"/>
    <sheet name="Lists" sheetId="10" state="hidden" r:id="rId8"/>
  </sheets>
  <externalReferences>
    <externalReference r:id="rId9"/>
  </externalReferences>
  <definedNames>
    <definedName name="Agency_type">Government_entity_type[[#All],[&lt; Tipo de organismo &gt;]]</definedName>
    <definedName name="Commodities_list">Table5_Commodities_list[HS Product Description w volumen]</definedName>
    <definedName name="Commodity_names">Table5_Commodities_list[HS Product Description]</definedName>
    <definedName name="Companies_list">Companies[Nombre completo de la empresa]</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Government_agencies[Nombre completo del organismo]</definedName>
    <definedName name="Project_phases_list">Table12[Project phases]</definedName>
    <definedName name="Projectname">Companies15[Nombre completo del proyecto]</definedName>
    <definedName name="Reporting_options_list">Table3_Reporting_options[List]</definedName>
    <definedName name="Revenue_stream_list">Government_revenues_table[Denominación del flujo de ingresos]</definedName>
    <definedName name="Sector_list">Table7_sectors[Sector(s)]</definedName>
    <definedName name="Simple_options_list">Table2_Simple_options[List]</definedName>
    <definedName name="Total_reconciled">Table10[Valor de ingresos]</definedName>
    <definedName name="Total_revenues">Government_revenues_table[Valor de ingresos]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4" i="11" l="1"/>
  <c r="J76" i="11"/>
  <c r="J50" i="4"/>
  <c r="J48" i="4"/>
  <c r="I37" i="12"/>
  <c r="B43" i="4"/>
  <c r="B44" i="4"/>
  <c r="C43" i="4"/>
  <c r="C44" i="4"/>
  <c r="D43" i="4"/>
  <c r="D44" i="4"/>
  <c r="E43" i="4"/>
  <c r="E44" i="4"/>
  <c r="B26" i="4"/>
  <c r="C26" i="4"/>
  <c r="D26" i="4"/>
  <c r="E26" i="4"/>
  <c r="B23" i="4"/>
  <c r="C23" i="4"/>
  <c r="D23" i="4"/>
  <c r="E23" i="4"/>
  <c r="D98" i="8" l="1"/>
  <c r="B40" i="4"/>
  <c r="B41" i="4"/>
  <c r="B42" i="4"/>
  <c r="C40" i="4"/>
  <c r="C41" i="4"/>
  <c r="C42" i="4"/>
  <c r="D40" i="4"/>
  <c r="D41" i="4"/>
  <c r="D42" i="4"/>
  <c r="E40" i="4"/>
  <c r="E41" i="4"/>
  <c r="E42" i="4"/>
  <c r="B30" i="4"/>
  <c r="B31" i="4"/>
  <c r="B32" i="4"/>
  <c r="B33" i="4"/>
  <c r="B34" i="4"/>
  <c r="B35" i="4"/>
  <c r="C30" i="4"/>
  <c r="C31" i="4"/>
  <c r="C32" i="4"/>
  <c r="C33" i="4"/>
  <c r="C34" i="4"/>
  <c r="C35" i="4"/>
  <c r="D30" i="4"/>
  <c r="D31" i="4"/>
  <c r="D32" i="4"/>
  <c r="D33" i="4"/>
  <c r="D34" i="4"/>
  <c r="D35" i="4"/>
  <c r="E30" i="4"/>
  <c r="E31" i="4"/>
  <c r="E32" i="4"/>
  <c r="E33" i="4"/>
  <c r="E34" i="4"/>
  <c r="E35" i="4"/>
  <c r="B36" i="4"/>
  <c r="B37" i="4"/>
  <c r="B38" i="4"/>
  <c r="B39" i="4"/>
  <c r="C36" i="4"/>
  <c r="C37" i="4"/>
  <c r="C38" i="4"/>
  <c r="C39" i="4"/>
  <c r="D36" i="4"/>
  <c r="D37" i="4"/>
  <c r="D38" i="4"/>
  <c r="D39" i="4"/>
  <c r="E36" i="4"/>
  <c r="E37" i="4"/>
  <c r="E38" i="4"/>
  <c r="E39" i="4"/>
  <c r="B45" i="4"/>
  <c r="C45" i="4"/>
  <c r="D45" i="4"/>
  <c r="E45" i="4"/>
  <c r="B46" i="4"/>
  <c r="C46" i="4"/>
  <c r="D46" i="4"/>
  <c r="E46" i="4"/>
  <c r="D182" i="8"/>
  <c r="F144" i="8"/>
  <c r="D132" i="8"/>
  <c r="B128" i="8"/>
  <c r="D81" i="8"/>
  <c r="B93" i="8"/>
  <c r="B91" i="8"/>
  <c r="B89" i="8"/>
  <c r="B87" i="8"/>
  <c r="B85" i="8"/>
  <c r="B83" i="8"/>
  <c r="B81" i="8"/>
  <c r="D72" i="8"/>
  <c r="B75" i="8"/>
  <c r="B73" i="8"/>
  <c r="B71" i="8"/>
  <c r="B69" i="8"/>
  <c r="E18" i="12" l="1"/>
  <c r="E20" i="12"/>
  <c r="E21" i="12"/>
  <c r="E22" i="12"/>
  <c r="E23" i="12"/>
  <c r="E24" i="12"/>
  <c r="E25" i="12"/>
  <c r="E26" i="12"/>
  <c r="E27" i="12"/>
  <c r="B38" i="11" l="1"/>
  <c r="B37" i="11"/>
  <c r="B19" i="11"/>
  <c r="B66" i="11"/>
  <c r="B56" i="11"/>
  <c r="B48" i="11"/>
  <c r="B43" i="11"/>
  <c r="B30" i="11"/>
  <c r="B67" i="11" l="1"/>
  <c r="B68" i="11"/>
  <c r="B31" i="11"/>
  <c r="B32" i="11"/>
  <c r="B71" i="11"/>
  <c r="B72" i="11"/>
  <c r="B64" i="11"/>
  <c r="B65" i="11"/>
  <c r="B60" i="11"/>
  <c r="B61" i="11"/>
  <c r="B62" i="11"/>
  <c r="B55" i="11"/>
  <c r="B57" i="11"/>
  <c r="B58" i="11"/>
  <c r="B51" i="11"/>
  <c r="B52" i="11"/>
  <c r="B53" i="11"/>
  <c r="B47" i="11"/>
  <c r="B49" i="11"/>
  <c r="B50" i="11"/>
  <c r="B40" i="11"/>
  <c r="B41" i="11"/>
  <c r="B42" i="11"/>
  <c r="B44" i="11"/>
  <c r="B45" i="11"/>
  <c r="B34" i="11"/>
  <c r="B35" i="11"/>
  <c r="B36" i="11"/>
  <c r="B25" i="11"/>
  <c r="B26" i="11"/>
  <c r="B27" i="11"/>
  <c r="B28" i="11"/>
  <c r="B29" i="11"/>
  <c r="B16" i="11"/>
  <c r="B17" i="11"/>
  <c r="B18" i="11"/>
  <c r="B20" i="11"/>
  <c r="B21" i="11"/>
  <c r="B22" i="11"/>
  <c r="B23" i="11"/>
  <c r="J22" i="4" l="1"/>
  <c r="I40" i="12" l="1"/>
  <c r="I42" i="12"/>
  <c r="I43" i="12"/>
  <c r="I44" i="12"/>
  <c r="I45" i="12"/>
  <c r="I46" i="12"/>
  <c r="E16" i="12"/>
  <c r="I50" i="4" l="1"/>
  <c r="H76" i="11" l="1"/>
  <c r="B110" i="8" l="1"/>
  <c r="B108" i="8"/>
  <c r="F191" i="8" l="1"/>
  <c r="F190" i="8"/>
  <c r="F152" i="8"/>
  <c r="F139" i="8"/>
  <c r="F101" i="8"/>
  <c r="F46" i="8"/>
  <c r="F45" i="8"/>
  <c r="F44" i="8"/>
  <c r="F39" i="8"/>
  <c r="F29" i="8"/>
  <c r="F28" i="8"/>
  <c r="F27" i="8"/>
  <c r="E17" i="9" l="1"/>
  <c r="E16" i="9"/>
  <c r="E15" i="9"/>
  <c r="E17" i="12" l="1"/>
  <c r="E28" i="12"/>
  <c r="E29" i="12"/>
  <c r="E30" i="12"/>
  <c r="B112" i="8"/>
  <c r="B67" i="8"/>
  <c r="B65" i="8"/>
  <c r="B63" i="8"/>
  <c r="B61" i="8"/>
  <c r="E55" i="9" l="1"/>
  <c r="E56" i="9"/>
  <c r="E54" i="9"/>
  <c r="E53" i="9"/>
  <c r="I47" i="12"/>
  <c r="E52" i="9" l="1"/>
  <c r="B39" i="11"/>
  <c r="I38" i="12"/>
  <c r="I39" i="12"/>
  <c r="I41" i="12"/>
  <c r="B15" i="11"/>
  <c r="B24" i="11"/>
  <c r="B33" i="11"/>
  <c r="B46" i="11"/>
  <c r="B54" i="11"/>
  <c r="B59" i="11"/>
  <c r="B63" i="11"/>
  <c r="B69" i="11"/>
  <c r="B70" i="11"/>
  <c r="N4" i="4"/>
  <c r="E22" i="4"/>
  <c r="D22" i="4"/>
  <c r="C22" i="4"/>
  <c r="B22" i="4"/>
  <c r="C24" i="4"/>
  <c r="C25" i="4"/>
  <c r="C27" i="4"/>
  <c r="C28" i="4"/>
  <c r="C29" i="4"/>
  <c r="D24" i="4"/>
  <c r="D25" i="4"/>
  <c r="D27" i="4"/>
  <c r="D28" i="4"/>
  <c r="D29" i="4"/>
  <c r="E24" i="4"/>
  <c r="E25" i="4"/>
  <c r="E27" i="4"/>
  <c r="E28" i="4"/>
  <c r="E29" i="4"/>
  <c r="B24" i="4"/>
  <c r="B25" i="4"/>
  <c r="B27" i="4"/>
  <c r="B28" i="4"/>
  <c r="B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CC_EITI International Secretariat</author>
  </authors>
  <commentList>
    <comment ref="B148" authorId="0" shapeId="0" xr:uid="{B57190AB-2FF8-499E-9DD7-C0A3E2C2B798}">
      <text>
        <r>
          <rPr>
            <b/>
            <sz val="9"/>
            <color indexed="81"/>
            <rFont val="Tahoma"/>
            <family val="2"/>
          </rPr>
          <t>If applicable, the same number is reported for both 2017 and 2018, which implies that one of the files is an error.</t>
        </r>
      </text>
    </comment>
    <comment ref="B149" authorId="0" shapeId="0" xr:uid="{521C2890-AF12-4CFD-921D-CA60CCAF84B9}">
      <text>
        <r>
          <rPr>
            <b/>
            <sz val="9"/>
            <color indexed="81"/>
            <rFont val="Tahoma"/>
            <family val="2"/>
          </rPr>
          <t>Great to see that "what is supposed to be transferred" is included, but please also include "what was actually transferred" during the year. If not both of these values are available, it could pose a problem in Validation</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<sst xmlns="http://schemas.openxmlformats.org/spreadsheetml/2006/main" count="3606" uniqueCount="2113">
  <si>
    <t>Columna1</t>
  </si>
  <si>
    <t xml:space="preserve">Fecha de publicación de los datos concernientes al EITI </t>
  </si>
  <si>
    <t>Dirección web</t>
  </si>
  <si>
    <t>Cantidad de entidades gubernamentales informantes (incluidas las empresas de titularidad estatal receptoras)</t>
  </si>
  <si>
    <t>Cantidad de empresas informantes (incluidas las empresas de titularidad estatal pagadoras)</t>
  </si>
  <si>
    <t>el/los proceso(s) de adjudicación?</t>
  </si>
  <si>
    <t>el/los proceso(s)/las rondas de licitación?</t>
  </si>
  <si>
    <t>Cantidad de adjudicaciones y transferencias de licencias durante el año comprendido</t>
  </si>
  <si>
    <t>Registro de licencias para el sector minero</t>
  </si>
  <si>
    <t>Política del gobierno en materia de divulgación de contratos</t>
  </si>
  <si>
    <t>Registro de contratos para el sector minero</t>
  </si>
  <si>
    <t>Política del gobierno en materia de beneficiarios reales</t>
  </si>
  <si>
    <t>Oro (7108), volumen</t>
  </si>
  <si>
    <t>Materias minerales no expresadas ni comprendidas en otra parte. (2530), volumen</t>
  </si>
  <si>
    <t>Arenas naturales de cualquier clase (2505), volumen</t>
  </si>
  <si>
    <t>Castinas (2521), volumen</t>
  </si>
  <si>
    <t>Plata (7106), volumen</t>
  </si>
  <si>
    <t>Cuánto abarca la conciliación</t>
  </si>
  <si>
    <t>¿El gobierno divulga datos sobre los ingresos en especie y las ventas de la porción de la producción que corresponde al Estado?</t>
  </si>
  <si>
    <t>En caso afirmativo, ¿cuál fue el total de ingresos subnacionales recibidos?</t>
  </si>
  <si>
    <t>¿Los datos están sujetos a auditorías independientes y creíbles en las que se aplican estándares internacionales?</t>
  </si>
  <si>
    <t>¿Los organismos gubernamentales están sujetos a auditorías independientes y creíbles?</t>
  </si>
  <si>
    <t>¿Las empresas están sujetas a auditorías independientes y creíbles?</t>
  </si>
  <si>
    <t>Base de datos de auditorías de las empresas</t>
  </si>
  <si>
    <t>¿El gobierno divulga el valor de los ingresos no registrados en el presupuesto?</t>
  </si>
  <si>
    <t>En caso afirmativo, ¿cuánto debería haber transferido el gobierno según la fórmula de reparto de ingresos?</t>
  </si>
  <si>
    <t>En caso afirmativo, ¿qué monto de transferencias podría justificar el gobierno?</t>
  </si>
  <si>
    <t>¿El gobierno divulga si hay ingresos del sector extractivo que estén reservados (es decir, asignados a usos, programas o zonas geográficas específicos)?</t>
  </si>
  <si>
    <t>¿El gobierno divulga información sobre gastos sociales?</t>
  </si>
  <si>
    <t>¿El gobierno divulga información sobre la contribución económica?</t>
  </si>
  <si>
    <t>Producto Interno Bruto - todos los sectores</t>
  </si>
  <si>
    <t>Ingresos del gobierno - industrias extractivas</t>
  </si>
  <si>
    <t>Ingresos del gobierno - todos los sectores</t>
  </si>
  <si>
    <t>Exportaciones - industrias extractivas</t>
  </si>
  <si>
    <t>Exportaciones - todos los sectores</t>
  </si>
  <si>
    <t>Nivel de empleo - sector extractivo</t>
  </si>
  <si>
    <t>Nivel de empleo - todos los sectores</t>
  </si>
  <si>
    <t>Inversiones - todos los sectores</t>
  </si>
  <si>
    <t>Nombre completo del organismo</t>
  </si>
  <si>
    <t>Número identificatorio (si corresponde)</t>
  </si>
  <si>
    <t>Municipalidades</t>
  </si>
  <si>
    <t>Tipo de compañía</t>
  </si>
  <si>
    <t>Nombre completo del proyecto</t>
  </si>
  <si>
    <t>Entidad gubernamental</t>
  </si>
  <si>
    <t>Impuesto minero</t>
  </si>
  <si>
    <t>Otros impuestos Municipales</t>
  </si>
  <si>
    <t>Impuesto Volumen de ventas</t>
  </si>
  <si>
    <t>Se recauda sobre el proyecto (S/N)</t>
  </si>
  <si>
    <t>Se informa por proyecto (S/N)</t>
  </si>
  <si>
    <t xml:space="preserve"> Inspecciones de Embarque</t>
  </si>
  <si>
    <t>Otros servicios</t>
  </si>
  <si>
    <t>Aranceles por concesiones</t>
  </si>
  <si>
    <t>Completado el día:</t>
  </si>
  <si>
    <t>Plantilla de datos resumidos para las divulgaciones sistemáticas EITI</t>
  </si>
  <si>
    <t>Versión 2.0 al 1 de julio de 2019</t>
  </si>
  <si>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</si>
  <si>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</si>
  <si>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</si>
  <si>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</si>
  <si>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</si>
  <si>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</si>
  <si>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</si>
  <si>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</si>
  <si>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Este libro consta de cinco partes. Ingrese los datos comenzando por la parte 1 y avance hasta llegar a la parte 5</t>
  </si>
  <si>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</si>
  <si>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</si>
  <si>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</si>
  <si>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</si>
  <si>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</si>
  <si>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r>
      <rPr>
        <i/>
        <sz val="10.5"/>
        <rFont val="Calibri"/>
        <family val="2"/>
      </rPr>
      <t xml:space="preserve">The International Secretariat can provide advice and support on request. Please contact </t>
    </r>
    <r>
      <rPr>
        <i/>
        <u/>
        <sz val="10.5"/>
        <color theme="10"/>
        <rFont val="Calibri"/>
        <family val="2"/>
      </rPr>
      <t>data@eiti.org</t>
    </r>
  </si>
  <si>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</si>
  <si>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</si>
  <si>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</si>
  <si>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</si>
  <si>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</si>
  <si>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</si>
  <si>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</si>
  <si>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</si>
  <si>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</si>
  <si>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</si>
  <si>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</si>
  <si>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</si>
  <si>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</si>
  <si>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</si>
  <si>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</si>
  <si>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</si>
  <si>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</si>
  <si>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</si>
  <si>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Country or area</t>
  </si>
  <si>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</si>
  <si>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</si>
  <si>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</si>
  <si>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</si>
  <si>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</si>
  <si>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</si>
  <si>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</si>
  <si>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</si>
  <si>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</si>
  <si>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</si>
  <si>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</si>
  <si>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</si>
  <si>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</si>
  <si>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</si>
  <si>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</si>
  <si>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Honduras</t>
  </si>
  <si>
    <t>Código ISO Alfa-3</t>
  </si>
  <si>
    <t>Denominación de la moneda nacional</t>
  </si>
  <si>
    <t>Moneda nacional ISO-4217</t>
  </si>
  <si>
    <t>Ejercicio fiscal comprendido en este archivo de datos</t>
  </si>
  <si>
    <t>Fiscal year covered by this data file</t>
  </si>
  <si>
    <t>Fecha de inicio</t>
  </si>
  <si>
    <t>Fecha de cierre</t>
  </si>
  <si>
    <t>Fuente de los datos</t>
  </si>
  <si>
    <t>Data source</t>
  </si>
  <si>
    <t>¿Hay un Informe EITI elaborado por un Administrador Independiente?</t>
  </si>
  <si>
    <t>Sí</t>
  </si>
  <si>
    <t>¿Cómo se llama la empresa?</t>
  </si>
  <si>
    <t>Tovar López &amp; Co.</t>
  </si>
  <si>
    <t>Fecha en la que se hizo público el Informe EITI</t>
  </si>
  <si>
    <t>Dirección web, Informe EITI</t>
  </si>
  <si>
    <t>https://portalunico.iaip.gob.hn/portal/index.php?portal=442</t>
  </si>
  <si>
    <t>¿El gobierno divulga sistemáticamente datos concernientes al EITI en un mismo lugar?</t>
  </si>
  <si>
    <t>Enlace al sitio web (URL) de los datos concernientes al EITI</t>
  </si>
  <si>
    <t>¿Hay otros archivos de importancia?</t>
  </si>
  <si>
    <t>Fecha en la que se hizo público el otro archivo</t>
  </si>
  <si>
    <t>https://www.eitihonduras.org/informes-documentos/</t>
  </si>
  <si>
    <r>
      <t xml:space="preserve">Requisito EITI 7.2: </t>
    </r>
    <r>
      <rPr>
        <b/>
        <u/>
        <sz val="11"/>
        <rFont val="Franklin Gothic Book"/>
        <family val="2"/>
      </rPr>
      <t>Accesibilidad y apertura de los datos</t>
    </r>
  </si>
  <si>
    <t>¿Tiene el gobierno una política de datos abiertos?</t>
  </si>
  <si>
    <t>Sí, a través de informe EITI</t>
  </si>
  <si>
    <t>Data coverage / scope</t>
  </si>
  <si>
    <t>Portal / archivos de datos abiertos</t>
  </si>
  <si>
    <t>Extensión / alcance de los datos</t>
  </si>
  <si>
    <t>Sectores comprendidos</t>
  </si>
  <si>
    <t>Petróleo</t>
  </si>
  <si>
    <t>No</t>
  </si>
  <si>
    <t>Gas</t>
  </si>
  <si>
    <t>Minería (incluida la explotación de canteras)</t>
  </si>
  <si>
    <t>Otros sectores ajenos a la etapa "upstream"</t>
  </si>
  <si>
    <t>En caso afirmativo, indicar el nombre (agregando nuevas filas en caso de haber más de uno)</t>
  </si>
  <si>
    <t>No disponible</t>
  </si>
  <si>
    <r>
      <rPr>
        <i/>
        <sz val="10.5"/>
        <rFont val="Calibri"/>
        <family val="2"/>
      </rPr>
      <t xml:space="preserve">Moneda de la información presentada </t>
    </r>
    <r>
      <rPr>
        <i/>
        <sz val="10.5"/>
        <color theme="10"/>
        <rFont val="Calibri"/>
        <family val="2"/>
      </rPr>
      <t>(código de divisas ISO-4217)</t>
    </r>
  </si>
  <si>
    <t>HNL</t>
  </si>
  <si>
    <t xml:space="preserve">Tipo de cambio utilizado: 1 USD = </t>
  </si>
  <si>
    <t>Fuente del tipo de cambio (dirección web,…)</t>
  </si>
  <si>
    <t>https://www.bch.hn/esteco/ianalisis/tcdint.pdf</t>
  </si>
  <si>
    <r>
      <t xml:space="preserve">Requisito EITI 4.7: </t>
    </r>
    <r>
      <rPr>
        <b/>
        <u/>
        <sz val="11"/>
        <rFont val="Franklin Gothic Book"/>
        <family val="2"/>
      </rPr>
      <t>Desglose</t>
    </r>
  </si>
  <si>
    <t>… por flujo de ingresos</t>
  </si>
  <si>
    <t>… por organismo gubernamental</t>
  </si>
  <si>
    <t>… por empresa</t>
  </si>
  <si>
    <t>… por proyecto</t>
  </si>
  <si>
    <t>No aplica</t>
  </si>
  <si>
    <t>Análisis general / requisitos de los datos</t>
  </si>
  <si>
    <t>Divulgados sistemáticamente</t>
  </si>
  <si>
    <t>Calculados utilizando la autoverificación para divulgaciones</t>
  </si>
  <si>
    <t>A través del régimen informativo del EITI</t>
  </si>
  <si>
    <t>Contact details: data submission</t>
  </si>
  <si>
    <t>No se aplican</t>
  </si>
  <si>
    <t>No disponibles</t>
  </si>
  <si>
    <t>Nombre e información de contacto de la persona que presenta el archivo:</t>
  </si>
  <si>
    <t>Nombre</t>
  </si>
  <si>
    <t>Jorge Tovar</t>
  </si>
  <si>
    <t>Organización</t>
  </si>
  <si>
    <t>Tovar Lopez &amp; Co.</t>
  </si>
  <si>
    <t>Dirección de correo electrónico</t>
  </si>
  <si>
    <t>JAT@PKFHONDURAS.COM</t>
  </si>
  <si>
    <r>
      <t xml:space="preserve">La </t>
    </r>
    <r>
      <rPr>
        <b/>
        <sz val="11"/>
        <color rgb="FF000000"/>
        <rFont val="Franklin Gothic Book"/>
        <family val="2"/>
      </rPr>
      <t xml:space="preserve">Parte 2 (Lista de divulgaciones) </t>
    </r>
    <r>
      <rPr>
        <sz val="11"/>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</si>
  <si>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</si>
  <si>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1"/>
        <color theme="1"/>
        <rFont val="Franklin Gothic Book"/>
        <family val="2"/>
      </rPr>
      <t>Inclusión</t>
    </r>
    <r>
      <rPr>
        <i/>
        <sz val="11"/>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</si>
  <si>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</si>
  <si>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1"/>
        <color theme="1"/>
        <rFont val="Franklin Gothic Book"/>
        <family val="2"/>
      </rPr>
      <t>Fuente / unidades</t>
    </r>
    <r>
      <rPr>
        <i/>
        <sz val="11"/>
        <color theme="1"/>
        <rFont val="Franklin Gothic Book"/>
        <family val="2"/>
      </rPr>
      <t xml:space="preserve"> aparece la frase "tenga a bien incluir la sección del Informe EITI"</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</si>
  <si>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que necesite en la columna de </t>
    </r>
    <r>
      <rPr>
        <b/>
        <i/>
        <sz val="11"/>
        <color theme="1"/>
        <rFont val="Franklin Gothic Book"/>
        <family val="2"/>
      </rPr>
      <t>Comentarios / Notas"</t>
    </r>
    <r>
      <rPr>
        <i/>
        <sz val="11"/>
        <color theme="1"/>
        <rFont val="Franklin Gothic Book"/>
        <family val="2"/>
      </rPr>
      <t>.</t>
    </r>
  </si>
  <si>
    <r>
      <rPr>
        <i/>
        <sz val="11"/>
        <color rgb="FF000000"/>
        <rFont val="Franklin Gothic Book"/>
        <family val="2"/>
      </rPr>
      <t>Si tiene alguna pregunta, comuníquese a</t>
    </r>
    <r>
      <rPr>
        <i/>
        <u/>
        <sz val="11"/>
        <color theme="10"/>
        <rFont val="Franklin Gothic Book"/>
        <family val="2"/>
      </rPr>
      <t xml:space="preserve"> </t>
    </r>
    <r>
      <rPr>
        <b/>
        <u/>
        <sz val="11"/>
        <color theme="10"/>
        <rFont val="Franklin Gothic Book"/>
        <family val="2"/>
      </rPr>
      <t>data@eiti.org</t>
    </r>
  </si>
  <si>
    <t>Parte 2 - Autoverificación para divulgaciones</t>
  </si>
  <si>
    <t xml:space="preserve">Tenga a bien responder todas las preguntas formuladas a continuación. </t>
  </si>
  <si>
    <t>Requisito</t>
  </si>
  <si>
    <t>Inclusión</t>
  </si>
  <si>
    <t>Fuente / unidades</t>
  </si>
  <si>
    <t>Comentarios / Notas</t>
  </si>
  <si>
    <r>
      <t>Requisito EITI 2.1:</t>
    </r>
    <r>
      <rPr>
        <b/>
        <sz val="11"/>
        <rFont val="Franklin Gothic Book"/>
        <family val="2"/>
      </rPr>
      <t xml:space="preserve"> Marco legal y régimen fiscal</t>
    </r>
  </si>
  <si>
    <t>¿El gobierno publica información relativa a</t>
  </si>
  <si>
    <t>Sí, divulgado sistemáticamente</t>
  </si>
  <si>
    <t>www.INHGEOMIN.GOB.HN</t>
  </si>
  <si>
    <t>Véase Sección 7.1.2 página 58 a la página 68 del informe</t>
  </si>
  <si>
    <t>una exposición general de los roles de los organismos gubernamentales?</t>
  </si>
  <si>
    <t>Véase apartado 6 de esta hoja.</t>
  </si>
  <si>
    <t>el régimen de derechos sobre minerales y petróleo?</t>
  </si>
  <si>
    <t>http://www.miambiente.gob.hn/misionyvision/</t>
  </si>
  <si>
    <t>el régimen fiscal?</t>
  </si>
  <si>
    <t>http://www.sar.gob.hn/mision-y-vision</t>
  </si>
  <si>
    <r>
      <t>Requisito EITI 2.2:</t>
    </r>
    <r>
      <rPr>
        <b/>
        <sz val="11"/>
        <rFont val="Franklin Gothic Book"/>
        <family val="2"/>
      </rPr>
      <t xml:space="preserve"> Adjudicación de contratos y licencias</t>
    </r>
  </si>
  <si>
    <t>Véase Anexo 12 páginas 142 a la la pagina 146</t>
  </si>
  <si>
    <t>y los criterios técnicos y financieros empleados?</t>
  </si>
  <si>
    <t xml:space="preserve">el/los proceso(s) de transferencia? </t>
  </si>
  <si>
    <r>
      <t>Requisito EITI 2.3:</t>
    </r>
    <r>
      <rPr>
        <b/>
        <sz val="11"/>
        <rFont val="Franklin Gothic Book"/>
        <family val="2"/>
      </rPr>
      <t xml:space="preserve"> Registro de licencias</t>
    </r>
  </si>
  <si>
    <t>Registro de licencias para el sector petrolero</t>
  </si>
  <si>
    <r>
      <t>Requisito EITI 2.4:</t>
    </r>
    <r>
      <rPr>
        <b/>
        <sz val="11"/>
        <rFont val="Franklin Gothic Book"/>
        <family val="2"/>
      </rPr>
      <t xml:space="preserve"> Divulgación de contratos</t>
    </r>
  </si>
  <si>
    <t>Véase Anexos 12 y 14 en las paginas 142 a 146 del Cuarto Informe</t>
  </si>
  <si>
    <t>¿Se divulgan los contratos o el texto integral de las licencias?</t>
  </si>
  <si>
    <t>Registro de contratos para el sector petrolero</t>
  </si>
  <si>
    <r>
      <t>Requisito EITI 2.5:</t>
    </r>
    <r>
      <rPr>
        <b/>
        <sz val="11"/>
        <rFont val="Franklin Gothic Book"/>
        <family val="2"/>
      </rPr>
      <t xml:space="preserve"> Beneficiarios reales</t>
    </r>
  </si>
  <si>
    <t>¿Se divulgan datos sobre los beneficiarios reales?</t>
  </si>
  <si>
    <t xml:space="preserve">Al inicio de nuestra Consultoría se discutió esta divulgación. </t>
  </si>
  <si>
    <t>Registro de beneficiarios reales</t>
  </si>
  <si>
    <t>Se tendrá que revisar las publicaciones de la Bolsa de Valores de EEUU y de Canadá.</t>
  </si>
  <si>
    <r>
      <t>Requisito EITI 2.6:</t>
    </r>
    <r>
      <rPr>
        <b/>
        <sz val="11"/>
        <rFont val="Franklin Gothic Book"/>
        <family val="2"/>
      </rPr>
      <t xml:space="preserve"> Participación estatal</t>
    </r>
  </si>
  <si>
    <t>¿El gobierno informa de qué modo participa en el sector extractivo?</t>
  </si>
  <si>
    <t>Véase Anexo 7 paginas 135 y 136 del Cuarto Informe</t>
  </si>
  <si>
    <t>Referencias a portales de empresas de titularidad estatal o sitio(s) web de empresa(s) privada(s), por ejemplo, conforme a lo expuesto en el Informe (agregar filas en caso de haber varias empresas de titularidad estatal)</t>
  </si>
  <si>
    <t>Referencias a Estado Financiero Auditado de empresa de titularidad estatal o privada (agregar filas en caso de haber varias empresas de titularidad estatal)</t>
  </si>
  <si>
    <r>
      <t>Requisito EITI 3.1:</t>
    </r>
    <r>
      <rPr>
        <b/>
        <sz val="11"/>
        <rFont val="Franklin Gothic Book"/>
        <family val="2"/>
      </rPr>
      <t xml:space="preserve"> Exploración</t>
    </r>
  </si>
  <si>
    <t>Exposición general de las industrias extractivas, incluida toda actividad de exploración significativa</t>
  </si>
  <si>
    <t>Véase páginas   26, 53, 69 a la página 77  del Cuarto Informe</t>
  </si>
  <si>
    <r>
      <t>Requisito EITI 3.2:</t>
    </r>
    <r>
      <rPr>
        <b/>
        <sz val="11"/>
        <rFont val="Franklin Gothic Book"/>
        <family val="2"/>
      </rPr>
      <t xml:space="preserve"> Producción por producto básico</t>
    </r>
  </si>
  <si>
    <t>(Códigos del Sistema Armonizado)</t>
  </si>
  <si>
    <t>Divulgación de volúmenes de producción</t>
  </si>
  <si>
    <t>La informción completa se muestra en  la Sección 9.2 página 80</t>
  </si>
  <si>
    <t>Divulgación de valores de producción</t>
  </si>
  <si>
    <t>Toneladas</t>
  </si>
  <si>
    <t>1844.5 kg + 4149.6 oz = 1962.1391812 kg</t>
  </si>
  <si>
    <t>USD</t>
  </si>
  <si>
    <t>INFORMACIÓN BRINDADA POR LAS EMPRESAS</t>
  </si>
  <si>
    <t>32,896 kg + 11,437.2 oz = 33.25173668486 Tonnes</t>
  </si>
  <si>
    <t>Zinc (2608), volumen</t>
  </si>
  <si>
    <t>Plomo (2607), volumen</t>
  </si>
  <si>
    <t>No hay divulgaciomnes por parte de las empresas.</t>
  </si>
  <si>
    <t>Detrítico (Arena)</t>
  </si>
  <si>
    <t>Caliza triturada</t>
  </si>
  <si>
    <t>Hierro (2601), volumen</t>
  </si>
  <si>
    <t>Óxido de Hierro</t>
  </si>
  <si>
    <r>
      <t>Requisito EITI 3.3:</t>
    </r>
    <r>
      <rPr>
        <b/>
        <sz val="11"/>
        <rFont val="Franklin Gothic Book"/>
        <family val="2"/>
      </rPr>
      <t xml:space="preserve"> Exportaciones</t>
    </r>
  </si>
  <si>
    <t>Divulgación de volúmenes de exportación</t>
  </si>
  <si>
    <t>Divulgación de valores de exportación</t>
  </si>
  <si>
    <t>La información se muestra en la Sección 9.3 Páginas 80 a la 82</t>
  </si>
  <si>
    <t>31994.58 kg + 3416.15 oz = 32.1008341423 Tonnes</t>
  </si>
  <si>
    <t>11431.12 oz = 0.35554757572 tonnes</t>
  </si>
  <si>
    <t>Caliza</t>
  </si>
  <si>
    <t>Ópalo</t>
  </si>
  <si>
    <t>Cuarzo (2506), volumen</t>
  </si>
  <si>
    <r>
      <t>Requisito EITI 4.1:</t>
    </r>
    <r>
      <rPr>
        <b/>
        <sz val="11"/>
        <rFont val="Franklin Gothic Book"/>
        <family val="2"/>
      </rPr>
      <t xml:space="preserve"> Exhaustividad</t>
    </r>
  </si>
  <si>
    <t>¿El gobierno divulga integralmente los ingresos del sector extractivo por flujo de ingresos?</t>
  </si>
  <si>
    <t>¿Se encuentran disponibles al público las decisiones del grupo multipartícipe referentes a los umbrales de importancia relativa?</t>
  </si>
  <si>
    <t>Calculado utilizando los datos referentes al total de ingresos del gobierno (parte 4) y al total por empresa (parte 5)</t>
  </si>
  <si>
    <t>Se concili 100% el año 2017 y 2018 Los ingresos totales enterados a INHGEOMIN, Municipalidades y gobierno Central Por L 864,222,230.51 (2017) y 1,026,425,371.27 (2018)</t>
  </si>
  <si>
    <r>
      <t>Requisito EITI 4.2:</t>
    </r>
    <r>
      <rPr>
        <b/>
        <sz val="11"/>
        <rFont val="Franklin Gothic Book"/>
        <family val="2"/>
      </rPr>
      <t xml:space="preserve"> Ingresos en especie</t>
    </r>
  </si>
  <si>
    <t>No hay ingresos en especie que haya cobrado el Estado.</t>
  </si>
  <si>
    <t>En caso afirmativo, ¿cuál fue el volumen recibido?</t>
  </si>
  <si>
    <t>Petróleo crudo (2709), volumen</t>
  </si>
  <si>
    <t>Sm3 (metros cúbicos estándar)</t>
  </si>
  <si>
    <t>Gas natural (2711), volumen</t>
  </si>
  <si>
    <t>Sm3 e.p.</t>
  </si>
  <si>
    <t>Agregar productos básicos aquí, volumen</t>
  </si>
  <si>
    <t>En caso afirmativo, ¿qué se vendió?</t>
  </si>
  <si>
    <t>&lt;método de cálculo del valor, si se dispone de él&gt;</t>
  </si>
  <si>
    <t>En caso afirmativo, ¿cuál fue el total de ingresos transferidos al estado procedentes de la venta de petróleo, gas y minerales?</t>
  </si>
  <si>
    <r>
      <t>Requisito EITI 4.3:</t>
    </r>
    <r>
      <rPr>
        <b/>
        <sz val="11"/>
        <rFont val="Franklin Gothic Book"/>
        <family val="2"/>
      </rPr>
      <t xml:space="preserve"> Acuerdos de permuta</t>
    </r>
  </si>
  <si>
    <t>¿El gobierno divulga información sobre los acuerdos de infraestructura y permuta?</t>
  </si>
  <si>
    <t>https://portalunico.iaip.gob.hn/portal/ver_documento.php?uid=Mzc0NjY5ODkzNDc2MzQ4NzEyNDYxOTg3MjM0Mg==</t>
  </si>
  <si>
    <t>En caso afirmativo, ¿cuál fue el total de ingresos recibidos por acuerdos de infraestructura y permuta?</t>
  </si>
  <si>
    <r>
      <t>Requisito EITI 4.4:</t>
    </r>
    <r>
      <rPr>
        <b/>
        <sz val="11"/>
        <rFont val="Franklin Gothic Book"/>
        <family val="2"/>
      </rPr>
      <t xml:space="preserve"> Ingresos por transporte</t>
    </r>
  </si>
  <si>
    <t>¿El gobierno divulga información sobre los ingresos por transporte?</t>
  </si>
  <si>
    <t>En caso afirmativo, ¿cuál fue el total de ingresos recibidos por el transporte de productos básicos?</t>
  </si>
  <si>
    <r>
      <t>Requisito EITI 4.5:</t>
    </r>
    <r>
      <rPr>
        <b/>
        <sz val="11"/>
        <rFont val="Franklin Gothic Book"/>
        <family val="2"/>
      </rPr>
      <t xml:space="preserve"> Transacciones de empresas de titularidad estatal</t>
    </r>
  </si>
  <si>
    <t>¿El gobierno divulga información sobre las transacciones de empresas de titularidad estatal?</t>
  </si>
  <si>
    <t>En caso afirmativo, ¿cuál fue el total de ingresos recibidos por las empresas de titularidad estatal?</t>
  </si>
  <si>
    <r>
      <t>Requisito EITI 4.6:</t>
    </r>
    <r>
      <rPr>
        <b/>
        <sz val="11"/>
        <rFont val="Franklin Gothic Book"/>
        <family val="2"/>
      </rPr>
      <t xml:space="preserve"> Pagos directos subnacionales</t>
    </r>
  </si>
  <si>
    <t>Datos del Tribunal Superior de Cuentas /DMJJPV No. 0278/TSC-2019, 29 de agosto 2019. Oficio  /DMJJPV No. 0278/TSC-2019, 29 de agosto 2019. Además se lleva un contabilidad Centralizada CAMI</t>
  </si>
  <si>
    <t>Corresponde al Impuesto Minero, Impuesto al volumen de ventas y otros ingresos cobrados por las municipalidades.</t>
  </si>
  <si>
    <r>
      <t>Requisito EITI 4.8:</t>
    </r>
    <r>
      <rPr>
        <b/>
        <sz val="11"/>
        <rFont val="Franklin Gothic Book"/>
        <family val="2"/>
      </rPr>
      <t xml:space="preserve"> Puntualidad de los datos</t>
    </r>
  </si>
  <si>
    <t>Puntualidad de los datos (cantidad de años desde el cierre del ejercicio fiscal hasta la publicación)</t>
  </si>
  <si>
    <t>6 años de publicaciones. Actualmnete es el cuarto informe</t>
  </si>
  <si>
    <r>
      <t>Requisito EITI 4.9:</t>
    </r>
    <r>
      <rPr>
        <b/>
        <sz val="11"/>
        <rFont val="Franklin Gothic Book"/>
        <family val="2"/>
      </rPr>
      <t xml:space="preserve"> Calidad de los datos</t>
    </r>
  </si>
  <si>
    <t>¿El gobierno divulga periódicamente los datos financieros del requisito 4.1 (divulgación integral de los flujos de ingresos tanto para el gobierno como para las empresas) del Estándar EITI?</t>
  </si>
  <si>
    <t>Auditados por Firmas Internacionales</t>
  </si>
  <si>
    <t>Tribunal Superior de Cuentas (TSC)</t>
  </si>
  <si>
    <t>Base de datos de auditorías del gobierno</t>
  </si>
  <si>
    <t>https://www.tsc.gob.hn/web/Auditorias/Direccion_municipal/index_municipal.html</t>
  </si>
  <si>
    <t>DELOITTE  y KPMG</t>
  </si>
  <si>
    <t>Véase páginas 31, 32, 33 del informe que reportan estados financieros en bolsa de Valores</t>
  </si>
  <si>
    <r>
      <t>Requisito EITI 5.1:</t>
    </r>
    <r>
      <rPr>
        <b/>
        <sz val="11"/>
        <rFont val="Franklin Gothic Book"/>
        <family val="2"/>
      </rPr>
      <t xml:space="preserve"> Distribución de ingresos de las industrias extractivas</t>
    </r>
  </si>
  <si>
    <t>¿El gobierno aclara si todos los ingresos del sector extractivo se registran en el presupuesto nacional (es decir, si se incluyen en la cuenta única del tesoro / cuenta consolidada del gobierno?</t>
  </si>
  <si>
    <t>www.sefin.gob.hn › download_file › aprobado › Disposiciones 2019</t>
  </si>
  <si>
    <r>
      <t>Requisito EITI 5.2:</t>
    </r>
    <r>
      <rPr>
        <b/>
        <sz val="11"/>
        <rFont val="Franklin Gothic Book"/>
        <family val="2"/>
      </rPr>
      <t xml:space="preserve"> Transferencias subnacionales</t>
    </r>
  </si>
  <si>
    <t>¿El gobierno divulga información sobre las transferencias subnacionales?</t>
  </si>
  <si>
    <t>http://www.sefin.gob.hn/download_file.php?download_file=/wp-content/uploads/2019/liquidacion2018/Informe_de_Liquidacion_del_Presupuesto_2018.pdf</t>
  </si>
  <si>
    <r>
      <t>Requisito EITI 5.3:</t>
    </r>
    <r>
      <rPr>
        <b/>
        <sz val="11"/>
        <rFont val="Franklin Gothic Book"/>
        <family val="2"/>
      </rPr>
      <t xml:space="preserve"> Gestión de ingresos y gastos</t>
    </r>
  </si>
  <si>
    <t>¿El gobierno divulga una descripción del presupuesto y los procesos de auditoría del país?</t>
  </si>
  <si>
    <t>¿El gobierno divulga información disponible al público referente a presupuestos y gastos? - agregar filas en caso de haber varias</t>
  </si>
  <si>
    <r>
      <t>Requisito EITI 6.1:</t>
    </r>
    <r>
      <rPr>
        <b/>
        <sz val="11"/>
        <rFont val="Franklin Gothic Book"/>
        <family val="2"/>
      </rPr>
      <t xml:space="preserve"> Gastos sociales</t>
    </r>
  </si>
  <si>
    <t>https://eiti.org/board-decision/2020-77</t>
  </si>
  <si>
    <t>El Informe EITI 2015-2016 señala claramente que no se prevén gastos sociales en ninguna ley ni contrato que rija la extracción de recursos. Asimismo, todas las partes interesadas a quienes se consultó confirmaron que los pagos sociales son voluntarios y no obligatorios en Honduras. Esto también fue confirmado en el Informe EITI 2017-2018.</t>
  </si>
  <si>
    <t>En caso afirmativo, ¿cuál fue el total de gastos sociales obligatorios recibidos?</t>
  </si>
  <si>
    <t>En caso afirmativo, ¿cuál fue el total de gastos sociales voluntarios recibidos?</t>
  </si>
  <si>
    <t>¿Las empresas divulgan información sobre gastos sociales?</t>
  </si>
  <si>
    <t>Tabla 13.2.2  Sección 13.2  página 103 del Cuarto Informe</t>
  </si>
  <si>
    <t>https://www.sefin.gob.hn/liquidacion-presupuestaria-2017  /2018</t>
  </si>
  <si>
    <t>En caso afirmativo, ¿cuál fue el total de gastos sociales obligatorios pagados?</t>
  </si>
  <si>
    <t>En caso afirmativo, ¿cuál fue el total de gastos sociales voluntarios pagados?</t>
  </si>
  <si>
    <t>¿El gobierno divulga información sobre pagos ambientales?</t>
  </si>
  <si>
    <t>Tabla 13.3.2 Sección 13.3 página 104 del Cuarto Informe</t>
  </si>
  <si>
    <t>En caso afirmativo, ¿cuál fue el total de pagos ambientales obligatorios?</t>
  </si>
  <si>
    <t>En caso afirmativo, ¿cuál fue el total de pagos ambientales voluntarios?</t>
  </si>
  <si>
    <r>
      <t>Requisito EITI 6.2:</t>
    </r>
    <r>
      <rPr>
        <b/>
        <sz val="11"/>
        <rFont val="Franklin Gothic Book"/>
        <family val="2"/>
      </rPr>
      <t xml:space="preserve"> Gastos cuasifiscales</t>
    </r>
  </si>
  <si>
    <t>¿El gobierno o las empresas de titularidad estatal divulgan información sobre gastos cuasifiscales?</t>
  </si>
  <si>
    <t>no plica</t>
  </si>
  <si>
    <t>En caso afirmativo, ¿cuál fue el total de gastos cuasifiscales desembolsados por las empresas de titularidad estatal?</t>
  </si>
  <si>
    <r>
      <t>Requisito EITI 6.3:</t>
    </r>
    <r>
      <rPr>
        <b/>
        <sz val="11"/>
        <rFont val="Franklin Gothic Book"/>
        <family val="2"/>
      </rPr>
      <t xml:space="preserve"> Contribución económica</t>
    </r>
  </si>
  <si>
    <t>https://www.bch.hn/pib_base2000.php      https://www.cnbs.gob.hn/wp-content/uploads/2019/11/Informe-DSM-Honduras-2018.pdf</t>
  </si>
  <si>
    <r>
      <rPr>
        <i/>
        <sz val="11"/>
        <color theme="1"/>
        <rFont val="Franklin Gothic Book"/>
        <family val="2"/>
      </rPr>
      <t>Producto Interno Bruto -</t>
    </r>
    <r>
      <rPr>
        <i/>
        <u/>
        <sz val="11"/>
        <color rgb="FF00B0F0"/>
        <rFont val="Franklin Gothic Book"/>
        <family val="2"/>
      </rPr>
      <t xml:space="preserve"> </t>
    </r>
    <r>
      <rPr>
        <i/>
        <u/>
        <sz val="11"/>
        <color rgb="FF0070C0"/>
        <rFont val="Franklin Gothic Book"/>
        <family val="2"/>
      </rPr>
      <t>SCN 2008</t>
    </r>
    <r>
      <rPr>
        <i/>
        <sz val="11"/>
        <color rgb="FF0070C0"/>
        <rFont val="Franklin Gothic Book"/>
        <family val="2"/>
      </rPr>
      <t xml:space="preserve"> C</t>
    </r>
    <r>
      <rPr>
        <i/>
        <sz val="11"/>
        <color rgb="FF000000"/>
        <rFont val="Franklin Gothic Book"/>
        <family val="2"/>
      </rPr>
      <t>. Minería y explotación de canteras, incluidos el gas y el petróleo</t>
    </r>
  </si>
  <si>
    <t>Ver Tabla 6.1.1 página 49 del Cuarto Informe. precios Constantes del 2000</t>
  </si>
  <si>
    <t>Producto Interno Bruto Minería Artesanal y el sector informal</t>
  </si>
  <si>
    <t>https://www.sefin.gob.hn/liquidacion-presupuestaria-2017/2018</t>
  </si>
  <si>
    <t>Nivel de empleo - sector extractivo - hombres</t>
  </si>
  <si>
    <t>personas</t>
  </si>
  <si>
    <t>Nivel de empleo - sector extractivo - mujeres</t>
  </si>
  <si>
    <t>Inversiones - sector extractivo</t>
  </si>
  <si>
    <r>
      <t>Requisito EITI 6.4:</t>
    </r>
    <r>
      <rPr>
        <b/>
        <sz val="11"/>
        <rFont val="Franklin Gothic Book"/>
        <family val="2"/>
      </rPr>
      <t xml:space="preserve"> Impacto ambiental</t>
    </r>
  </si>
  <si>
    <t>las normas legales y administrativas pertinentes en materia de gestión ambiental?</t>
  </si>
  <si>
    <t>las bases de datos con evaluaciones de impacto ambiental, esquemas de certificación o documentación similar de la gestión ambiental?</t>
  </si>
  <si>
    <t>otra información pertinente en materia de administración y procedimientos de seguimiento ambiental?</t>
  </si>
  <si>
    <r>
      <rPr>
        <b/>
        <sz val="11"/>
        <rFont val="Franklin Gothic Book"/>
        <family val="2"/>
      </rPr>
      <t xml:space="preserve">Give us your feedback or report a conflict in the data! Write to us at  </t>
    </r>
    <r>
      <rPr>
        <b/>
        <u/>
        <sz val="11"/>
        <color rgb="FF188FBB"/>
        <rFont val="Franklin Gothic Book"/>
        <family val="2"/>
      </rPr>
      <t>data@eiti.org</t>
    </r>
  </si>
  <si>
    <t>,</t>
  </si>
  <si>
    <r>
      <rPr>
        <sz val="11"/>
        <color rgb="FF000000"/>
        <rFont val="Franklin Gothic Book"/>
        <family val="2"/>
      </rPr>
      <t>La</t>
    </r>
    <r>
      <rPr>
        <b/>
        <sz val="11"/>
        <color rgb="FF000000"/>
        <rFont val="Franklin Gothic Book"/>
        <family val="2"/>
      </rPr>
      <t xml:space="preserve"> Parte 3 (Entidades informantes) </t>
    </r>
    <r>
      <rPr>
        <sz val="11"/>
        <color rgb="FF000000"/>
        <rFont val="Franklin Gothic Book"/>
        <family val="2"/>
      </rPr>
      <t>se ocupa de las listas de entidades informantes (organismos gubernamentales, empresas y proyectos) e información relacionada.</t>
    </r>
    <r>
      <rPr>
        <sz val="11"/>
        <color rgb="FF000000"/>
        <rFont val="Franklin Gothic Book"/>
        <family val="2"/>
      </rPr>
      <t xml:space="preserve"> </t>
    </r>
  </si>
  <si>
    <r>
      <t>1.Comience por el primer recuadro (</t>
    </r>
    <r>
      <rPr>
        <b/>
        <i/>
        <sz val="11"/>
        <color theme="1"/>
        <rFont val="Franklin Gothic Book"/>
        <family val="2"/>
      </rPr>
      <t>Lista de entidades gubernamentales informantes</t>
    </r>
    <r>
      <rPr>
        <i/>
        <sz val="11"/>
        <color theme="1"/>
        <rFont val="Franklin Gothic Book"/>
        <family val="2"/>
      </rPr>
      <t>), con el nombre de cada organismo gubernamental informante</t>
    </r>
  </si>
  <si>
    <r>
      <t xml:space="preserve">2.Complete la fila correspondiente a la </t>
    </r>
    <r>
      <rPr>
        <b/>
        <i/>
        <sz val="11"/>
        <color theme="1"/>
        <rFont val="Franklin Gothic Book"/>
        <family val="2"/>
      </rPr>
      <t>Identificación de la empresa</t>
    </r>
    <r>
      <rPr>
        <i/>
        <sz val="11"/>
        <color theme="1"/>
        <rFont val="Franklin Gothic Book"/>
        <family val="2"/>
      </rPr>
      <t>. Al resaltar las celdas aparecerán recuadros amarillos con información guía.</t>
    </r>
  </si>
  <si>
    <r>
      <t xml:space="preserve">3.Complete la </t>
    </r>
    <r>
      <rPr>
        <b/>
        <i/>
        <sz val="11"/>
        <color theme="1"/>
        <rFont val="Franklin Gothic Book"/>
        <family val="2"/>
      </rPr>
      <t xml:space="preserve">Lista de empresas informantes, </t>
    </r>
    <r>
      <rPr>
        <i/>
        <sz val="11"/>
        <color theme="1"/>
        <rFont val="Franklin Gothic Book"/>
        <family val="2"/>
      </rPr>
      <t>comenzando por la primera columna "Nombre completo de la empresa".</t>
    </r>
    <r>
      <rPr>
        <i/>
        <sz val="11"/>
        <color theme="1"/>
        <rFont val="Franklin Gothic Book"/>
        <family val="2"/>
      </rPr>
      <t xml:space="preserve"> </t>
    </r>
    <r>
      <rPr>
        <i/>
        <sz val="11"/>
        <color theme="1"/>
        <rFont val="Franklin Gothic Book"/>
        <family val="2"/>
      </rPr>
      <t>Ingrese la información conforme a lo indicado, llenando en cada fila cada una de las columnas antes de pasar a la siguiente.</t>
    </r>
  </si>
  <si>
    <r>
      <t xml:space="preserve">4. Complete la </t>
    </r>
    <r>
      <rPr>
        <b/>
        <i/>
        <sz val="11"/>
        <color theme="1"/>
        <rFont val="Franklin Gothic Book"/>
        <family val="2"/>
      </rPr>
      <t xml:space="preserve">Lista de proyectos informantes, </t>
    </r>
    <r>
      <rPr>
        <i/>
        <sz val="11"/>
        <color theme="1"/>
        <rFont val="Franklin Gothic Book"/>
        <family val="2"/>
      </rPr>
      <t>comenzando por la primera columna "Nombre completo del proyecto"</t>
    </r>
  </si>
  <si>
    <r>
      <rPr>
        <i/>
        <sz val="11"/>
        <color rgb="FF000000"/>
        <rFont val="Franklin Gothic Book"/>
        <family val="2"/>
      </rPr>
      <t xml:space="preserve">Si tiene alguna pregunta, comuníquese a </t>
    </r>
    <r>
      <rPr>
        <b/>
        <u/>
        <sz val="11"/>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</si>
  <si>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</si>
  <si>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</si>
  <si>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</si>
  <si>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Tipo de organismo</t>
  </si>
  <si>
    <t>Total informado</t>
  </si>
  <si>
    <t>Servicio de Administración de Rentas</t>
  </si>
  <si>
    <t>Gobierno central</t>
  </si>
  <si>
    <t xml:space="preserve">Tribunal Superior de Cuentas </t>
  </si>
  <si>
    <t xml:space="preserve">Banco Central de Honduras </t>
  </si>
  <si>
    <t xml:space="preserve">Secretaría de Finanzas </t>
  </si>
  <si>
    <t xml:space="preserve">Instituto Hondureño de Geología y Minas </t>
  </si>
  <si>
    <t xml:space="preserve">Secretaría de Recursos Naturales y Ambiente </t>
  </si>
  <si>
    <t xml:space="preserve">Instituto de Acceso a la Información Pública </t>
  </si>
  <si>
    <t>Las Vegas, Departamento de Santa Bárbara</t>
  </si>
  <si>
    <t>Gobierno Local</t>
  </si>
  <si>
    <t>La Unión, Departamento de Copán</t>
  </si>
  <si>
    <t>El Corpus, Departamento de Choluteca</t>
  </si>
  <si>
    <t>Choluteca, Departamento de Choluteca</t>
  </si>
  <si>
    <t>Juticalpa, Departamento de Olancho</t>
  </si>
  <si>
    <t>Puerto Cortés, Departamento de Cortés</t>
  </si>
  <si>
    <t>Potrerillos, Departamento de Cortés</t>
  </si>
  <si>
    <t>Chamelecón, Departamento de Cortés</t>
  </si>
  <si>
    <t>Villa Nueva, Departamento de Cortés</t>
  </si>
  <si>
    <t xml:space="preserve"> </t>
  </si>
  <si>
    <t>Lista de empresas informantes</t>
  </si>
  <si>
    <t>Referencias identificatorias de la empresa</t>
  </si>
  <si>
    <t xml:space="preserve">Cámara de Industria y Comercio de  Tegucigalpa y San Pedro Sula </t>
  </si>
  <si>
    <t>https://www.sar.gob.hn    www.ccit.hn     https://www.ccichonduras.org/website/</t>
  </si>
  <si>
    <t>Nombre completo de la empresa</t>
  </si>
  <si>
    <t>Número identificatorio de la empresa</t>
  </si>
  <si>
    <t>Sector</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</si>
  <si>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</si>
  <si>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</si>
  <si>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</si>
  <si>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</si>
  <si>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Minerales De Occidente S.A. de C.V.</t>
  </si>
  <si>
    <t>privada</t>
  </si>
  <si>
    <t>08019000034536</t>
  </si>
  <si>
    <t>Minería</t>
  </si>
  <si>
    <t>Oro y plata</t>
  </si>
  <si>
    <t>http://www.auraminerals.com/Corporate-Responsibility/Our-Commitment/default.aspx.</t>
  </si>
  <si>
    <t>American Pacific Honduras S.A.</t>
  </si>
  <si>
    <t>16279999471354</t>
  </si>
  <si>
    <t>Oro, plata, zinc y plomo</t>
  </si>
  <si>
    <t>ttp://www.ascendantresources.com/English/Company/About-Us/default.aspx</t>
  </si>
  <si>
    <t>Cobra De Honduras S.A. de C.V.</t>
  </si>
  <si>
    <t>08019014622726</t>
  </si>
  <si>
    <t>Oro</t>
  </si>
  <si>
    <t>https://gleneagleresources.ca/about-2</t>
  </si>
  <si>
    <t>Compañía Minera Cerros Del Sur S.A de C.V.</t>
  </si>
  <si>
    <t>06059003199589</t>
  </si>
  <si>
    <t>http://inceptionmining.com/clavorico/</t>
  </si>
  <si>
    <t>Agregados Del Caribe S.A.</t>
  </si>
  <si>
    <t>05019004010857</t>
  </si>
  <si>
    <t>Piedra caliza, grava</t>
  </si>
  <si>
    <t>http://alanza.hn</t>
  </si>
  <si>
    <t>Harry Stephen Panting Zelaya</t>
  </si>
  <si>
    <t>05011958007547</t>
  </si>
  <si>
    <t>Oxido hierro</t>
  </si>
  <si>
    <t>Cementos Del Norte S.A.</t>
  </si>
  <si>
    <t>05029002059059</t>
  </si>
  <si>
    <t>Piedra caliza</t>
  </si>
  <si>
    <t>http://cenosa.hn/es/nosotros-2/</t>
  </si>
  <si>
    <t>Conhsa-Payhsa</t>
  </si>
  <si>
    <t>05119002185946</t>
  </si>
  <si>
    <t>Arena y grava</t>
  </si>
  <si>
    <t>http://www.conhsapayhsa.com/new/</t>
  </si>
  <si>
    <t>Incal, S.A. de C.V.</t>
  </si>
  <si>
    <t>05059001047883</t>
  </si>
  <si>
    <t>http://www.incal.hn/nosotros.html</t>
  </si>
  <si>
    <t>Jamar Comercial Industrial S.A. de C.V.</t>
  </si>
  <si>
    <t>08019002277028</t>
  </si>
  <si>
    <t>Construcciones Y Suministros Ortega S de R.L</t>
  </si>
  <si>
    <t>01019002003901</t>
  </si>
  <si>
    <t xml:space="preserve">Arena y grava </t>
  </si>
  <si>
    <t>https://cosumo.negocio.site/</t>
  </si>
  <si>
    <t>Reporting projects' list</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</si>
  <si>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</si>
  <si>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</si>
  <si>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</si>
  <si>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</si>
  <si>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</si>
  <si>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</si>
  <si>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</si>
  <si>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</si>
  <si>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t>Columna2</t>
  </si>
  <si>
    <t>No hay Proyectos que informar</t>
  </si>
  <si>
    <t>No se aplica</t>
  </si>
  <si>
    <t>&lt; XXX &gt;</t>
  </si>
  <si>
    <t>No hay Proyectos</t>
  </si>
  <si>
    <t>Summary data template</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</si>
  <si>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</si>
  <si>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 xml:space="preserve">1. Ingrese la denominación de todos los </t>
    </r>
    <r>
      <rPr>
        <b/>
        <sz val="11"/>
        <color theme="1"/>
        <rFont val="Franklin Gothic Book"/>
        <family val="2"/>
      </rPr>
      <t>flujos de ingresos</t>
    </r>
    <r>
      <rPr>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</si>
  <si>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sz val="11"/>
        <color theme="1"/>
        <rFont val="Franklin Gothic Book"/>
        <family val="2"/>
      </rPr>
      <t xml:space="preserve">2. Ingrese el nombre de la </t>
    </r>
    <r>
      <rPr>
        <b/>
        <sz val="11"/>
        <color rgb="FF000000"/>
        <rFont val="Franklin Gothic Book"/>
        <family val="2"/>
      </rPr>
      <t>entidad gubernamental receptora</t>
    </r>
    <r>
      <rPr>
        <sz val="11"/>
        <color rgb="FF000000"/>
        <rFont val="Franklin Gothic Book"/>
        <family val="2"/>
      </rPr>
      <t xml:space="preserve"> (elíjala utilizando la lista desplegable. Aparecerá allí dado que ya ha ingresado la entidad gubernamental en la Parte 3).</t>
    </r>
  </si>
  <si>
    <r>
      <rPr>
        <sz val="11"/>
        <color theme="1"/>
        <rFont val="Franklin Gothic Book"/>
        <family val="2"/>
      </rPr>
      <t xml:space="preserve">3.Elija el </t>
    </r>
    <r>
      <rPr>
        <b/>
        <sz val="11"/>
        <color rgb="FF000000"/>
        <rFont val="Franklin Gothic Book"/>
        <family val="2"/>
      </rPr>
      <t>Sector</t>
    </r>
    <r>
      <rPr>
        <sz val="11"/>
        <color rgb="FF000000"/>
        <rFont val="Franklin Gothic Book"/>
        <family val="2"/>
      </rPr>
      <t xml:space="preserve"> y la </t>
    </r>
    <r>
      <rPr>
        <b/>
        <sz val="11"/>
        <color rgb="FF000000"/>
        <rFont val="Franklin Gothic Book"/>
        <family val="2"/>
      </rPr>
      <t>Clasificación de las EFP</t>
    </r>
    <r>
      <rPr>
        <sz val="11"/>
        <color rgb="FF000000"/>
        <rFont val="Franklin Gothic Book"/>
        <family val="2"/>
      </rPr>
      <t xml:space="preserve"> a los que se aplican estos ingresos. Utilice la información orientativa brindada en el </t>
    </r>
    <r>
      <rPr>
        <u/>
        <sz val="11"/>
        <color rgb="FF000000"/>
        <rFont val="Franklin Gothic Book"/>
        <family val="2"/>
      </rPr>
      <t xml:space="preserve">Marco de las EFP para el régimen informativo del EITI. </t>
    </r>
    <r>
      <rPr>
        <sz val="11"/>
        <color rgb="FF000000"/>
        <rFont val="Franklin Gothic Book"/>
        <family val="2"/>
      </rPr>
      <t>En caso de que no sea posible desglosar por sector un determinado flujo de ingresos, elija "Otro".</t>
    </r>
  </si>
  <si>
    <r>
      <rPr>
        <sz val="11"/>
        <color theme="1"/>
        <rFont val="Franklin Gothic Book"/>
        <family val="2"/>
      </rPr>
      <t xml:space="preserve">4. En la columna </t>
    </r>
    <r>
      <rPr>
        <b/>
        <sz val="11"/>
        <color rgb="FF000000"/>
        <rFont val="Franklin Gothic Book"/>
        <family val="2"/>
      </rPr>
      <t>Valor de ingresos</t>
    </r>
    <r>
      <rPr>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</si>
  <si>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</si>
  <si>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</si>
  <si>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r>
      <rPr>
        <sz val="11"/>
        <color rgb="FF000000"/>
        <rFont val="Franklin Gothic Book"/>
        <family val="2"/>
      </rPr>
      <t xml:space="preserve">Si tiene alguna pregunta, comuníquese a </t>
    </r>
    <r>
      <rPr>
        <b/>
        <u/>
        <sz val="11"/>
        <color theme="10"/>
        <rFont val="Franklin Gothic Book"/>
        <family val="2"/>
      </rPr>
      <t>data@eiti.org</t>
    </r>
  </si>
  <si>
    <t>Ingresos gubernamentales totales procedentes del sector extractivo (utilizando las EFP)</t>
  </si>
  <si>
    <t>Marco de las EFP para el régimen informativo del EITI</t>
  </si>
  <si>
    <r>
      <t>Requisito EITI 5.1.b</t>
    </r>
    <r>
      <rPr>
        <i/>
        <u/>
        <sz val="11"/>
        <rFont val="Franklin Gothic Book"/>
        <family val="2"/>
      </rPr>
      <t>: Clasificación de los ingresos</t>
    </r>
  </si>
  <si>
    <r>
      <t>Requisito EITI 4.1.d</t>
    </r>
    <r>
      <rPr>
        <b/>
        <i/>
        <u/>
        <sz val="11"/>
        <rFont val="Franklin Gothic Book"/>
        <family val="2"/>
      </rPr>
      <t>: Divulgación completa del gobierno</t>
    </r>
  </si>
  <si>
    <t>GFS Level 1</t>
  </si>
  <si>
    <t>GFS Level 2</t>
  </si>
  <si>
    <t>GFS Level 3</t>
  </si>
  <si>
    <t>GFS Level 4</t>
  </si>
  <si>
    <t>Clasificación según EFP</t>
  </si>
  <si>
    <t>Denominación del flujo de ingresos</t>
  </si>
  <si>
    <t>Valor de ingresos</t>
  </si>
  <si>
    <t>¿Qué son las EFP?</t>
  </si>
  <si>
    <t>Impuestos ordinarios a las ganancias, las utilidades y las ganancias de capital (1112E1)</t>
  </si>
  <si>
    <t>Impuestos a las utilidades de actividades extractivas</t>
  </si>
  <si>
    <t>Servicio de Administración de Rentas (SAR)</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</si>
  <si>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</si>
  <si>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Impuestos generales a los bienes y servicios (IVA, impuesto a las ventas, impuesto a los ingresos brutos) (1141E)</t>
  </si>
  <si>
    <t>otros Impuestos</t>
  </si>
  <si>
    <t>Regalías (1415E1)</t>
  </si>
  <si>
    <t>Instituto Hondureno de Geología y Minas (INHGEOMIN)</t>
  </si>
  <si>
    <t>Entregado/pagado directamente al gobierno (1415E31)</t>
  </si>
  <si>
    <t>Otros impuestos a pagar por compañías de recursos naturales (116E)</t>
  </si>
  <si>
    <t>Monitoreo ambiental</t>
  </si>
  <si>
    <r>
      <rPr>
        <i/>
        <u/>
        <sz val="11"/>
        <rFont val="Franklin Gothic Book"/>
        <family val="2"/>
      </rPr>
      <t xml:space="preserve">Puede encontrar más información orientativa en </t>
    </r>
    <r>
      <rPr>
        <u/>
        <sz val="11"/>
        <color rgb="FF165B89"/>
        <rFont val="Franklin Gothic Book"/>
        <family val="2"/>
      </rPr>
      <t>https://eiti.org/es/documento/plantilla-datos-resumidos-del-eiti</t>
    </r>
  </si>
  <si>
    <r>
      <rPr>
        <i/>
        <u/>
        <sz val="11"/>
        <color rgb="FF000000"/>
        <rFont val="Franklin Gothic Book"/>
        <family val="2"/>
      </rPr>
      <t xml:space="preserve">o, </t>
    </r>
    <r>
      <rPr>
        <b/>
        <u/>
        <sz val="11"/>
        <color theme="10"/>
        <rFont val="Franklin Gothic Book"/>
        <family val="2"/>
      </rPr>
      <t>https://www.imf.org/external/np/sta/gfsm/</t>
    </r>
  </si>
  <si>
    <t>Volumen de venta</t>
  </si>
  <si>
    <t>Otros impuestos</t>
  </si>
  <si>
    <t>Unilateral disclosure from non-material companies</t>
  </si>
  <si>
    <t>Total en USD</t>
  </si>
  <si>
    <t>Información adicional</t>
  </si>
  <si>
    <t>Toda información adicional que no reúna las condiciones para ser incluida en la tabla precedente, se ruega incluirla a continuación como comentarios.</t>
  </si>
  <si>
    <t>Comentario 1</t>
  </si>
  <si>
    <t>Incluir comentarios aquí. Las retenciones tributarias y los impuestos deducidos directamente del salario no se pagan por cuenta de las empresas, por lo cual deberían excluirse</t>
  </si>
  <si>
    <t>Comentario 2</t>
  </si>
  <si>
    <t>Inserte filas adicionales según sea necesario P. ej., la siguiente tabla comprende los ingresos excluidos</t>
  </si>
  <si>
    <t>Montos deducidos directamente del salario</t>
  </si>
  <si>
    <t>Autoridad tributaria</t>
  </si>
  <si>
    <t>Retención tributaria</t>
  </si>
  <si>
    <t>Total</t>
  </si>
  <si>
    <t>Comentario 3</t>
  </si>
  <si>
    <t>Las Empesas ineras son obligados tributarios de recolectar el impuesto sobre ventas en Honduras  a sus clientes</t>
  </si>
  <si>
    <t>Estas recaudaciones por no ser de las empresas mineras se excluteron del monto de impuestos.</t>
  </si>
  <si>
    <t>Comentario 4</t>
  </si>
  <si>
    <t>Incluir comentarios aquí.</t>
  </si>
  <si>
    <t>Comentario 5</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</si>
  <si>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</si>
  <si>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</si>
  <si>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</si>
  <si>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</si>
  <si>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</si>
  <si>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</si>
  <si>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</si>
  <si>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</si>
  <si>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</si>
  <si>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Nombre del proyecto</t>
  </si>
  <si>
    <t>Moneda de la información</t>
  </si>
  <si>
    <t>Pago realizado en especie (S/N)</t>
  </si>
  <si>
    <t>Volumen en especie (si corresponde)</t>
  </si>
  <si>
    <t>Unidad (si corresponde)</t>
  </si>
  <si>
    <t>Comentarios</t>
  </si>
  <si>
    <t>&lt;Unidad&gt;</t>
  </si>
  <si>
    <t>Los ingresos generalmente se registran por la totalidad de la empresa, INHGEOMIN lleva un control de sus ingresos por Concesión.</t>
  </si>
  <si>
    <t>DECRETO No. 109-2019  a LEY GENERAL DE MINERÍA Publicado el 25 DE NOVIEMBRE DEL 2019 No. 35,107.</t>
  </si>
  <si>
    <t>DECRETO No. 135-2020 Reformar los artículos 8, 56-A y 90 de</t>
  </si>
  <si>
    <t>la LEY GENERAL DE MINERÍA, publicado MIÉRCOLES 16 DE DICIEMBRE DEL 2020. NUM. 35,461</t>
  </si>
  <si>
    <t>DECRETO No. 238-2012  LEY GENERAL DE MINERÍA publicado MARTES 2 DE ABRIL DEL 2013. NUM. 33,088.</t>
  </si>
  <si>
    <t>ACUERDO EJECUTIVO NÚMERO 042-2013 “REGLAMENTO DE LA LEY GENERAL</t>
  </si>
  <si>
    <t>DE MINERÍA publicado el 4 DE SEPTIEMBRE DEL 2013 .</t>
  </si>
  <si>
    <t xml:space="preserve"> ACUERDO EJECUTIVO NÚMERO 088-B-2018  Publicado 29 DE ABRIL DEL 2019 No. 34,931 “REGLAMENTO ESPECIAL PARA MINERÍA ARTESANAL Y LA PEQUEÑA MINERÍA”</t>
  </si>
  <si>
    <t>Legislación Hondureña vigente para el año 2017 y 2018:</t>
  </si>
  <si>
    <t>• Ley del Impuesto sobre la Renta, Decreto No.25 de 1963 y sus reformas.</t>
  </si>
  <si>
    <t>• Ley de Equidad Tributaria y sus reformas.</t>
  </si>
  <si>
    <t>• Ley de Fortalecimiento de los Ingresos, Equidad Social y Racionalización del Gasto Público, Decreto No.17-2010 y sus reformas.</t>
  </si>
  <si>
    <t>• Ley de Seguridad Poblacional, Decreto No.105-2011 y sus reformas.</t>
  </si>
  <si>
    <t>• Ley de Hidrocarburos, Decreto 194-84</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</si>
  <si>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</si>
  <si>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</si>
  <si>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</si>
  <si>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</si>
  <si>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</si>
  <si>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</si>
  <si>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</si>
  <si>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</si>
  <si>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</si>
  <si>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</si>
  <si>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Alpha-3 Code</t>
  </si>
  <si>
    <t>ISO Numeric Code (UN M49)</t>
  </si>
  <si>
    <t>Currency code (ISO-4217)</t>
  </si>
  <si>
    <t>Currency code num (ISO-4217)</t>
  </si>
  <si>
    <t>Currency</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</si>
  <si>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</si>
  <si>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</si>
  <si>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</si>
  <si>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</si>
  <si>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</si>
  <si>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</si>
  <si>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</si>
  <si>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</si>
  <si>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</si>
  <si>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</si>
  <si>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</si>
  <si>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</si>
  <si>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</si>
  <si>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</si>
  <si>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</si>
  <si>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</si>
  <si>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</si>
  <si>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</si>
  <si>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</si>
  <si>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</si>
  <si>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t>
  </si>
  <si>
    <t>1112E1</t>
  </si>
  <si>
    <t>Impuestos (11E)</t>
  </si>
  <si>
    <t>Impuestos a las ganancias, las utilidades y las ganancias de capital (111E)</t>
  </si>
  <si>
    <t>&lt;Elija un sector&gt;</t>
  </si>
  <si>
    <t>&lt; Elija una fase &gt;</t>
  </si>
  <si>
    <t>Afghanistan</t>
  </si>
  <si>
    <t>AF</t>
  </si>
  <si>
    <t>AFG</t>
  </si>
  <si>
    <t>4</t>
  </si>
  <si>
    <t>AFN</t>
  </si>
  <si>
    <t>Afghan afghani</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</si>
  <si>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</si>
  <si>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</si>
  <si>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</si>
  <si>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</si>
  <si>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</si>
  <si>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</si>
  <si>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Exploración</t>
  </si>
  <si>
    <t>Gobierno de estado</t>
  </si>
  <si>
    <t>Aland Islands</t>
  </si>
  <si>
    <t>AX</t>
  </si>
  <si>
    <t>ALA</t>
  </si>
  <si>
    <t>248</t>
  </si>
  <si>
    <t>EUR</t>
  </si>
  <si>
    <t>Euro</t>
  </si>
  <si>
    <t>Parcialmente</t>
  </si>
  <si>
    <t>2503</t>
  </si>
  <si>
    <t>Azufre de cualquier clase (2503)</t>
  </si>
  <si>
    <t>Azufre de cualquier clase (2503), volumen</t>
  </si>
  <si>
    <t>Impuestos a la nómina y al personal de trabajo (112E)</t>
  </si>
  <si>
    <t>Impuestos a la nómina y al personal de trabajo</t>
  </si>
  <si>
    <t>112E</t>
  </si>
  <si>
    <t>Producción</t>
  </si>
  <si>
    <t>Albania</t>
  </si>
  <si>
    <t>AL</t>
  </si>
  <si>
    <t>ALB</t>
  </si>
  <si>
    <t>8</t>
  </si>
  <si>
    <t>ALL</t>
  </si>
  <si>
    <t>Albanian lek</t>
  </si>
  <si>
    <t>2504</t>
  </si>
  <si>
    <t>Grafito natural (2504)</t>
  </si>
  <si>
    <t>Grafito natural (2504), volumen</t>
  </si>
  <si>
    <t>Impuestos a la propiedad (113E)</t>
  </si>
  <si>
    <t>Impuestos a la propiedad</t>
  </si>
  <si>
    <t>113E</t>
  </si>
  <si>
    <t>Desarrollo</t>
  </si>
  <si>
    <t xml:space="preserve">Empresas de titularidad estatal &amp; corporaciones públicas </t>
  </si>
  <si>
    <t>Algeria</t>
  </si>
  <si>
    <t>DZ</t>
  </si>
  <si>
    <t>DZA</t>
  </si>
  <si>
    <t>12</t>
  </si>
  <si>
    <t>DZD</t>
  </si>
  <si>
    <t>Algerian dinar</t>
  </si>
  <si>
    <t>2505</t>
  </si>
  <si>
    <t>Arenas naturales de cualquier clase (2505)</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</si>
  <si>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</si>
  <si>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</si>
  <si>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</si>
  <si>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</si>
  <si>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</si>
  <si>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</si>
  <si>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</si>
  <si>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</si>
  <si>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</si>
  <si>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</si>
  <si>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</si>
  <si>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Impuestos al consumo (1142E)</t>
  </si>
  <si>
    <t>Impuestos al consumo</t>
  </si>
  <si>
    <t>1142E</t>
  </si>
  <si>
    <t>Petróleo y Gas</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</si>
  <si>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</si>
  <si>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</si>
  <si>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</si>
  <si>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</si>
  <si>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</si>
  <si>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</si>
  <si>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</si>
  <si>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</si>
  <si>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</si>
  <si>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</si>
  <si>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</si>
  <si>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</si>
  <si>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</si>
  <si>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</si>
  <si>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</si>
  <si>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</si>
  <si>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</si>
  <si>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</si>
  <si>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</si>
  <si>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</si>
  <si>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Las demás arcillas (2508),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</si>
  <si>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</si>
  <si>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</si>
  <si>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</si>
  <si>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</si>
  <si>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</si>
  <si>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</si>
  <si>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</si>
  <si>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</si>
  <si>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</si>
  <si>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</si>
  <si>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</si>
  <si>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</si>
  <si>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</si>
  <si>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</si>
  <si>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</si>
  <si>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</si>
  <si>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</si>
  <si>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</si>
  <si>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</si>
  <si>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</si>
  <si>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</si>
  <si>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</si>
  <si>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</si>
  <si>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</si>
  <si>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</si>
  <si>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</si>
  <si>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</si>
  <si>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</si>
  <si>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</si>
  <si>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</si>
  <si>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</si>
  <si>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</si>
  <si>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</si>
  <si>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</si>
  <si>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</si>
  <si>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</si>
  <si>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</si>
  <si>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</si>
  <si>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</si>
  <si>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</si>
  <si>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</si>
  <si>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</si>
  <si>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</si>
  <si>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</si>
  <si>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</si>
  <si>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</si>
  <si>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</si>
  <si>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</si>
  <si>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</si>
  <si>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</si>
  <si>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</si>
  <si>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</si>
  <si>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</si>
  <si>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</si>
  <si>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</si>
  <si>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</si>
  <si>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</si>
  <si>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</si>
  <si>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</si>
  <si>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</si>
  <si>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</si>
  <si>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</si>
  <si>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</si>
  <si>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</si>
  <si>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</si>
  <si>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</si>
  <si>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</si>
  <si>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</si>
  <si>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</si>
  <si>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</si>
  <si>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</si>
  <si>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</si>
  <si>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</si>
  <si>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</si>
  <si>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</si>
  <si>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</si>
  <si>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</si>
  <si>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</si>
  <si>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</si>
  <si>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</si>
  <si>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</si>
  <si>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</si>
  <si>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</si>
  <si>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</si>
  <si>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Mármol (2515),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</si>
  <si>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</si>
  <si>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</si>
  <si>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</si>
  <si>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</si>
  <si>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</si>
  <si>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</si>
  <si>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</si>
  <si>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</si>
  <si>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</si>
  <si>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</si>
  <si>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</si>
  <si>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</si>
  <si>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</si>
  <si>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</si>
  <si>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</si>
  <si>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</si>
  <si>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</si>
  <si>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</si>
  <si>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</si>
  <si>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</si>
  <si>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</si>
  <si>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</si>
  <si>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</si>
  <si>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</si>
  <si>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</si>
  <si>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</si>
  <si>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</si>
  <si>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</si>
  <si>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</si>
  <si>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</si>
  <si>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</si>
  <si>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</si>
  <si>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</si>
  <si>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</si>
  <si>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</si>
  <si>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</si>
  <si>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</si>
  <si>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</si>
  <si>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</si>
  <si>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</si>
  <si>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</si>
  <si>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</si>
  <si>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</si>
  <si>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</si>
  <si>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</si>
  <si>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</si>
  <si>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</si>
  <si>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</si>
  <si>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</si>
  <si>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</si>
  <si>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</si>
  <si>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</si>
  <si>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</si>
  <si>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</si>
  <si>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</si>
  <si>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</si>
  <si>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</si>
  <si>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</si>
  <si>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</si>
  <si>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</si>
  <si>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</si>
  <si>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</si>
  <si>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</si>
  <si>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</si>
  <si>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Yeso natural (2520), volumen</t>
  </si>
  <si>
    <t>Entregado/pagado directamente al gobierno</t>
  </si>
  <si>
    <t>1415E31</t>
  </si>
  <si>
    <t>Derechos sobre la producción (en efectivo y en especie) (1415E3)</t>
  </si>
  <si>
    <t>Belarus</t>
  </si>
  <si>
    <t>BY</t>
  </si>
  <si>
    <t>BLR</t>
  </si>
  <si>
    <t>112</t>
  </si>
  <si>
    <t>BYR</t>
  </si>
  <si>
    <t>Belarussian ruble</t>
  </si>
  <si>
    <t>2521</t>
  </si>
  <si>
    <t>Castinas (2521)</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</si>
  <si>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</si>
  <si>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</si>
  <si>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</si>
  <si>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</si>
  <si>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</si>
  <si>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</si>
  <si>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</si>
  <si>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</si>
  <si>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</si>
  <si>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</si>
  <si>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</si>
  <si>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</si>
  <si>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</si>
  <si>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</si>
  <si>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</si>
  <si>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</si>
  <si>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</si>
  <si>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</si>
  <si>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</si>
  <si>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</si>
  <si>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</si>
  <si>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</si>
  <si>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</si>
  <si>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</si>
  <si>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</si>
  <si>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</si>
  <si>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</si>
  <si>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</si>
  <si>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</si>
  <si>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</si>
  <si>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</si>
  <si>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</si>
  <si>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</si>
  <si>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</si>
  <si>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</si>
  <si>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</si>
  <si>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</si>
  <si>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</si>
  <si>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</si>
  <si>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</si>
  <si>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</si>
  <si>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</si>
  <si>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</si>
  <si>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</si>
  <si>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</si>
  <si>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</si>
  <si>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</si>
  <si>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</si>
  <si>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</si>
  <si>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</si>
  <si>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</si>
  <si>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</si>
  <si>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</si>
  <si>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</si>
  <si>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</si>
  <si>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</si>
  <si>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</si>
  <si>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</si>
  <si>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</si>
  <si>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</si>
  <si>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</si>
  <si>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</si>
  <si>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</si>
  <si>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</si>
  <si>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</si>
  <si>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</si>
  <si>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</si>
  <si>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</si>
  <si>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</si>
  <si>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</si>
  <si>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</si>
  <si>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</si>
  <si>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</si>
  <si>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</si>
  <si>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</si>
  <si>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</si>
  <si>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</si>
  <si>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</si>
  <si>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</si>
  <si>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</si>
  <si>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</si>
  <si>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</si>
  <si>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</si>
  <si>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</si>
  <si>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</si>
  <si>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</si>
  <si>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</si>
  <si>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</si>
  <si>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</si>
  <si>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</si>
  <si>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</si>
  <si>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</si>
  <si>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</si>
  <si>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</si>
  <si>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</si>
  <si>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</si>
  <si>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</si>
  <si>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Feldespato (2529), volumen</t>
  </si>
  <si>
    <t>Brazil</t>
  </si>
  <si>
    <t>BR</t>
  </si>
  <si>
    <t>BRA</t>
  </si>
  <si>
    <t>76</t>
  </si>
  <si>
    <t>2530</t>
  </si>
  <si>
    <t>Materias minerales no expresadas ni comprendidas en otra parte. (2530)</t>
  </si>
  <si>
    <t>British Indian Ocean Territory</t>
  </si>
  <si>
    <t>IO</t>
  </si>
  <si>
    <t>IOT</t>
  </si>
  <si>
    <t>86</t>
  </si>
  <si>
    <t>2601</t>
  </si>
  <si>
    <t>Hierro (2601)</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</si>
  <si>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</si>
  <si>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</si>
  <si>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</si>
  <si>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</si>
  <si>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</si>
  <si>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</si>
  <si>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</si>
  <si>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</si>
  <si>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</si>
  <si>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</si>
  <si>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</si>
  <si>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</si>
  <si>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</si>
  <si>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</si>
  <si>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</si>
  <si>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</si>
  <si>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</si>
  <si>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</si>
  <si>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</si>
  <si>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</si>
  <si>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</si>
  <si>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</si>
  <si>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Níquel (2604), volumen</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</si>
  <si>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</si>
  <si>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</si>
  <si>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</si>
  <si>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</si>
  <si>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</si>
  <si>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</si>
  <si>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</si>
  <si>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</si>
  <si>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</si>
  <si>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</si>
  <si>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</si>
  <si>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</si>
  <si>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</si>
  <si>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</si>
  <si>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</si>
  <si>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</si>
  <si>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</si>
  <si>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Aluminio (2606), volumen</t>
  </si>
  <si>
    <t>Cambodia</t>
  </si>
  <si>
    <t>KH</t>
  </si>
  <si>
    <t>KHM</t>
  </si>
  <si>
    <t>116</t>
  </si>
  <si>
    <t>KHR</t>
  </si>
  <si>
    <t>Cambodian Riel</t>
  </si>
  <si>
    <t>CLF</t>
  </si>
  <si>
    <t>Chilean Unidad de Fomento</t>
  </si>
  <si>
    <t>2607</t>
  </si>
  <si>
    <t>Plomo (2607)</t>
  </si>
  <si>
    <t>Cameroon</t>
  </si>
  <si>
    <t>CM</t>
  </si>
  <si>
    <t>CMR</t>
  </si>
  <si>
    <t>120</t>
  </si>
  <si>
    <t>XAF</t>
  </si>
  <si>
    <t>Central African CFA franc</t>
  </si>
  <si>
    <t>CNH</t>
  </si>
  <si>
    <t>Chinese yuan renminbi (offshore)</t>
  </si>
  <si>
    <t>2608</t>
  </si>
  <si>
    <t>Zinc (2608)</t>
  </si>
  <si>
    <t>Canada</t>
  </si>
  <si>
    <t>CA</t>
  </si>
  <si>
    <t>CAN</t>
  </si>
  <si>
    <t>124</t>
  </si>
  <si>
    <t>COP</t>
  </si>
  <si>
    <t>Colombian peso</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</si>
  <si>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</si>
  <si>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</si>
  <si>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</si>
  <si>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</si>
  <si>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</si>
  <si>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</si>
  <si>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</si>
  <si>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</si>
  <si>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</si>
  <si>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</si>
  <si>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</si>
  <si>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</si>
  <si>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</si>
  <si>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</si>
  <si>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</si>
  <si>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</si>
  <si>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</si>
  <si>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</si>
  <si>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</si>
  <si>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</si>
  <si>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</si>
  <si>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</si>
  <si>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</si>
  <si>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</si>
  <si>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</si>
  <si>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</si>
  <si>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</si>
  <si>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</si>
  <si>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</si>
  <si>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</si>
  <si>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</si>
  <si>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</si>
  <si>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</si>
  <si>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</si>
  <si>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</si>
  <si>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</si>
  <si>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</si>
  <si>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</si>
  <si>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</si>
  <si>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</si>
  <si>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</si>
  <si>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</si>
  <si>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</si>
  <si>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</si>
  <si>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</si>
  <si>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</si>
  <si>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</si>
  <si>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</si>
  <si>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</si>
  <si>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</si>
  <si>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</si>
  <si>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</si>
  <si>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</si>
  <si>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</si>
  <si>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</si>
  <si>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</si>
  <si>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</si>
  <si>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</si>
  <si>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</si>
  <si>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</si>
  <si>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</si>
  <si>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</si>
  <si>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</si>
  <si>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DOP</t>
  </si>
  <si>
    <t>Dominican peso</t>
  </si>
  <si>
    <t>2616</t>
  </si>
  <si>
    <t>Metales preciosos (2616)</t>
  </si>
  <si>
    <t>Metales preciosos (2616), volumen</t>
  </si>
  <si>
    <t>Cocos (Keeling) Islands</t>
  </si>
  <si>
    <t>CC</t>
  </si>
  <si>
    <t>CCK</t>
  </si>
  <si>
    <t>166</t>
  </si>
  <si>
    <t>2617</t>
  </si>
  <si>
    <t>Demás minerales (2617)</t>
  </si>
  <si>
    <t>Demás minerales (2617), volumen</t>
  </si>
  <si>
    <t>Colombia</t>
  </si>
  <si>
    <t>CO</t>
  </si>
  <si>
    <t>COL</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</si>
  <si>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</si>
  <si>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</si>
  <si>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</si>
  <si>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</si>
  <si>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</si>
  <si>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</si>
  <si>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</si>
  <si>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</si>
  <si>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</si>
  <si>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</si>
  <si>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</si>
  <si>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</si>
  <si>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</si>
  <si>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</si>
  <si>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</si>
  <si>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</si>
  <si>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</si>
  <si>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</si>
  <si>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</si>
  <si>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</si>
  <si>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</si>
  <si>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</si>
  <si>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</si>
  <si>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</si>
  <si>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</si>
  <si>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</si>
  <si>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</si>
  <si>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</si>
  <si>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</si>
  <si>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</si>
  <si>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</si>
  <si>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</si>
  <si>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</si>
  <si>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</si>
  <si>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</si>
  <si>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</si>
  <si>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</si>
  <si>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</si>
  <si>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</si>
  <si>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</si>
  <si>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</si>
  <si>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</si>
  <si>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</si>
  <si>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</si>
  <si>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</si>
  <si>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</si>
  <si>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</si>
  <si>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</si>
  <si>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</si>
  <si>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</si>
  <si>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</si>
  <si>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</si>
  <si>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</si>
  <si>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</si>
  <si>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</si>
  <si>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</si>
  <si>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</si>
  <si>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</si>
  <si>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</si>
  <si>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</si>
  <si>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</si>
  <si>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</si>
  <si>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</si>
  <si>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</si>
  <si>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</si>
  <si>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</si>
  <si>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</si>
  <si>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</si>
  <si>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</si>
  <si>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</si>
  <si>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</si>
  <si>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</si>
  <si>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</si>
  <si>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</si>
  <si>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</si>
  <si>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</si>
  <si>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</si>
  <si>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</si>
  <si>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</si>
  <si>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</si>
  <si>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</si>
  <si>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</si>
  <si>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</si>
  <si>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</si>
  <si>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</si>
  <si>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</si>
  <si>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</si>
  <si>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</si>
  <si>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</si>
  <si>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</si>
  <si>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</si>
  <si>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</si>
  <si>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</si>
  <si>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</si>
  <si>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</si>
  <si>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</si>
  <si>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</si>
  <si>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</si>
  <si>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</si>
  <si>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</si>
  <si>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</si>
  <si>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</si>
  <si>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</si>
  <si>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</si>
  <si>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</si>
  <si>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</si>
  <si>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</si>
  <si>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Dominican Republic</t>
  </si>
  <si>
    <t>DO</t>
  </si>
  <si>
    <t>DOM</t>
  </si>
  <si>
    <t>214</t>
  </si>
  <si>
    <t>GNF</t>
  </si>
  <si>
    <t>Guinean franc</t>
  </si>
  <si>
    <t>2709</t>
  </si>
  <si>
    <t>Petróleo crudo (2709)</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</si>
  <si>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</si>
  <si>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</si>
  <si>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</si>
  <si>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</si>
  <si>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</si>
  <si>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</si>
  <si>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</si>
  <si>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</si>
  <si>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</si>
  <si>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</si>
  <si>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</si>
  <si>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</si>
  <si>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</si>
  <si>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</si>
  <si>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</si>
  <si>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</si>
  <si>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</si>
  <si>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El Salvador</t>
  </si>
  <si>
    <t>SV</t>
  </si>
  <si>
    <t>SLV</t>
  </si>
  <si>
    <t>222</t>
  </si>
  <si>
    <t>HKD</t>
  </si>
  <si>
    <t>Hong Kong Dollar</t>
  </si>
  <si>
    <t>2712</t>
  </si>
  <si>
    <t>Vaselina (2712)</t>
  </si>
  <si>
    <t>Vaselina (2712), volumen</t>
  </si>
  <si>
    <t>Equatorial Guinea</t>
  </si>
  <si>
    <t>GQ</t>
  </si>
  <si>
    <t>GNQ</t>
  </si>
  <si>
    <t>226</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</si>
  <si>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</si>
  <si>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</si>
  <si>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</si>
  <si>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</si>
  <si>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</si>
  <si>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</si>
  <si>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</si>
  <si>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</si>
  <si>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</si>
  <si>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</si>
  <si>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</si>
  <si>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</si>
  <si>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</si>
  <si>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</si>
  <si>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</si>
  <si>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</si>
  <si>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</si>
  <si>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</si>
  <si>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</si>
  <si>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</si>
  <si>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</si>
  <si>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</si>
  <si>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</si>
  <si>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</si>
  <si>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</si>
  <si>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</si>
  <si>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</si>
  <si>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</si>
  <si>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</si>
  <si>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</si>
  <si>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</si>
  <si>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</si>
  <si>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</si>
  <si>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</si>
  <si>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</si>
  <si>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</si>
  <si>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</si>
  <si>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</si>
  <si>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</si>
  <si>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</si>
  <si>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</si>
  <si>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</si>
  <si>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</si>
  <si>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</si>
  <si>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</si>
  <si>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</si>
  <si>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</si>
  <si>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</si>
  <si>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Faroe Islands</t>
  </si>
  <si>
    <t>FO</t>
  </si>
  <si>
    <t>FRO</t>
  </si>
  <si>
    <t>234</t>
  </si>
  <si>
    <t>IMP</t>
  </si>
  <si>
    <t>Isle of Man Pound</t>
  </si>
  <si>
    <t>7108</t>
  </si>
  <si>
    <t>Oro (7108)</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</si>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</sst>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9"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u/>
      <sz val="11"/>
      <color rgb="FF000000"/>
      <name val="Franklin Gothic Book"/>
      <family val="2"/>
    </font>
    <font>
      <b/>
      <sz val="11"/>
      <name val="Calibri"/>
      <family val="2"/>
    </font>
    <font>
      <i/>
      <sz val="10.5"/>
      <color theme="10"/>
      <name val="Calibri"/>
      <family val="2"/>
    </font>
    <font>
      <u/>
      <sz val="11"/>
      <color rgb="FF165B89"/>
      <name val="Franklin Gothic Book"/>
      <family val="2"/>
    </font>
    <font>
      <sz val="8"/>
      <color rgb="FF5F6368"/>
      <name val="Arial"/>
      <family val="2"/>
    </font>
    <font>
      <sz val="8"/>
      <name val="Calibri"/>
      <family val="2"/>
    </font>
    <font>
      <u/>
      <sz val="11"/>
      <color rgb="FF000000"/>
      <name val="Franklin Gothic Book"/>
      <family val="2"/>
    </font>
    <font>
      <b/>
      <sz val="9"/>
      <color indexed="81"/>
      <name val="Tahoma"/>
      <family val="2"/>
    </font>
    <font>
      <sz val="11"/>
      <color rgb="FFFF0000"/>
      <name val="Franklin Gothic Book"/>
      <family val="2"/>
    </font>
    <font>
      <i/>
      <sz val="11"/>
      <color rgb="FFFF0000"/>
      <name val="Franklin Gothic Book"/>
      <family val="2"/>
    </font>
    <font>
      <u/>
      <sz val="11"/>
      <color theme="1"/>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theme="0" tint="-0.14999847407452621"/>
        <bgColor theme="0" tint="-0.14999847407452621"/>
      </patternFill>
    </fill>
  </fills>
  <borders count="47">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style="thin">
        <color theme="1"/>
      </top>
      <bottom style="thin">
        <color theme="1"/>
      </bottom>
      <diagonal/>
    </border>
  </borders>
  <cellStyleXfs count="8">
    <xf numFmtId="0" fontId="0" fillId="0" borderId="0"/>
    <xf numFmtId="164"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xf numFmtId="9" fontId="4" fillId="0" borderId="0" applyFont="0" applyFill="0" applyBorder="0" applyAlignment="0" applyProtection="0"/>
    <xf numFmtId="0" fontId="69" fillId="0" borderId="0">
      <alignment vertical="center"/>
    </xf>
  </cellStyleXfs>
  <cellXfs count="316">
    <xf numFmtId="0" fontId="0" fillId="0" borderId="0" xfId="0"/>
    <xf numFmtId="0" fontId="6" fillId="0" borderId="0" xfId="0" applyFont="1"/>
    <xf numFmtId="0" fontId="0" fillId="0" borderId="6" xfId="0" applyBorder="1"/>
    <xf numFmtId="0" fontId="0" fillId="0" borderId="7" xfId="0" applyBorder="1"/>
    <xf numFmtId="49" fontId="10" fillId="0" borderId="0" xfId="0" applyNumberFormat="1" applyFont="1" applyAlignment="1">
      <alignment horizontal="left"/>
    </xf>
    <xf numFmtId="49" fontId="0" fillId="0" borderId="0" xfId="0" applyNumberFormat="1"/>
    <xf numFmtId="0" fontId="12" fillId="0" borderId="0" xfId="0" quotePrefix="1" applyFont="1"/>
    <xf numFmtId="0" fontId="13" fillId="0" borderId="0" xfId="3" applyFont="1" applyAlignment="1">
      <alignment horizontal="left" vertical="center"/>
    </xf>
    <xf numFmtId="0" fontId="15" fillId="0" borderId="0" xfId="3" applyFont="1" applyAlignment="1">
      <alignment vertical="center"/>
    </xf>
    <xf numFmtId="0" fontId="18" fillId="0" borderId="0" xfId="3" applyFont="1" applyAlignment="1">
      <alignment horizontal="left" vertical="center"/>
    </xf>
    <xf numFmtId="0" fontId="14" fillId="0" borderId="0" xfId="3" applyFont="1" applyAlignment="1">
      <alignment vertical="center"/>
    </xf>
    <xf numFmtId="0" fontId="17" fillId="0" borderId="0" xfId="3" applyFont="1" applyAlignment="1">
      <alignment vertical="center"/>
    </xf>
    <xf numFmtId="0" fontId="22" fillId="0" borderId="0" xfId="0" applyFont="1"/>
    <xf numFmtId="0" fontId="19" fillId="0" borderId="0" xfId="3" applyFont="1" applyAlignment="1">
      <alignment horizontal="left" vertical="center"/>
    </xf>
    <xf numFmtId="0" fontId="17" fillId="0" borderId="3" xfId="3" applyFont="1" applyBorder="1" applyAlignment="1">
      <alignment vertical="center"/>
    </xf>
    <xf numFmtId="0" fontId="24" fillId="0" borderId="0" xfId="0" applyFont="1"/>
    <xf numFmtId="0" fontId="16" fillId="0" borderId="0" xfId="3" applyFont="1" applyAlignment="1">
      <alignment vertical="center"/>
    </xf>
    <xf numFmtId="0" fontId="33" fillId="0" borderId="0" xfId="3" applyFont="1" applyAlignment="1">
      <alignment horizontal="left" vertical="center"/>
    </xf>
    <xf numFmtId="0" fontId="3" fillId="0" borderId="0" xfId="0" applyFont="1"/>
    <xf numFmtId="0" fontId="33" fillId="5" borderId="0" xfId="3" applyFont="1" applyFill="1" applyAlignment="1">
      <alignment horizontal="left" vertical="center"/>
    </xf>
    <xf numFmtId="0" fontId="24" fillId="5" borderId="0" xfId="3" applyFont="1" applyFill="1" applyAlignment="1">
      <alignment vertical="center"/>
    </xf>
    <xf numFmtId="0" fontId="39" fillId="5" borderId="0" xfId="2" applyFont="1" applyFill="1" applyBorder="1" applyAlignment="1"/>
    <xf numFmtId="0" fontId="30" fillId="0" borderId="34" xfId="3" applyFont="1" applyBorder="1" applyAlignment="1">
      <alignment horizontal="left" vertical="center"/>
    </xf>
    <xf numFmtId="0" fontId="40" fillId="5" borderId="0" xfId="3" applyFont="1" applyFill="1" applyAlignment="1">
      <alignment horizontal="left" vertical="center"/>
    </xf>
    <xf numFmtId="0" fontId="24" fillId="0" borderId="0" xfId="3" applyFont="1" applyAlignment="1">
      <alignment vertical="center"/>
    </xf>
    <xf numFmtId="0" fontId="39" fillId="0" borderId="0" xfId="4" applyFont="1" applyFill="1" applyBorder="1" applyAlignment="1"/>
    <xf numFmtId="0" fontId="43" fillId="0" borderId="0" xfId="3" applyFont="1" applyAlignment="1">
      <alignment vertical="center" wrapText="1"/>
    </xf>
    <xf numFmtId="0" fontId="43" fillId="0" borderId="39" xfId="3" applyFont="1" applyBorder="1" applyAlignment="1">
      <alignment horizontal="left" vertical="center"/>
    </xf>
    <xf numFmtId="0" fontId="34" fillId="0" borderId="39" xfId="3" applyFont="1" applyBorder="1" applyAlignment="1">
      <alignment vertical="center"/>
    </xf>
    <xf numFmtId="0" fontId="43" fillId="0" borderId="0" xfId="3" applyFont="1" applyAlignment="1">
      <alignment horizontal="left" vertical="center"/>
    </xf>
    <xf numFmtId="0" fontId="34" fillId="0" borderId="0" xfId="3" applyFont="1" applyAlignment="1">
      <alignment vertical="center"/>
    </xf>
    <xf numFmtId="0" fontId="47" fillId="0" borderId="0" xfId="3" applyFont="1" applyAlignment="1">
      <alignment vertical="center"/>
    </xf>
    <xf numFmtId="0" fontId="34" fillId="0" borderId="0" xfId="3" applyFont="1" applyAlignment="1">
      <alignment horizontal="left" vertical="center"/>
    </xf>
    <xf numFmtId="0" fontId="33" fillId="0" borderId="0" xfId="0" applyFont="1"/>
    <xf numFmtId="0" fontId="34" fillId="6" borderId="0" xfId="3" applyFont="1" applyFill="1" applyAlignment="1">
      <alignment horizontal="left" vertical="center"/>
    </xf>
    <xf numFmtId="0" fontId="24" fillId="6" borderId="0" xfId="3" applyFont="1" applyFill="1" applyAlignment="1">
      <alignment horizontal="left" vertical="center"/>
    </xf>
    <xf numFmtId="0" fontId="36" fillId="6" borderId="0" xfId="3" applyFont="1" applyFill="1" applyAlignment="1">
      <alignment vertical="center"/>
    </xf>
    <xf numFmtId="0" fontId="34" fillId="6" borderId="0" xfId="3" applyFont="1" applyFill="1" applyAlignment="1">
      <alignment vertical="center"/>
    </xf>
    <xf numFmtId="0" fontId="37" fillId="6" borderId="0" xfId="3" applyFont="1" applyFill="1" applyAlignment="1">
      <alignment horizontal="left" vertical="center"/>
    </xf>
    <xf numFmtId="0" fontId="34" fillId="6" borderId="0" xfId="3" applyFont="1" applyFill="1" applyAlignment="1">
      <alignment horizontal="left" vertical="center" wrapText="1" indent="2"/>
    </xf>
    <xf numFmtId="0" fontId="29" fillId="6" borderId="0" xfId="3" applyFont="1" applyFill="1" applyAlignment="1">
      <alignment vertical="center"/>
    </xf>
    <xf numFmtId="0" fontId="34" fillId="6" borderId="0" xfId="3" applyFont="1" applyFill="1" applyAlignment="1">
      <alignment vertical="center" wrapText="1"/>
    </xf>
    <xf numFmtId="0" fontId="37" fillId="6" borderId="0" xfId="3" applyFont="1" applyFill="1" applyAlignment="1">
      <alignment vertical="center"/>
    </xf>
    <xf numFmtId="0" fontId="24" fillId="6" borderId="0" xfId="3" applyFont="1" applyFill="1" applyAlignment="1">
      <alignment vertical="center"/>
    </xf>
    <xf numFmtId="0" fontId="30" fillId="6" borderId="0" xfId="3" applyFont="1" applyFill="1" applyAlignment="1">
      <alignment vertical="center"/>
    </xf>
    <xf numFmtId="0" fontId="35" fillId="6" borderId="0" xfId="3" applyFont="1" applyFill="1" applyAlignment="1">
      <alignment vertical="center"/>
    </xf>
    <xf numFmtId="0" fontId="37" fillId="6" borderId="0" xfId="3" applyFont="1" applyFill="1" applyAlignment="1">
      <alignment horizontal="left" vertical="center" indent="2"/>
    </xf>
    <xf numFmtId="0" fontId="40" fillId="7" borderId="34" xfId="3" applyFont="1" applyFill="1" applyBorder="1" applyAlignment="1">
      <alignment horizontal="left" vertical="center"/>
    </xf>
    <xf numFmtId="0" fontId="39" fillId="6" borderId="0" xfId="4" applyFont="1" applyFill="1" applyBorder="1" applyAlignment="1"/>
    <xf numFmtId="0" fontId="41" fillId="6" borderId="23" xfId="3" applyFont="1" applyFill="1" applyBorder="1" applyAlignment="1">
      <alignment vertical="center" wrapText="1"/>
    </xf>
    <xf numFmtId="0" fontId="43" fillId="6" borderId="24" xfId="3" applyFont="1" applyFill="1" applyBorder="1" applyAlignment="1">
      <alignment vertical="center" wrapText="1"/>
    </xf>
    <xf numFmtId="0" fontId="44" fillId="6" borderId="25" xfId="3" applyFont="1" applyFill="1" applyBorder="1" applyAlignment="1">
      <alignment vertical="center" wrapText="1"/>
    </xf>
    <xf numFmtId="0" fontId="41" fillId="6" borderId="26" xfId="3" applyFont="1" applyFill="1" applyBorder="1" applyAlignment="1">
      <alignment vertical="center" wrapText="1"/>
    </xf>
    <xf numFmtId="0" fontId="43" fillId="6" borderId="1" xfId="3" applyFont="1" applyFill="1" applyBorder="1" applyAlignment="1">
      <alignment vertical="center" wrapText="1"/>
    </xf>
    <xf numFmtId="0" fontId="43" fillId="6" borderId="27" xfId="3" applyFont="1" applyFill="1" applyBorder="1" applyAlignment="1">
      <alignment vertical="center" wrapText="1"/>
    </xf>
    <xf numFmtId="0" fontId="43" fillId="6" borderId="30" xfId="3" applyFont="1" applyFill="1" applyBorder="1" applyAlignment="1">
      <alignment vertical="center" wrapText="1"/>
    </xf>
    <xf numFmtId="0" fontId="43" fillId="6" borderId="31" xfId="3" applyFont="1" applyFill="1" applyBorder="1" applyAlignment="1">
      <alignment vertical="center" wrapText="1"/>
    </xf>
    <xf numFmtId="0" fontId="44" fillId="6" borderId="30" xfId="3" applyFont="1" applyFill="1" applyBorder="1" applyAlignment="1">
      <alignment vertical="center" wrapText="1"/>
    </xf>
    <xf numFmtId="0" fontId="44" fillId="6" borderId="28" xfId="3" applyFont="1" applyFill="1" applyBorder="1" applyAlignment="1">
      <alignment vertical="center" wrapText="1"/>
    </xf>
    <xf numFmtId="0" fontId="43" fillId="6" borderId="20" xfId="3" applyFont="1" applyFill="1" applyBorder="1" applyAlignment="1">
      <alignment vertical="center" wrapText="1"/>
    </xf>
    <xf numFmtId="0" fontId="43" fillId="6" borderId="29" xfId="3" applyFont="1" applyFill="1" applyBorder="1" applyAlignment="1">
      <alignment vertical="center" wrapText="1"/>
    </xf>
    <xf numFmtId="0" fontId="40" fillId="0" borderId="0" xfId="3" applyFont="1" applyAlignment="1">
      <alignment horizontal="left" vertical="center"/>
    </xf>
    <xf numFmtId="0" fontId="35" fillId="0" borderId="8" xfId="3" applyFont="1" applyBorder="1" applyAlignment="1" applyProtection="1">
      <alignment vertical="center"/>
      <protection locked="0"/>
    </xf>
    <xf numFmtId="0" fontId="34" fillId="0" borderId="2" xfId="3" applyFont="1" applyBorder="1" applyAlignment="1">
      <alignment horizontal="left" vertical="center"/>
    </xf>
    <xf numFmtId="0" fontId="34" fillId="0" borderId="3" xfId="3" applyFont="1" applyBorder="1" applyAlignment="1" applyProtection="1">
      <alignment horizontal="left" vertical="center" indent="2"/>
      <protection locked="0"/>
    </xf>
    <xf numFmtId="0" fontId="43" fillId="4" borderId="5" xfId="3" applyFont="1" applyFill="1" applyBorder="1" applyAlignment="1">
      <alignment horizontal="left" vertical="center"/>
    </xf>
    <xf numFmtId="0" fontId="24" fillId="0" borderId="3" xfId="3" applyFont="1" applyBorder="1" applyAlignment="1" applyProtection="1">
      <alignment horizontal="left" vertical="center" indent="2"/>
      <protection locked="0"/>
    </xf>
    <xf numFmtId="0" fontId="34" fillId="0" borderId="4" xfId="3" applyFont="1" applyBorder="1" applyAlignment="1">
      <alignment vertical="center"/>
    </xf>
    <xf numFmtId="0" fontId="43" fillId="0" borderId="2" xfId="3" applyFont="1" applyBorder="1" applyAlignment="1">
      <alignment horizontal="left" vertical="center"/>
    </xf>
    <xf numFmtId="0" fontId="34" fillId="0" borderId="9" xfId="3" applyFont="1" applyBorder="1" applyAlignment="1">
      <alignment vertical="center"/>
    </xf>
    <xf numFmtId="0" fontId="43" fillId="4" borderId="10" xfId="3" applyFont="1" applyFill="1" applyBorder="1" applyAlignment="1">
      <alignment horizontal="left" vertical="center"/>
    </xf>
    <xf numFmtId="0" fontId="34" fillId="0" borderId="8" xfId="3" applyFont="1" applyBorder="1" applyAlignment="1" applyProtection="1">
      <alignment horizontal="left" vertical="center" indent="2"/>
      <protection locked="0"/>
    </xf>
    <xf numFmtId="0" fontId="34" fillId="0" borderId="3" xfId="3" applyFont="1" applyBorder="1" applyAlignment="1" applyProtection="1">
      <alignment horizontal="left" vertical="center" wrapText="1" indent="2"/>
      <protection locked="0"/>
    </xf>
    <xf numFmtId="0" fontId="34" fillId="0" borderId="11" xfId="3" applyFont="1" applyBorder="1" applyAlignment="1" applyProtection="1">
      <alignment horizontal="left" vertical="center" wrapText="1" indent="2"/>
      <protection locked="0"/>
    </xf>
    <xf numFmtId="0" fontId="43" fillId="0" borderId="1" xfId="3" applyFont="1" applyBorder="1" applyAlignment="1">
      <alignment horizontal="left" vertical="center"/>
    </xf>
    <xf numFmtId="0" fontId="43" fillId="4" borderId="1" xfId="3" applyFont="1" applyFill="1" applyBorder="1" applyAlignment="1">
      <alignment horizontal="left" vertical="center"/>
    </xf>
    <xf numFmtId="0" fontId="43" fillId="4" borderId="0" xfId="3" applyFont="1" applyFill="1" applyAlignment="1">
      <alignment horizontal="left" vertical="center"/>
    </xf>
    <xf numFmtId="0" fontId="43" fillId="0" borderId="11" xfId="3" applyFont="1" applyBorder="1" applyAlignment="1">
      <alignment horizontal="left" vertical="center"/>
    </xf>
    <xf numFmtId="0" fontId="43" fillId="4" borderId="12" xfId="3" applyFont="1" applyFill="1" applyBorder="1" applyAlignment="1">
      <alignment horizontal="left" vertical="center"/>
    </xf>
    <xf numFmtId="0" fontId="43" fillId="0" borderId="10" xfId="3" applyFont="1" applyBorder="1" applyAlignment="1">
      <alignment horizontal="left" vertical="center"/>
    </xf>
    <xf numFmtId="0" fontId="47" fillId="4" borderId="2" xfId="3" applyFont="1" applyFill="1" applyBorder="1" applyAlignment="1">
      <alignment vertical="center"/>
    </xf>
    <xf numFmtId="0" fontId="34" fillId="0" borderId="0" xfId="3" applyFont="1" applyAlignment="1">
      <alignment horizontal="left" vertical="center" indent="1"/>
    </xf>
    <xf numFmtId="0" fontId="47" fillId="4" borderId="35" xfId="3" applyFont="1" applyFill="1" applyBorder="1" applyAlignment="1">
      <alignment vertical="center"/>
    </xf>
    <xf numFmtId="0" fontId="34" fillId="0" borderId="2" xfId="3" applyFont="1" applyBorder="1" applyAlignment="1">
      <alignment horizontal="left" vertical="center" indent="1"/>
    </xf>
    <xf numFmtId="0" fontId="47" fillId="4" borderId="0" xfId="3" applyFont="1" applyFill="1" applyAlignment="1">
      <alignment vertical="center"/>
    </xf>
    <xf numFmtId="0" fontId="34" fillId="0" borderId="3" xfId="3" applyFont="1" applyBorder="1" applyAlignment="1" applyProtection="1">
      <alignment horizontal="left" vertical="center" indent="4"/>
      <protection locked="0"/>
    </xf>
    <xf numFmtId="0" fontId="34" fillId="0" borderId="0" xfId="3" applyFont="1" applyAlignment="1" applyProtection="1">
      <alignment horizontal="left" vertical="center" indent="4"/>
      <protection locked="0"/>
    </xf>
    <xf numFmtId="10" fontId="34" fillId="0" borderId="4" xfId="3" applyNumberFormat="1" applyFont="1" applyBorder="1" applyAlignment="1">
      <alignment horizontal="left" vertical="center"/>
    </xf>
    <xf numFmtId="0" fontId="43" fillId="0" borderId="5" xfId="3" applyFont="1" applyBorder="1" applyAlignment="1">
      <alignment horizontal="left" vertical="center"/>
    </xf>
    <xf numFmtId="0" fontId="35" fillId="0" borderId="22" xfId="3" applyFont="1" applyBorder="1" applyAlignment="1" applyProtection="1">
      <alignment vertical="center"/>
      <protection locked="0"/>
    </xf>
    <xf numFmtId="0" fontId="41" fillId="0" borderId="15" xfId="3" applyFont="1" applyBorder="1" applyAlignment="1">
      <alignment horizontal="left" vertical="center"/>
    </xf>
    <xf numFmtId="0" fontId="48" fillId="0" borderId="15" xfId="3" applyFont="1" applyBorder="1" applyAlignment="1">
      <alignment vertical="center"/>
    </xf>
    <xf numFmtId="0" fontId="34" fillId="0" borderId="8" xfId="3" applyFont="1" applyBorder="1" applyAlignment="1" applyProtection="1">
      <alignment vertical="center"/>
      <protection locked="0"/>
    </xf>
    <xf numFmtId="0" fontId="34" fillId="7" borderId="4" xfId="3" applyFont="1" applyFill="1" applyBorder="1" applyAlignment="1">
      <alignment vertical="center"/>
    </xf>
    <xf numFmtId="166" fontId="34" fillId="7" borderId="4" xfId="3" applyNumberFormat="1" applyFont="1" applyFill="1" applyBorder="1" applyAlignment="1">
      <alignment vertical="center"/>
    </xf>
    <xf numFmtId="0" fontId="34" fillId="7" borderId="0" xfId="3" applyFont="1" applyFill="1" applyAlignment="1">
      <alignment vertical="center"/>
    </xf>
    <xf numFmtId="166" fontId="34" fillId="7" borderId="0" xfId="3" applyNumberFormat="1" applyFont="1" applyFill="1" applyAlignment="1">
      <alignment vertical="center"/>
    </xf>
    <xf numFmtId="0" fontId="34" fillId="7" borderId="35" xfId="3" applyFont="1" applyFill="1" applyBorder="1" applyAlignment="1">
      <alignment vertical="center" wrapText="1"/>
    </xf>
    <xf numFmtId="0" fontId="34" fillId="7" borderId="1" xfId="3" applyFont="1" applyFill="1" applyBorder="1" applyAlignment="1">
      <alignment vertical="center"/>
    </xf>
    <xf numFmtId="165" fontId="34" fillId="7" borderId="0" xfId="1" applyNumberFormat="1" applyFont="1" applyFill="1" applyBorder="1" applyAlignment="1">
      <alignment vertical="center"/>
    </xf>
    <xf numFmtId="0" fontId="35" fillId="0" borderId="2" xfId="3" applyFont="1" applyBorder="1" applyAlignment="1" applyProtection="1">
      <alignment vertical="center"/>
      <protection locked="0"/>
    </xf>
    <xf numFmtId="0" fontId="41" fillId="0" borderId="2" xfId="3" applyFont="1" applyBorder="1" applyAlignment="1">
      <alignment horizontal="left" vertical="center"/>
    </xf>
    <xf numFmtId="10" fontId="48" fillId="0" borderId="2" xfId="3" applyNumberFormat="1" applyFont="1" applyBorder="1" applyAlignment="1">
      <alignment vertical="center"/>
    </xf>
    <xf numFmtId="0" fontId="34" fillId="0" borderId="8" xfId="3" applyFont="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1" fillId="0" borderId="0" xfId="2" applyFont="1" applyFill="1"/>
    <xf numFmtId="0" fontId="24" fillId="0" borderId="0" xfId="3" applyFont="1" applyAlignment="1">
      <alignment horizontal="left" vertical="center"/>
    </xf>
    <xf numFmtId="0" fontId="28" fillId="0" borderId="23" xfId="2" applyFont="1" applyFill="1" applyBorder="1" applyAlignment="1">
      <alignment horizontal="left" vertical="center" wrapText="1"/>
    </xf>
    <xf numFmtId="0" fontId="34" fillId="0" borderId="23" xfId="3" applyFont="1" applyBorder="1" applyAlignment="1">
      <alignment vertical="center" wrapText="1"/>
    </xf>
    <xf numFmtId="0" fontId="34" fillId="0" borderId="24" xfId="3" applyFont="1" applyBorder="1" applyAlignment="1">
      <alignment horizontal="left" vertical="center" indent="1"/>
    </xf>
    <xf numFmtId="0" fontId="34" fillId="0" borderId="24" xfId="3" applyFont="1" applyBorder="1" applyAlignment="1">
      <alignment vertical="center" wrapText="1"/>
    </xf>
    <xf numFmtId="0" fontId="34" fillId="0" borderId="24" xfId="3" applyFont="1" applyBorder="1" applyAlignment="1">
      <alignment horizontal="left" vertical="center" indent="3"/>
    </xf>
    <xf numFmtId="0" fontId="34" fillId="0" borderId="25" xfId="3" applyFont="1" applyBorder="1" applyAlignment="1">
      <alignment horizontal="left" vertical="center" indent="3"/>
    </xf>
    <xf numFmtId="0" fontId="37" fillId="0" borderId="23" xfId="3" applyFont="1" applyBorder="1" applyAlignment="1">
      <alignment vertical="center"/>
    </xf>
    <xf numFmtId="0" fontId="34" fillId="0" borderId="24" xfId="3" applyFont="1" applyBorder="1" applyAlignment="1">
      <alignment horizontal="left" vertical="center" wrapText="1" indent="1"/>
    </xf>
    <xf numFmtId="0" fontId="34" fillId="0" borderId="24" xfId="3" applyFont="1" applyBorder="1" applyAlignment="1">
      <alignment horizontal="left" vertical="center" wrapText="1" indent="3"/>
    </xf>
    <xf numFmtId="0" fontId="34" fillId="0" borderId="25" xfId="3" applyFont="1" applyBorder="1" applyAlignment="1">
      <alignment horizontal="left" vertical="center" wrapText="1" indent="3"/>
    </xf>
    <xf numFmtId="0" fontId="34" fillId="0" borderId="25" xfId="3" applyFont="1" applyBorder="1" applyAlignment="1">
      <alignment horizontal="left" vertical="center" wrapText="1" indent="1"/>
    </xf>
    <xf numFmtId="0" fontId="24" fillId="0" borderId="23" xfId="3" applyFont="1" applyBorder="1" applyAlignment="1">
      <alignment vertical="center"/>
    </xf>
    <xf numFmtId="0" fontId="36" fillId="0" borderId="24" xfId="2" applyFont="1" applyFill="1" applyBorder="1" applyAlignment="1">
      <alignment horizontal="left" vertical="center" wrapText="1" indent="1"/>
    </xf>
    <xf numFmtId="0" fontId="36" fillId="0" borderId="25" xfId="2" applyFont="1" applyFill="1" applyBorder="1" applyAlignment="1">
      <alignment horizontal="left" vertical="center" wrapText="1" indent="1"/>
    </xf>
    <xf numFmtId="167" fontId="34" fillId="0" borderId="25" xfId="6" applyNumberFormat="1" applyFont="1" applyFill="1" applyBorder="1" applyAlignment="1">
      <alignment vertical="center" wrapText="1"/>
    </xf>
    <xf numFmtId="0" fontId="34" fillId="0" borderId="25" xfId="3" applyFont="1" applyBorder="1" applyAlignment="1">
      <alignment vertical="center" wrapText="1"/>
    </xf>
    <xf numFmtId="0" fontId="36" fillId="0" borderId="24" xfId="2" applyFont="1" applyFill="1" applyBorder="1" applyAlignment="1">
      <alignment horizontal="left" vertical="center" wrapText="1" indent="3"/>
    </xf>
    <xf numFmtId="0" fontId="36" fillId="0" borderId="25" xfId="2" applyFont="1" applyFill="1" applyBorder="1" applyAlignment="1">
      <alignment horizontal="left" vertical="center" wrapText="1" indent="3"/>
    </xf>
    <xf numFmtId="0" fontId="34" fillId="5" borderId="23" xfId="3" applyFont="1" applyFill="1" applyBorder="1" applyAlignment="1">
      <alignment vertical="center" wrapText="1"/>
    </xf>
    <xf numFmtId="0" fontId="24" fillId="5" borderId="23" xfId="3" applyFont="1" applyFill="1" applyBorder="1" applyAlignment="1">
      <alignment vertical="center"/>
    </xf>
    <xf numFmtId="0" fontId="36" fillId="0" borderId="24" xfId="2" applyFont="1" applyFill="1" applyBorder="1" applyAlignment="1">
      <alignment horizontal="left" vertical="center" wrapText="1"/>
    </xf>
    <xf numFmtId="0" fontId="34" fillId="0" borderId="0" xfId="3" applyFont="1" applyAlignment="1">
      <alignment vertical="center" wrapText="1"/>
    </xf>
    <xf numFmtId="0" fontId="24" fillId="0" borderId="2" xfId="3" applyFont="1" applyBorder="1" applyAlignment="1">
      <alignment vertical="center"/>
    </xf>
    <xf numFmtId="0" fontId="34" fillId="0" borderId="2" xfId="3" applyFont="1" applyBorder="1" applyAlignment="1">
      <alignment vertical="center" wrapText="1"/>
    </xf>
    <xf numFmtId="0" fontId="34" fillId="7" borderId="24" xfId="3" applyFont="1" applyFill="1" applyBorder="1" applyAlignment="1">
      <alignment vertical="center" wrapText="1"/>
    </xf>
    <xf numFmtId="0" fontId="34" fillId="7" borderId="25" xfId="3" applyFont="1" applyFill="1" applyBorder="1" applyAlignment="1">
      <alignment vertical="center" wrapText="1"/>
    </xf>
    <xf numFmtId="0" fontId="36" fillId="7" borderId="25" xfId="4" applyFont="1" applyFill="1" applyBorder="1" applyAlignment="1">
      <alignment vertical="center"/>
    </xf>
    <xf numFmtId="0" fontId="34" fillId="7" borderId="24" xfId="3" applyFont="1" applyFill="1" applyBorder="1" applyAlignment="1">
      <alignment horizontal="left" vertical="center" wrapText="1" indent="3"/>
    </xf>
    <xf numFmtId="0" fontId="53" fillId="0" borderId="0" xfId="3" applyFont="1" applyAlignment="1">
      <alignment horizontal="left" vertical="center"/>
    </xf>
    <xf numFmtId="0" fontId="54" fillId="0" borderId="0" xfId="3" applyFont="1" applyAlignment="1">
      <alignment vertical="center"/>
    </xf>
    <xf numFmtId="0" fontId="43" fillId="0" borderId="0" xfId="3" applyFont="1" applyAlignment="1">
      <alignment vertical="center"/>
    </xf>
    <xf numFmtId="0" fontId="43" fillId="6" borderId="20" xfId="3" applyFont="1" applyFill="1" applyBorder="1" applyAlignment="1">
      <alignment vertical="center"/>
    </xf>
    <xf numFmtId="0" fontId="26" fillId="6" borderId="0" xfId="0" applyFont="1" applyFill="1" applyAlignment="1">
      <alignment vertical="center"/>
    </xf>
    <xf numFmtId="0" fontId="53" fillId="0" borderId="32" xfId="0" applyFont="1" applyBorder="1"/>
    <xf numFmtId="0" fontId="53" fillId="0" borderId="15" xfId="0" applyFont="1" applyBorder="1"/>
    <xf numFmtId="164" fontId="53" fillId="0" borderId="33" xfId="1" applyFont="1" applyBorder="1"/>
    <xf numFmtId="0" fontId="57" fillId="0" borderId="0" xfId="5" applyFont="1"/>
    <xf numFmtId="0" fontId="53" fillId="3" borderId="2" xfId="0" applyFont="1" applyFill="1" applyBorder="1" applyAlignment="1">
      <alignment vertical="center"/>
    </xf>
    <xf numFmtId="0" fontId="43" fillId="6" borderId="0" xfId="3" applyFont="1" applyFill="1" applyAlignment="1">
      <alignment horizontal="left" vertical="center" indent="1"/>
    </xf>
    <xf numFmtId="0" fontId="43" fillId="6" borderId="0" xfId="3" applyFont="1" applyFill="1" applyAlignment="1">
      <alignment horizontal="left" vertical="center"/>
    </xf>
    <xf numFmtId="164" fontId="43" fillId="6" borderId="0" xfId="1" applyFont="1" applyFill="1" applyBorder="1" applyAlignment="1">
      <alignment horizontal="left" vertical="center"/>
    </xf>
    <xf numFmtId="0" fontId="53" fillId="6" borderId="1" xfId="3" applyFont="1" applyFill="1" applyBorder="1" applyAlignment="1">
      <alignment horizontal="left" vertical="center"/>
    </xf>
    <xf numFmtId="164" fontId="53" fillId="6" borderId="1" xfId="1" applyFont="1" applyFill="1" applyBorder="1" applyAlignment="1">
      <alignment horizontal="left" vertical="center"/>
    </xf>
    <xf numFmtId="0" fontId="43" fillId="6" borderId="1" xfId="3" applyFont="1" applyFill="1" applyBorder="1" applyAlignment="1">
      <alignment horizontal="left" vertical="center"/>
    </xf>
    <xf numFmtId="164" fontId="43" fillId="6" borderId="1" xfId="1" applyFont="1" applyFill="1" applyBorder="1" applyAlignment="1">
      <alignment horizontal="left" vertical="center"/>
    </xf>
    <xf numFmtId="0" fontId="43" fillId="6" borderId="1" xfId="0" applyFont="1" applyFill="1" applyBorder="1"/>
    <xf numFmtId="0" fontId="43" fillId="6" borderId="19" xfId="3" applyFont="1" applyFill="1" applyBorder="1" applyAlignment="1">
      <alignment horizontal="left" vertical="center"/>
    </xf>
    <xf numFmtId="164" fontId="43" fillId="6" borderId="19" xfId="1" applyFont="1" applyFill="1" applyBorder="1" applyAlignment="1">
      <alignment horizontal="left" vertical="center"/>
    </xf>
    <xf numFmtId="0" fontId="44" fillId="0" borderId="0" xfId="3" applyFont="1" applyAlignment="1">
      <alignment horizontal="left" vertical="center"/>
    </xf>
    <xf numFmtId="0" fontId="53" fillId="6" borderId="0" xfId="0" applyFont="1" applyFill="1" applyAlignment="1">
      <alignment vertical="center"/>
    </xf>
    <xf numFmtId="0" fontId="59" fillId="0" borderId="0" xfId="3" applyFont="1" applyAlignment="1">
      <alignment horizontal="left" vertical="center"/>
    </xf>
    <xf numFmtId="0" fontId="59" fillId="0" borderId="0" xfId="3" applyFont="1" applyAlignment="1">
      <alignment vertical="center"/>
    </xf>
    <xf numFmtId="0" fontId="59" fillId="0" borderId="0" xfId="3" quotePrefix="1" applyFont="1" applyAlignment="1">
      <alignment horizontal="left" vertical="center"/>
    </xf>
    <xf numFmtId="0" fontId="5" fillId="0" borderId="13" xfId="0" applyFont="1" applyBorder="1"/>
    <xf numFmtId="0" fontId="5" fillId="0" borderId="14" xfId="0" applyFont="1" applyBorder="1"/>
    <xf numFmtId="0" fontId="36" fillId="0" borderId="25" xfId="2" applyFont="1" applyFill="1" applyBorder="1" applyAlignment="1">
      <alignment horizontal="left" vertical="center" wrapText="1" indent="2"/>
    </xf>
    <xf numFmtId="0" fontId="36" fillId="0" borderId="23" xfId="2" applyFont="1" applyFill="1" applyBorder="1" applyAlignment="1">
      <alignment horizontal="left" vertical="center" wrapText="1" indent="2"/>
    </xf>
    <xf numFmtId="0" fontId="34" fillId="7" borderId="25" xfId="3" applyFont="1" applyFill="1" applyBorder="1" applyAlignment="1">
      <alignment horizontal="left" vertical="center" wrapText="1" indent="3"/>
    </xf>
    <xf numFmtId="0" fontId="34" fillId="0" borderId="2" xfId="3" applyFont="1" applyBorder="1" applyAlignment="1">
      <alignment vertical="center"/>
    </xf>
    <xf numFmtId="0" fontId="34" fillId="0" borderId="2" xfId="3" applyFont="1" applyBorder="1" applyAlignment="1" applyProtection="1">
      <alignment horizontal="left" vertical="center" indent="4"/>
      <protection locked="0"/>
    </xf>
    <xf numFmtId="0" fontId="16" fillId="0" borderId="0" xfId="3" applyFont="1" applyAlignment="1" applyProtection="1">
      <alignment vertical="center"/>
      <protection locked="0"/>
    </xf>
    <xf numFmtId="0" fontId="64" fillId="0" borderId="2" xfId="3" applyFont="1" applyBorder="1" applyAlignment="1" applyProtection="1">
      <alignment horizontal="left" vertical="center"/>
      <protection locked="0"/>
    </xf>
    <xf numFmtId="0" fontId="65" fillId="0" borderId="2" xfId="3" applyFont="1" applyBorder="1" applyAlignment="1">
      <alignment horizontal="left" vertical="center"/>
    </xf>
    <xf numFmtId="0" fontId="64" fillId="0" borderId="2" xfId="3" applyFont="1" applyBorder="1" applyAlignment="1">
      <alignment horizontal="left" vertical="center"/>
    </xf>
    <xf numFmtId="0" fontId="66" fillId="0" borderId="2" xfId="3" applyFont="1" applyBorder="1" applyAlignment="1">
      <alignment horizontal="left" vertical="center"/>
    </xf>
    <xf numFmtId="0" fontId="65" fillId="0" borderId="0" xfId="3" applyFont="1" applyAlignment="1">
      <alignment horizontal="left" vertical="center"/>
    </xf>
    <xf numFmtId="0" fontId="64" fillId="0" borderId="0" xfId="3" applyFont="1" applyAlignment="1">
      <alignment horizontal="left" vertical="center"/>
    </xf>
    <xf numFmtId="0" fontId="66" fillId="0" borderId="0" xfId="3" applyFont="1" applyAlignment="1">
      <alignment horizontal="left" vertical="center"/>
    </xf>
    <xf numFmtId="0" fontId="34" fillId="0" borderId="0" xfId="3" applyFont="1" applyAlignment="1">
      <alignment horizontal="left" vertical="center" wrapText="1" indent="3"/>
    </xf>
    <xf numFmtId="0" fontId="67" fillId="0" borderId="24" xfId="2" applyFont="1" applyFill="1" applyBorder="1" applyAlignment="1">
      <alignment horizontal="left" vertical="center" wrapText="1"/>
    </xf>
    <xf numFmtId="0" fontId="30" fillId="4" borderId="34" xfId="3" applyFont="1" applyFill="1" applyBorder="1" applyAlignment="1">
      <alignment horizontal="left" vertical="center" wrapText="1"/>
    </xf>
    <xf numFmtId="0" fontId="35" fillId="0" borderId="0" xfId="3" applyFont="1" applyAlignment="1">
      <alignment horizontal="left" vertical="center"/>
    </xf>
    <xf numFmtId="0" fontId="35" fillId="0" borderId="39" xfId="3" applyFont="1" applyBorder="1" applyAlignment="1">
      <alignment horizontal="left" vertical="center"/>
    </xf>
    <xf numFmtId="0" fontId="43" fillId="6" borderId="0" xfId="3" applyFont="1" applyFill="1" applyAlignment="1">
      <alignment vertical="center" wrapText="1"/>
    </xf>
    <xf numFmtId="0" fontId="24" fillId="0" borderId="40" xfId="3" applyFont="1" applyBorder="1" applyAlignment="1">
      <alignment vertical="center"/>
    </xf>
    <xf numFmtId="0" fontId="16" fillId="6" borderId="0" xfId="3" applyFont="1" applyFill="1" applyAlignment="1">
      <alignment vertical="center"/>
    </xf>
    <xf numFmtId="0" fontId="70" fillId="0" borderId="1" xfId="2" applyFont="1" applyFill="1" applyBorder="1" applyAlignment="1" applyProtection="1">
      <alignment horizontal="left" vertical="center" indent="2"/>
      <protection locked="0"/>
    </xf>
    <xf numFmtId="0" fontId="32" fillId="0" borderId="36" xfId="2" applyFont="1" applyFill="1" applyBorder="1" applyAlignment="1" applyProtection="1">
      <alignment vertical="center"/>
      <protection locked="0"/>
    </xf>
    <xf numFmtId="0" fontId="32" fillId="0" borderId="8" xfId="2" applyFont="1" applyFill="1" applyBorder="1" applyAlignment="1" applyProtection="1">
      <alignment horizontal="left" vertical="center" wrapText="1"/>
      <protection locked="0"/>
    </xf>
    <xf numFmtId="0" fontId="30" fillId="0" borderId="34" xfId="3" applyFont="1" applyBorder="1" applyAlignment="1">
      <alignment horizontal="left" vertical="center" wrapText="1"/>
    </xf>
    <xf numFmtId="0" fontId="24" fillId="7" borderId="24" xfId="3" applyFont="1" applyFill="1" applyBorder="1" applyAlignment="1">
      <alignment vertical="center" wrapText="1"/>
    </xf>
    <xf numFmtId="2" fontId="34" fillId="0" borderId="25" xfId="3" applyNumberFormat="1" applyFont="1" applyBorder="1" applyAlignment="1">
      <alignment vertical="center"/>
    </xf>
    <xf numFmtId="0" fontId="53" fillId="0" borderId="0" xfId="0" applyFont="1"/>
    <xf numFmtId="164" fontId="53" fillId="0" borderId="0" xfId="1" applyFont="1" applyBorder="1"/>
    <xf numFmtId="0" fontId="7" fillId="7" borderId="24" xfId="2" applyFill="1" applyBorder="1" applyAlignment="1">
      <alignment vertical="center" wrapText="1"/>
    </xf>
    <xf numFmtId="0" fontId="34" fillId="7" borderId="25" xfId="3" applyFont="1" applyFill="1" applyBorder="1" applyAlignment="1">
      <alignment horizontal="left" vertical="center" wrapText="1"/>
    </xf>
    <xf numFmtId="4" fontId="34" fillId="7" borderId="24" xfId="3" applyNumberFormat="1" applyFont="1" applyFill="1" applyBorder="1" applyAlignment="1">
      <alignment vertical="center" wrapText="1"/>
    </xf>
    <xf numFmtId="3" fontId="34" fillId="7" borderId="24" xfId="3" applyNumberFormat="1" applyFont="1" applyFill="1" applyBorder="1" applyAlignment="1">
      <alignment vertical="center" wrapText="1"/>
    </xf>
    <xf numFmtId="3" fontId="34" fillId="7" borderId="25" xfId="3" applyNumberFormat="1" applyFont="1" applyFill="1" applyBorder="1" applyAlignment="1">
      <alignment vertical="center" wrapText="1"/>
    </xf>
    <xf numFmtId="4" fontId="34" fillId="7" borderId="25" xfId="3" applyNumberFormat="1" applyFont="1" applyFill="1" applyBorder="1" applyAlignment="1">
      <alignment vertical="center" wrapText="1"/>
    </xf>
    <xf numFmtId="0" fontId="7" fillId="0" borderId="0" xfId="2"/>
    <xf numFmtId="0" fontId="7" fillId="0" borderId="0" xfId="2" applyAlignment="1">
      <alignment horizontal="left" vertical="center"/>
    </xf>
    <xf numFmtId="0" fontId="72" fillId="0" borderId="0" xfId="0" applyFont="1" applyAlignment="1">
      <alignment horizontal="left" vertical="center"/>
    </xf>
    <xf numFmtId="0" fontId="7" fillId="7" borderId="4" xfId="2" applyFill="1" applyBorder="1" applyAlignment="1">
      <alignment vertical="center"/>
    </xf>
    <xf numFmtId="168" fontId="7" fillId="0" borderId="0" xfId="2" applyNumberFormat="1" applyFill="1" applyAlignment="1">
      <alignment horizontal="left" vertical="center"/>
    </xf>
    <xf numFmtId="0" fontId="0" fillId="10" borderId="46" xfId="0" applyFill="1" applyBorder="1"/>
    <xf numFmtId="0" fontId="0" fillId="0" borderId="46" xfId="0" applyBorder="1"/>
    <xf numFmtId="0" fontId="0" fillId="10" borderId="46" xfId="0" quotePrefix="1" applyFill="1" applyBorder="1"/>
    <xf numFmtId="0" fontId="0" fillId="0" borderId="46" xfId="0" quotePrefix="1" applyBorder="1"/>
    <xf numFmtId="168" fontId="34" fillId="7" borderId="24" xfId="1" applyNumberFormat="1" applyFont="1" applyFill="1" applyBorder="1" applyAlignment="1">
      <alignment vertical="center" wrapText="1"/>
    </xf>
    <xf numFmtId="0" fontId="2" fillId="0" borderId="0" xfId="3" applyFont="1" applyAlignment="1">
      <alignment horizontal="left" vertical="center"/>
    </xf>
    <xf numFmtId="0" fontId="34" fillId="0" borderId="3" xfId="3" applyFont="1" applyBorder="1" applyAlignment="1" applyProtection="1">
      <alignment horizontal="left" vertical="center" indent="6"/>
      <protection locked="0"/>
    </xf>
    <xf numFmtId="0" fontId="43" fillId="0" borderId="38" xfId="3" applyFont="1" applyBorder="1" applyAlignment="1">
      <alignment horizontal="left" vertical="center"/>
    </xf>
    <xf numFmtId="0" fontId="34" fillId="0" borderId="0" xfId="3" applyFont="1" applyAlignment="1">
      <alignment horizontal="left" vertical="center" indent="5"/>
    </xf>
    <xf numFmtId="0" fontId="34" fillId="0" borderId="30" xfId="3" applyFont="1" applyBorder="1" applyAlignment="1">
      <alignment horizontal="left" vertical="center" indent="5"/>
    </xf>
    <xf numFmtId="0" fontId="34" fillId="0" borderId="30" xfId="3" applyFont="1" applyBorder="1" applyAlignment="1">
      <alignment vertical="center"/>
    </xf>
    <xf numFmtId="0" fontId="34" fillId="0" borderId="37" xfId="3" applyFont="1" applyBorder="1" applyAlignment="1">
      <alignment horizontal="left" vertical="center"/>
    </xf>
    <xf numFmtId="0" fontId="34" fillId="0" borderId="25" xfId="3" applyFont="1" applyBorder="1" applyAlignment="1">
      <alignment horizontal="left" vertical="center" indent="1"/>
    </xf>
    <xf numFmtId="0" fontId="24" fillId="7" borderId="25" xfId="3" applyFont="1" applyFill="1" applyBorder="1" applyAlignment="1">
      <alignment vertical="center"/>
    </xf>
    <xf numFmtId="0" fontId="7" fillId="7" borderId="20" xfId="2" applyFill="1" applyBorder="1" applyAlignment="1">
      <alignment vertical="center"/>
    </xf>
    <xf numFmtId="0" fontId="37" fillId="0" borderId="0" xfId="3" applyFont="1" applyAlignment="1">
      <alignment horizontal="left" vertical="center"/>
    </xf>
    <xf numFmtId="0" fontId="36" fillId="0" borderId="0" xfId="3" applyFont="1" applyAlignment="1">
      <alignment horizontal="left" vertical="center"/>
    </xf>
    <xf numFmtId="168" fontId="1" fillId="0" borderId="0" xfId="1" applyNumberFormat="1" applyFont="1" applyFill="1" applyAlignment="1">
      <alignment horizontal="left" vertical="center"/>
    </xf>
    <xf numFmtId="0" fontId="78" fillId="8" borderId="28" xfId="3" applyFont="1" applyFill="1" applyBorder="1" applyAlignment="1">
      <alignment vertical="center"/>
    </xf>
    <xf numFmtId="0" fontId="1" fillId="0" borderId="0" xfId="3" applyFont="1" applyAlignment="1">
      <alignment horizontal="left" vertical="center"/>
    </xf>
    <xf numFmtId="0" fontId="77" fillId="0" borderId="0" xfId="3" applyFont="1" applyAlignment="1">
      <alignment vertical="center"/>
    </xf>
    <xf numFmtId="0" fontId="76" fillId="0" borderId="0" xfId="0" applyFont="1"/>
    <xf numFmtId="0" fontId="53" fillId="3" borderId="0" xfId="0" applyFont="1" applyFill="1" applyAlignment="1">
      <alignment vertical="center"/>
    </xf>
    <xf numFmtId="0" fontId="57" fillId="0" borderId="0" xfId="5" applyNumberFormat="1" applyFont="1"/>
    <xf numFmtId="0" fontId="1" fillId="0" borderId="0" xfId="0" applyFont="1"/>
    <xf numFmtId="164" fontId="1" fillId="0" borderId="0" xfId="1" applyFont="1"/>
    <xf numFmtId="0" fontId="43" fillId="6" borderId="0" xfId="0" applyFont="1" applyFill="1" applyAlignment="1">
      <alignment horizontal="left" vertical="center" wrapText="1"/>
    </xf>
    <xf numFmtId="0" fontId="7" fillId="4" borderId="0" xfId="2" applyFill="1" applyBorder="1" applyAlignment="1">
      <alignment horizontal="left" vertical="center"/>
    </xf>
    <xf numFmtId="0" fontId="1" fillId="4" borderId="24" xfId="3" applyFont="1" applyFill="1" applyBorder="1" applyAlignment="1">
      <alignment horizontal="left" vertical="center"/>
    </xf>
    <xf numFmtId="0" fontId="1" fillId="4" borderId="25" xfId="3" applyFont="1" applyFill="1" applyBorder="1" applyAlignment="1">
      <alignment horizontal="left" vertical="center"/>
    </xf>
    <xf numFmtId="0" fontId="1" fillId="4" borderId="25" xfId="3" applyFont="1" applyFill="1" applyBorder="1" applyAlignment="1">
      <alignment horizontal="left" wrapText="1"/>
    </xf>
    <xf numFmtId="0" fontId="37" fillId="0" borderId="0" xfId="0" applyFont="1"/>
    <xf numFmtId="0" fontId="7" fillId="4" borderId="24" xfId="2" applyFill="1" applyBorder="1" applyAlignment="1">
      <alignment horizontal="left" vertical="center"/>
    </xf>
    <xf numFmtId="164" fontId="22" fillId="0" borderId="0" xfId="1" applyFont="1"/>
    <xf numFmtId="164" fontId="1" fillId="0" borderId="0" xfId="1" applyFont="1" applyFill="1" applyAlignment="1">
      <alignment horizontal="left" vertical="center"/>
    </xf>
    <xf numFmtId="0" fontId="1" fillId="0" borderId="0" xfId="3" applyFont="1" applyAlignment="1">
      <alignment horizontal="right" vertical="center"/>
    </xf>
    <xf numFmtId="0" fontId="1" fillId="7" borderId="0" xfId="3"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5" xfId="3" applyFont="1" applyFill="1" applyBorder="1" applyAlignment="1">
      <alignment horizontal="left" vertical="center"/>
    </xf>
    <xf numFmtId="0" fontId="1" fillId="0" borderId="22" xfId="3" applyFont="1" applyBorder="1" applyAlignment="1">
      <alignment horizontal="left" vertical="center"/>
    </xf>
    <xf numFmtId="0" fontId="1" fillId="0" borderId="15" xfId="3" applyFont="1" applyBorder="1" applyAlignment="1">
      <alignment horizontal="left" vertical="center"/>
    </xf>
    <xf numFmtId="0" fontId="1" fillId="4" borderId="23"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0" fontId="1" fillId="0" borderId="23" xfId="3" applyFont="1" applyBorder="1" applyAlignment="1">
      <alignment vertical="center"/>
    </xf>
    <xf numFmtId="0" fontId="1" fillId="0" borderId="24" xfId="3" applyFont="1" applyBorder="1" applyAlignment="1">
      <alignment vertical="center"/>
    </xf>
    <xf numFmtId="0" fontId="1" fillId="0" borderId="1" xfId="3" applyFont="1" applyBorder="1" applyAlignment="1">
      <alignment horizontal="left" vertical="center"/>
    </xf>
    <xf numFmtId="0" fontId="1" fillId="0" borderId="20" xfId="3" applyFont="1" applyBorder="1" applyAlignment="1">
      <alignment horizontal="left" vertical="center"/>
    </xf>
    <xf numFmtId="0" fontId="1" fillId="10" borderId="46" xfId="0" quotePrefix="1" applyFont="1" applyFill="1" applyBorder="1"/>
    <xf numFmtId="0" fontId="1" fillId="0" borderId="0" xfId="3" quotePrefix="1" applyFont="1" applyAlignment="1">
      <alignment horizontal="left" vertical="center"/>
    </xf>
    <xf numFmtId="0" fontId="1" fillId="0" borderId="0" xfId="3" applyFont="1" applyAlignment="1">
      <alignment vertical="center"/>
    </xf>
    <xf numFmtId="164" fontId="1" fillId="0" borderId="0" xfId="1" applyFont="1" applyAlignment="1">
      <alignment horizontal="right"/>
    </xf>
    <xf numFmtId="164" fontId="1" fillId="0" borderId="0" xfId="0" applyNumberFormat="1" applyFont="1"/>
    <xf numFmtId="168" fontId="1" fillId="0" borderId="0" xfId="1" applyNumberFormat="1" applyFont="1"/>
    <xf numFmtId="0" fontId="1" fillId="0" borderId="0" xfId="0" applyFont="1" applyAlignment="1">
      <alignment horizontal="center"/>
    </xf>
    <xf numFmtId="0" fontId="35" fillId="0" borderId="0" xfId="3" applyFont="1" applyAlignment="1">
      <alignment horizontal="left" vertical="center" wrapText="1"/>
    </xf>
    <xf numFmtId="0" fontId="49" fillId="6" borderId="0" xfId="2" applyFont="1" applyFill="1" applyBorder="1" applyAlignment="1">
      <alignment vertical="center"/>
    </xf>
    <xf numFmtId="0" fontId="28" fillId="6" borderId="16" xfId="2" applyFont="1" applyFill="1" applyBorder="1" applyAlignment="1">
      <alignment horizontal="center" vertical="center"/>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Alignment="1">
      <alignment horizontal="left" vertical="center" wrapText="1" indent="2"/>
    </xf>
    <xf numFmtId="0" fontId="37" fillId="6" borderId="0" xfId="2" applyFont="1" applyFill="1" applyBorder="1" applyAlignment="1">
      <alignment vertical="center"/>
    </xf>
    <xf numFmtId="0" fontId="35" fillId="0" borderId="0" xfId="3" applyFont="1" applyAlignment="1">
      <alignment horizontal="left" vertical="center"/>
    </xf>
    <xf numFmtId="0" fontId="24" fillId="6" borderId="0" xfId="3" applyFont="1" applyFill="1" applyAlignment="1">
      <alignment horizontal="left" vertical="center"/>
    </xf>
    <xf numFmtId="0" fontId="58" fillId="6" borderId="0" xfId="3" applyFont="1" applyFill="1" applyAlignment="1">
      <alignment horizontal="left" vertical="center"/>
    </xf>
    <xf numFmtId="0" fontId="36" fillId="6" borderId="0" xfId="3" applyFont="1" applyFill="1" applyAlignment="1">
      <alignment horizontal="left" vertical="center" wrapText="1" indent="3"/>
    </xf>
    <xf numFmtId="0" fontId="43" fillId="6" borderId="0" xfId="3" applyFont="1" applyFill="1" applyAlignment="1">
      <alignment horizontal="left" vertical="center" wrapText="1" indent="3"/>
    </xf>
    <xf numFmtId="0" fontId="24" fillId="0" borderId="42" xfId="3" applyFont="1" applyBorder="1" applyAlignment="1">
      <alignment vertical="center"/>
    </xf>
    <xf numFmtId="0" fontId="24" fillId="0" borderId="43" xfId="3" applyFont="1" applyBorder="1" applyAlignment="1">
      <alignment vertical="center"/>
    </xf>
    <xf numFmtId="0" fontId="35" fillId="0" borderId="39" xfId="3" applyFont="1" applyBorder="1" applyAlignment="1">
      <alignment horizontal="left" vertical="center"/>
    </xf>
    <xf numFmtId="0" fontId="39" fillId="6" borderId="0" xfId="2" applyFont="1" applyFill="1" applyAlignment="1"/>
    <xf numFmtId="0" fontId="21" fillId="0" borderId="0" xfId="0" applyFont="1" applyAlignment="1">
      <alignment vertical="center"/>
    </xf>
    <xf numFmtId="0" fontId="20" fillId="0" borderId="0" xfId="2" applyFont="1" applyFill="1" applyBorder="1" applyAlignment="1">
      <alignment horizontal="center" vertical="center"/>
    </xf>
    <xf numFmtId="0" fontId="43" fillId="6" borderId="0" xfId="3" applyFont="1" applyFill="1" applyAlignment="1">
      <alignment vertical="center" wrapText="1"/>
    </xf>
    <xf numFmtId="0" fontId="28" fillId="6" borderId="41" xfId="2" applyFont="1" applyFill="1" applyBorder="1" applyAlignment="1">
      <alignment horizontal="center" vertical="center"/>
    </xf>
    <xf numFmtId="0" fontId="28" fillId="6" borderId="21" xfId="2" applyFont="1" applyFill="1" applyBorder="1" applyAlignment="1">
      <alignment horizontal="center" vertical="center"/>
    </xf>
    <xf numFmtId="0" fontId="28" fillId="6" borderId="44" xfId="2" applyFont="1" applyFill="1" applyBorder="1" applyAlignment="1">
      <alignment horizontal="center" vertical="center"/>
    </xf>
    <xf numFmtId="0" fontId="28" fillId="6" borderId="45" xfId="2" applyFont="1" applyFill="1" applyBorder="1" applyAlignment="1">
      <alignment horizontal="center" vertical="center"/>
    </xf>
    <xf numFmtId="0" fontId="51" fillId="6" borderId="0" xfId="2" applyFont="1" applyFill="1" applyAlignment="1"/>
    <xf numFmtId="0" fontId="16" fillId="6" borderId="0" xfId="3" applyFont="1" applyFill="1" applyAlignment="1">
      <alignment vertical="center"/>
    </xf>
    <xf numFmtId="0" fontId="52" fillId="6" borderId="0" xfId="3" applyFont="1" applyFill="1" applyAlignment="1">
      <alignment horizontal="left" vertical="center"/>
    </xf>
    <xf numFmtId="0" fontId="43" fillId="0" borderId="0" xfId="3" applyFont="1" applyAlignment="1">
      <alignment horizontal="left" vertical="center"/>
    </xf>
    <xf numFmtId="0" fontId="25" fillId="7" borderId="0" xfId="3" applyFont="1" applyFill="1" applyAlignment="1">
      <alignment vertical="center"/>
    </xf>
    <xf numFmtId="0" fontId="7" fillId="8" borderId="0" xfId="2" applyNumberFormat="1" applyFill="1" applyBorder="1" applyAlignment="1">
      <alignment vertical="center"/>
    </xf>
    <xf numFmtId="0" fontId="43" fillId="8" borderId="0" xfId="3" applyFont="1" applyFill="1" applyAlignment="1">
      <alignment vertical="center"/>
    </xf>
    <xf numFmtId="0" fontId="54" fillId="9" borderId="30" xfId="3" applyFont="1" applyFill="1" applyBorder="1" applyAlignment="1">
      <alignment horizontal="left" vertical="center"/>
    </xf>
    <xf numFmtId="0" fontId="54" fillId="9" borderId="0" xfId="3" applyFont="1" applyFill="1" applyAlignment="1">
      <alignment horizontal="left" vertical="center"/>
    </xf>
    <xf numFmtId="0" fontId="24" fillId="0" borderId="40" xfId="3" applyFont="1" applyBorder="1" applyAlignment="1">
      <alignment vertical="center"/>
    </xf>
    <xf numFmtId="0" fontId="60" fillId="7" borderId="0" xfId="2" applyFont="1" applyFill="1" applyBorder="1" applyAlignment="1">
      <alignment horizontal="left" vertical="center" wrapText="1"/>
    </xf>
    <xf numFmtId="0" fontId="60" fillId="7" borderId="3" xfId="2" applyFont="1" applyFill="1" applyBorder="1" applyAlignment="1">
      <alignment horizontal="left" vertical="center" wrapText="1"/>
    </xf>
    <xf numFmtId="0" fontId="24" fillId="0" borderId="0" xfId="3" applyFont="1" applyAlignment="1">
      <alignment vertical="center"/>
    </xf>
    <xf numFmtId="0" fontId="58" fillId="6" borderId="0" xfId="0" applyFont="1" applyFill="1" applyAlignment="1">
      <alignment vertical="center" wrapText="1"/>
    </xf>
    <xf numFmtId="0" fontId="1" fillId="6" borderId="0" xfId="0" applyFont="1" applyFill="1" applyAlignment="1">
      <alignment horizontal="left" vertical="center" wrapText="1" indent="3"/>
    </xf>
    <xf numFmtId="0" fontId="37" fillId="6" borderId="0" xfId="3" applyFont="1" applyFill="1" applyAlignment="1">
      <alignment horizontal="left" vertical="center" wrapText="1" indent="3"/>
    </xf>
    <xf numFmtId="0" fontId="37" fillId="6" borderId="0" xfId="0" applyFont="1" applyFill="1" applyAlignment="1">
      <alignment horizontal="left" vertical="center" wrapText="1" indent="3"/>
    </xf>
    <xf numFmtId="0" fontId="37" fillId="6" borderId="0" xfId="0" applyFont="1" applyFill="1" applyAlignment="1">
      <alignment horizontal="left" vertical="center" wrapText="1"/>
    </xf>
    <xf numFmtId="0" fontId="37" fillId="6" borderId="0" xfId="0" applyFont="1" applyFill="1" applyAlignment="1">
      <alignment horizontal="left" vertical="top" wrapText="1" indent="3"/>
    </xf>
    <xf numFmtId="0" fontId="26" fillId="6" borderId="0" xfId="0" applyFont="1" applyFill="1" applyAlignment="1">
      <alignment vertical="center"/>
    </xf>
    <xf numFmtId="0" fontId="34" fillId="0" borderId="2" xfId="3" applyFont="1" applyBorder="1" applyAlignment="1" applyProtection="1">
      <alignment vertical="center"/>
      <protection locked="0"/>
    </xf>
    <xf numFmtId="0" fontId="51" fillId="6" borderId="0" xfId="2" applyFont="1" applyFill="1" applyBorder="1" applyAlignment="1">
      <alignment horizontal="left" vertical="center" wrapText="1"/>
    </xf>
    <xf numFmtId="0" fontId="51" fillId="6" borderId="3" xfId="2" applyFont="1" applyFill="1" applyBorder="1" applyAlignment="1">
      <alignment horizontal="left" vertical="center" wrapText="1"/>
    </xf>
    <xf numFmtId="0" fontId="43" fillId="6" borderId="0" xfId="0" applyFont="1" applyFill="1" applyAlignment="1">
      <alignment horizontal="left" vertical="center" wrapText="1"/>
    </xf>
    <xf numFmtId="0" fontId="43" fillId="6" borderId="0" xfId="3" applyFont="1" applyFill="1" applyAlignment="1">
      <alignment horizontal="left" vertical="center" indent="1"/>
    </xf>
    <xf numFmtId="0" fontId="24" fillId="0" borderId="2" xfId="3" applyFont="1" applyBorder="1" applyAlignment="1">
      <alignment vertical="center"/>
    </xf>
    <xf numFmtId="0" fontId="23" fillId="6" borderId="0" xfId="0" applyFont="1" applyFill="1" applyAlignment="1">
      <alignment vertical="center" wrapText="1"/>
    </xf>
    <xf numFmtId="0" fontId="43" fillId="6" borderId="0" xfId="0" applyFont="1" applyFill="1" applyAlignment="1">
      <alignment horizontal="left" vertical="center" wrapText="1" indent="2"/>
    </xf>
    <xf numFmtId="0" fontId="22" fillId="0" borderId="0" xfId="0" applyFont="1" applyAlignment="1"/>
    <xf numFmtId="0" fontId="27" fillId="6" borderId="0" xfId="0" applyFont="1" applyFill="1" applyAlignment="1">
      <alignment vertical="center"/>
    </xf>
  </cellXfs>
  <cellStyles count="8">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 cent" xfId="6" builtinId="5"/>
    <cellStyle name="pvtRow" xfId="7" xr:uid="{F0E5BAD0-783B-4313-A83B-4FD9605CA037}"/>
  </cellStyles>
  <dxfs count="106">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5"/>
      <tableStyleElement type="firstRowStripe" dxfId="104"/>
      <tableStyleElement type="secondRowStripe" dxfId="103"/>
    </tableStyle>
  </tableStyles>
  <colors>
    <mruColors>
      <color rgb="FF188FBB"/>
      <color rgb="FF165B89"/>
      <color rgb="FFF6A70A"/>
      <color rgb="FF1BC2EE"/>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0147" y="1008529"/>
          <a:ext cx="12954000" cy="45392"/>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79294" y="0"/>
          <a:ext cx="18969318"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44</xdr:row>
      <xdr:rowOff>0</xdr:rowOff>
    </xdr:from>
    <xdr:to>
      <xdr:col>18</xdr:col>
      <xdr:colOff>368215</xdr:colOff>
      <xdr:row>90</xdr:row>
      <xdr:rowOff>36640</xdr:rowOff>
    </xdr:to>
    <xdr:pic>
      <xdr:nvPicPr>
        <xdr:cNvPr id="14" name="Picture 13">
          <a:extLst>
            <a:ext uri="{FF2B5EF4-FFF2-40B4-BE49-F238E27FC236}">
              <a16:creationId xmlns:a16="http://schemas.microsoft.com/office/drawing/2014/main" id="{A5CD0232-1221-4658-B233-C763DD486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37818" y="4511387"/>
          <a:ext cx="8580844" cy="92585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Data/Shared%20Documents/Summary%20data/2.0%20Summary%20data%20up-to-date%20template/es_eiti_summary_data_template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e 1 - Datos generales"/>
      <sheetName val="Parte 2 - Lista Divulgaciones"/>
      <sheetName val="Parte 3 - Entidades informantes"/>
      <sheetName val="Parte 4 - Ingresos del gobierno"/>
      <sheetName val="Parte 5 - Datos de empresas"/>
      <sheetName val="Lists"/>
    </sheetNames>
    <sheetDataSet>
      <sheetData sheetId="0"/>
      <sheetData sheetId="1"/>
      <sheetData sheetId="2"/>
      <sheetData sheetId="3"/>
      <sheetData sheetId="4"/>
      <sheetData sheetId="5"/>
      <sheetData sheetId="6">
        <row r="4">
          <cell r="K4" t="str">
            <v>Sí, divulgado sistemáticamente</v>
          </cell>
        </row>
        <row r="5">
          <cell r="K5" t="str">
            <v>Sí, a través de informe EITI</v>
          </cell>
        </row>
        <row r="6">
          <cell r="K6" t="str">
            <v>No aplica</v>
          </cell>
        </row>
      </sheetData>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36:I47" totalsRowShown="0" headerRowDxfId="102" dataDxfId="101" tableBorderDxfId="100" headerRowCellStyle="Normal 2">
  <autoFilter ref="B36:I47" xr:uid="{29A02D02-B15A-4451-BC82-381511A5580C}"/>
  <tableColumns count="8">
    <tableColumn id="1" xr3:uid="{8CC8A279-3D52-433B-A927-54271A548F95}" name="Nombre completo de la empresa" dataDxfId="99"/>
    <tableColumn id="7" xr3:uid="{69D4BC92-8699-4BF2-A902-21A693DB2570}" name="Tipo de compañía" dataDxfId="98" dataCellStyle="Normal 2"/>
    <tableColumn id="2" xr3:uid="{47CFFE63-62E9-4C2F-AF7A-8C998C2115DD}" name="Número identificatorio de la empresa" dataDxfId="97"/>
    <tableColumn id="5" xr3:uid="{44126531-1251-489D-817D-0BB675AD4463}" name="Sector" dataDxfId="96" dataCellStyle="Normal 2"/>
    <tableColumn id="3" xr3:uid="{B0C9D6BC-CD8D-487B-AAF5-C67B584CF297}" name="Productos básicos (separados por comas)" dataDxfId="95" dataCellStyle="Normal 2"/>
    <tableColumn id="4" xr3:uid="{647342AE-9A02-48F4-8A87-5A810456D069}" name="Listado bursátil o sitio web de la empresa " dataDxfId="94"/>
    <tableColumn id="8" xr3:uid="{A71D3E18-CE7F-4A3A-9C59-406CFD09BD83}" name="Estado financiero auditado (o balance general, flujo de efectivo, estado de resultados, si no se dispone de aquél)" dataDxfId="93"/>
    <tableColumn id="6" xr3:uid="{2A2434D1-ADCC-40FE-8B5D-B8088719FA46}" name="Informe de pagos a gobiernos" dataDxfId="92">
      <calculatedColumnFormula>SUMIF(Table10[Empresa],Companies[[#This Row],[Nombre completo de la empresa]],Table10[Valor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2" totalsRowShown="0" headerRowDxfId="21">
  <autoFilter ref="N2:P72"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50:L67" totalsRowShown="0" headerRowDxfId="91" dataDxfId="90" tableBorderDxfId="89" headerRowCellStyle="Normal 2">
  <autoFilter ref="B50:L67" xr:uid="{BB4EE31E-36E6-444B-8B65-954004E3DCB7}"/>
  <tableColumns count="11">
    <tableColumn id="1" xr3:uid="{F5AA4BF4-7DA0-4C74-9A5B-14547F26D1B1}" name="Nombre completo del proyecto" dataDxfId="88"/>
    <tableColumn id="2" xr3:uid="{685B8D42-EFD0-4DC2-BE10-28D18E979777}" name="Número(s) de referencia del acuerdo legal: contrato, licencia, arrendamiento, concesión, ..." dataDxfId="87"/>
    <tableColumn id="3" xr3:uid="{603E42CC-ECFB-4B1F-A620-0AA181E1F649}" name="Empresas afiliadas, comenzando por la Administradora" dataDxfId="86"/>
    <tableColumn id="5" xr3:uid="{228121AB-6AF3-45CE-A57C-DE91B9AADBA7}" name="Productos básicos (un producto/fila)" dataDxfId="85" dataCellStyle="Normal 2"/>
    <tableColumn id="6" xr3:uid="{235ED50D-2537-4E98-9096-D0CE3E3A0720}" name="Estado" dataDxfId="84"/>
    <tableColumn id="7" xr3:uid="{AD7BD532-EFD5-4B42-9DCF-ACD36F766A33}" name="Producción (volumen)" dataDxfId="83"/>
    <tableColumn id="8" xr3:uid="{8F48E404-F666-43CF-B215-2413E02429D2}" name="Unidad" dataDxfId="82"/>
    <tableColumn id="9" xr3:uid="{2E15003C-1852-483F-B320-AD9DABEF1059}" name="Producción (valor)" dataDxfId="81" dataCellStyle="Normal 2"/>
    <tableColumn id="10" xr3:uid="{AFFC1E31-5241-4FC5-9872-AB13888FD0EC}" name="Moneda" dataDxfId="80"/>
    <tableColumn id="4" xr3:uid="{32CD7B6D-EA7E-4025-A661-070B64FE49D2}" name="Columna1" dataDxfId="79"/>
    <tableColumn id="11" xr3:uid="{48642313-89E3-407D-877F-9E83F2A4CD0C}" name="Columna2"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31" totalsRowShown="0" headerRowDxfId="77" dataDxfId="76" tableBorderDxfId="75" headerRowCellStyle="Normal 2">
  <autoFilter ref="B14:E31" xr:uid="{A8B4B39C-0D0F-4818-88C8-91C925EC55AF}"/>
  <tableColumns count="4">
    <tableColumn id="1" xr3:uid="{A514468B-E09B-48E0-A959-4DFDD8AB4C35}" name="Nombre completo del organismo" dataDxfId="74"/>
    <tableColumn id="4" xr3:uid="{E93FD104-7FE2-4A59-B947-6626A8244D37}" name="Tipo de organismo" dataDxfId="73" dataCellStyle="Normal 2"/>
    <tableColumn id="2" xr3:uid="{AB7B7E22-1DB9-44DD-B707-BD73D8566D73}" name="Número identificatorio (si corresponde)" dataDxfId="72"/>
    <tableColumn id="3" xr3:uid="{D4ED04ED-28EF-4370-8F5D-96FBFBDE5D1D}" name="Total informado" dataDxfId="71">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6" totalsRowShown="0" headerRowDxfId="70" dataDxfId="69">
  <autoFilter ref="B21:K46" xr:uid="{00000000-0009-0000-0100-000006000000}">
    <filterColumn colId="4">
      <filters blank="1">
        <filter val="Agregar nuevas filas cuando sea necesario, haciendo clic con el botón derecho en el número de fila a la izquierda y seleccionando &quot;Insertar&quot;"/>
        <filter val="Entregado/pagado directamente al gobierno (1415E31)"/>
        <filter val="Impuestos ordinarios a las ganancias, las utilidades y las ganancias de capital (1112E1)"/>
        <filter val="Otros impuestos a pagar por compañías de recursos naturales (116E)"/>
        <filter val="Regalías (1415E1)"/>
      </filters>
    </filterColumn>
  </autoFilter>
  <tableColumns count="10">
    <tableColumn id="8" xr3:uid="{00000000-0010-0000-0000-000008000000}" name="GFS Level 1" dataDxfId="68">
      <calculatedColumnFormula>IFERROR(VLOOKUP(Government_revenues_table[[#This Row],[Clasificación según EFP]],Table6_GFS_codes_classification[],COLUMNS($F:F)+3,FALSE),"Do not enter data")</calculatedColumnFormula>
    </tableColumn>
    <tableColumn id="9" xr3:uid="{00000000-0010-0000-0000-000009000000}" name="GFS Level 2" dataDxfId="67">
      <calculatedColumnFormula>IFERROR(VLOOKUP(Government_revenues_table[[#This Row],[Clasificación según EFP]],Table6_GFS_codes_classification[],COLUMNS($F:G)+3,FALSE),"Do not enter data")</calculatedColumnFormula>
    </tableColumn>
    <tableColumn id="10" xr3:uid="{00000000-0010-0000-0000-00000A000000}" name="GFS Level 3" dataDxfId="66">
      <calculatedColumnFormula>IFERROR(VLOOKUP(Government_revenues_table[[#This Row],[Clasificación según EFP]],Table6_GFS_codes_classification[],COLUMNS($F:H)+3,FALSE),"Do not enter data")</calculatedColumnFormula>
    </tableColumn>
    <tableColumn id="7" xr3:uid="{00000000-0010-0000-0000-000007000000}" name="GFS Level 4" dataDxfId="65">
      <calculatedColumnFormula>IFERROR(VLOOKUP(Government_revenues_table[[#This Row],[Clasificación según EFP]],Table6_GFS_codes_classification[],COLUMNS($F:I)+3,FALSE),"Do not enter data")</calculatedColumnFormula>
    </tableColumn>
    <tableColumn id="1" xr3:uid="{00000000-0010-0000-0000-000001000000}" name="Clasificación según EFP" dataDxfId="64"/>
    <tableColumn id="11" xr3:uid="{00000000-0010-0000-0000-00000B000000}" name="Sector" dataDxfId="63"/>
    <tableColumn id="3" xr3:uid="{00000000-0010-0000-0000-000003000000}" name="Denominación del flujo de ingresos" dataDxfId="62"/>
    <tableColumn id="4" xr3:uid="{00000000-0010-0000-0000-000004000000}" name="Entidad gubernamental" dataDxfId="61"/>
    <tableColumn id="5" xr3:uid="{00000000-0010-0000-0000-000005000000}" name="Valor de ingresos" dataDxfId="60"/>
    <tableColumn id="2" xr3:uid="{717E21EE-FF78-4681-8A7C-9B91BD3462F9}" name="Moneda"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72" totalsRowShown="0" headerRowDxfId="58" dataDxfId="57">
  <autoFilter ref="B14:N72" xr:uid="{76496B7F-00D9-4FE5-B88F-5B16FA77C7BF}">
    <filterColumn colId="12">
      <filters blank="1"/>
    </filterColumn>
  </autoFilter>
  <tableColumns count="13">
    <tableColumn id="7" xr3:uid="{B0B955AC-7B0F-4E2F-A90F-081F8DF53075}" name="Sector" dataDxfId="56">
      <calculatedColumnFormula>VLOOKUP(C15,Companies[],3,FALSE)</calculatedColumnFormula>
    </tableColumn>
    <tableColumn id="1" xr3:uid="{F4BA65A6-3315-4982-8AD1-6233F51539B3}" name="Empresa" dataDxfId="55"/>
    <tableColumn id="3" xr3:uid="{4A565997-97E1-47A8-8ADC-39016648A467}" name="Entidad gubernamental" dataDxfId="54"/>
    <tableColumn id="4" xr3:uid="{75F55348-A345-4AA0-B61D-0C0295D72872}" name="Denominación del flujo de ingresos" dataDxfId="53"/>
    <tableColumn id="5" xr3:uid="{8F7A06AD-203D-4268-8054-4B0336697888}" name="Se recauda sobre el proyecto (S/N)" dataDxfId="52"/>
    <tableColumn id="6" xr3:uid="{9B64602E-90E7-4EA8-BE6A-A27376494140}" name="Se informa por proyecto (S/N)" dataDxfId="51"/>
    <tableColumn id="2" xr3:uid="{43916E52-B1CF-479E-90B0-1D04D88358CC}" name="Nombre del proyecto" dataDxfId="50"/>
    <tableColumn id="13" xr3:uid="{34B04123-A3F5-4642-9FBB-D99F80C5C76E}" name="Moneda de la información" dataDxfId="49"/>
    <tableColumn id="14" xr3:uid="{6349802A-D43D-4C34-8E59-A12205BD358D}" name="Valor de ingresos" dataDxfId="48"/>
    <tableColumn id="18" xr3:uid="{9520FDAE-EF49-4183-894D-5E5291D023E4}" name="Pago realizado en especie (S/N)" dataDxfId="47"/>
    <tableColumn id="8" xr3:uid="{A773D8BD-C33D-417F-8B52-0168D9E80008}" name="Volumen en especie (si corresponde)" dataDxfId="46"/>
    <tableColumn id="9" xr3:uid="{BED2E64F-7F4B-4636-8EC9-DCC71768D73F}" name="Unidad (si corresponde)" dataDxfId="45"/>
    <tableColumn id="10" xr3:uid="{A6754352-A303-4E88-808C-7F5939247080}" name="Comentario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T@PKFHONDURAS.COM" TargetMode="External"/><Relationship Id="rId3" Type="http://schemas.openxmlformats.org/officeDocument/2006/relationships/hyperlink" Target="mailto:data@eiti.org" TargetMode="External"/><Relationship Id="rId7" Type="http://schemas.openxmlformats.org/officeDocument/2006/relationships/hyperlink" Target="https://www.bch.hn/esteco/ianalisis/tcdint.pdf" TargetMode="External"/><Relationship Id="rId12" Type="http://schemas.openxmlformats.org/officeDocument/2006/relationships/printerSettings" Target="../printerSettings/printerSettings2.bin"/><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hyperlink" Target="https://portalunico.iaip.gob.hn/portal/index.php?portal=442" TargetMode="External"/><Relationship Id="rId5" Type="http://schemas.openxmlformats.org/officeDocument/2006/relationships/hyperlink" Target="https://eiti.org/es/documento/el-estandar-eiti-2019" TargetMode="External"/><Relationship Id="rId10" Type="http://schemas.openxmlformats.org/officeDocument/2006/relationships/hyperlink" Target="https://www.eitihonduras.org/informes-documentos/"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https://portalunico.iaip.gob.hn/portal/index.php?portal=44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www.inhgeomin.gob.hn/" TargetMode="External"/><Relationship Id="rId26" Type="http://schemas.openxmlformats.org/officeDocument/2006/relationships/hyperlink" Target="http://www.sefin.gob.hn/download_file.php?download_file=/wp-content/uploads/Presupuesto/2019/aprobado/Disposiciones%202019.pdf" TargetMode="External"/><Relationship Id="rId39" Type="http://schemas.openxmlformats.org/officeDocument/2006/relationships/hyperlink" Target="https://eiti.org/board-decision/2020-77" TargetMode="External"/><Relationship Id="rId3" Type="http://schemas.openxmlformats.org/officeDocument/2006/relationships/hyperlink" Target="https://unstats.un.org/unsd/tradekb/Knowledgebase/50018/Harmonized-Commodity-Description-and-Coding-Systems-HS" TargetMode="External"/><Relationship Id="rId21" Type="http://schemas.openxmlformats.org/officeDocument/2006/relationships/hyperlink" Target="http://www.inhgeomin.gob.hn/" TargetMode="External"/><Relationship Id="rId34" Type="http://schemas.openxmlformats.org/officeDocument/2006/relationships/hyperlink" Target="https://eiti.org/es/documento/el-estandar-eiti-2019" TargetMode="External"/><Relationship Id="rId42" Type="http://schemas.openxmlformats.org/officeDocument/2006/relationships/hyperlink" Target="https://www.sefin.gob.hn/liquidacion-presupuestaria-2017/2018" TargetMode="Externa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https://www.tsc.gob.hn/web/Auditorias/Direccion_municipal/index_municipal.html" TargetMode="External"/><Relationship Id="rId33" Type="http://schemas.openxmlformats.org/officeDocument/2006/relationships/hyperlink" Target="https://eiti.org/es/documento/el-estandar-eiti-2019" TargetMode="External"/><Relationship Id="rId38" Type="http://schemas.openxmlformats.org/officeDocument/2006/relationships/hyperlink" Target="https://eiti.org/es/documento/el-estandar-eiti-2019"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plantilla-datos-resumidos-eiti" TargetMode="External"/><Relationship Id="rId20" Type="http://schemas.openxmlformats.org/officeDocument/2006/relationships/hyperlink" Target="http://www.inhgeomin.gob.hn/" TargetMode="External"/><Relationship Id="rId29" Type="http://schemas.openxmlformats.org/officeDocument/2006/relationships/hyperlink" Target="https://eiti.org/es/documento/el-estandar-eiti-2019" TargetMode="External"/><Relationship Id="rId41" Type="http://schemas.openxmlformats.org/officeDocument/2006/relationships/hyperlink" Target="https://www.sefin.gob.hn/liquidacion-presupuestaria-2017%20%20/2018"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eiti.org/es/documento/el-estandar-eiti-2019"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www.inhgeomin.gob.hn/" TargetMode="External"/><Relationship Id="rId32" Type="http://schemas.openxmlformats.org/officeDocument/2006/relationships/hyperlink" Target="https://eiti.org/es/documento/el-estandar-eiti-2019" TargetMode="External"/><Relationship Id="rId37" Type="http://schemas.openxmlformats.org/officeDocument/2006/relationships/hyperlink" Target="https://eiti.org/es/documento/el-estandar-eiti-2019" TargetMode="External"/><Relationship Id="rId40" Type="http://schemas.openxmlformats.org/officeDocument/2006/relationships/hyperlink" Target="https://unstats.un.org/unsd/nationalaccount/sna2008.asp" TargetMode="External"/><Relationship Id="rId45" Type="http://schemas.openxmlformats.org/officeDocument/2006/relationships/comments" Target="../comments1.xml"/><Relationship Id="rId5" Type="http://schemas.openxmlformats.org/officeDocument/2006/relationships/hyperlink" Target="https://eiti.org/es/documento/el-estandar-eiti-2019" TargetMode="External"/><Relationship Id="rId15" Type="http://schemas.openxmlformats.org/officeDocument/2006/relationships/hyperlink" Target="mailto:data@eiti.org" TargetMode="External"/><Relationship Id="rId23" Type="http://schemas.openxmlformats.org/officeDocument/2006/relationships/hyperlink" Target="http://www.inhgeomin.gob.hn/" TargetMode="External"/><Relationship Id="rId28" Type="http://schemas.openxmlformats.org/officeDocument/2006/relationships/hyperlink" Target="http://www.miambiente.gob.hn/misionyvision/" TargetMode="External"/><Relationship Id="rId36"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www.inhgeomin.gob.hn/" TargetMode="External"/><Relationship Id="rId31" Type="http://schemas.openxmlformats.org/officeDocument/2006/relationships/hyperlink" Target="https://eiti.org/es/documento/el-estandar-eiti-2019" TargetMode="External"/><Relationship Id="rId44" Type="http://schemas.openxmlformats.org/officeDocument/2006/relationships/vmlDrawing" Target="../drawings/vmlDrawing1.vm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www.inhgeomin.gob.hn/" TargetMode="External"/><Relationship Id="rId27" Type="http://schemas.openxmlformats.org/officeDocument/2006/relationships/hyperlink" Target="http://www.sefin.gob.hn/download_file.php?download_file=/wp-content/uploads/Presupuesto/2019/aprobado/Disposiciones%202019.pdf" TargetMode="External"/><Relationship Id="rId30" Type="http://schemas.openxmlformats.org/officeDocument/2006/relationships/hyperlink" Target="https://eiti.org/es/documento/el-estandar-eiti-2019" TargetMode="External"/><Relationship Id="rId35" Type="http://schemas.openxmlformats.org/officeDocument/2006/relationships/hyperlink" Target="https://eiti.org/es/documento/el-estandar-eiti-2019" TargetMode="External"/><Relationship Id="rId43"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eiti.org/es/documento/plantilla-datos-resumidos-eiti" TargetMode="External"/><Relationship Id="rId7" Type="http://schemas.openxmlformats.org/officeDocument/2006/relationships/hyperlink" Target="https://www.sar.gob.hn/" TargetMode="Externa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hyperlink" Target="http://www.conhsapayhsa.com/new/" TargetMode="External"/><Relationship Id="rId11" Type="http://schemas.openxmlformats.org/officeDocument/2006/relationships/table" Target="../tables/table3.xml"/><Relationship Id="rId5" Type="http://schemas.openxmlformats.org/officeDocument/2006/relationships/hyperlink" Target="http://www.conhsapayhsa.com/new/" TargetMode="External"/><Relationship Id="rId10" Type="http://schemas.openxmlformats.org/officeDocument/2006/relationships/table" Target="../tables/table2.xml"/><Relationship Id="rId4" Type="http://schemas.openxmlformats.org/officeDocument/2006/relationships/hyperlink" Target="http://www.incal.hn/nosotros.html" TargetMode="External"/><Relationship Id="rId9"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8.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85" zoomScaleNormal="85" workbookViewId="0">
      <selection activeCell="H10" sqref="H10"/>
    </sheetView>
  </sheetViews>
  <sheetFormatPr defaultColWidth="4" defaultRowHeight="24" customHeight="1" x14ac:dyDescent="0.3"/>
  <cols>
    <col min="1" max="1" width="4" style="17"/>
    <col min="2" max="2" width="4" style="17" hidden="1" customWidth="1"/>
    <col min="3" max="3" width="76.5546875" style="17" customWidth="1"/>
    <col min="4" max="4" width="2.88671875" style="17" customWidth="1"/>
    <col min="5" max="5" width="56.109375" style="17" customWidth="1"/>
    <col min="6" max="6" width="2.88671875" style="17" customWidth="1"/>
    <col min="7" max="7" width="50.5546875" style="17" customWidth="1"/>
    <col min="8" max="16384" width="4" style="17"/>
  </cols>
  <sheetData>
    <row r="1" spans="2:7" ht="15.75" customHeight="1" x14ac:dyDescent="0.3">
      <c r="B1" s="222"/>
      <c r="C1" s="18"/>
      <c r="D1" s="222"/>
      <c r="E1" s="222"/>
      <c r="F1" s="222"/>
      <c r="G1" s="222"/>
    </row>
    <row r="2" spans="2:7" ht="15" x14ac:dyDescent="0.3">
      <c r="B2" s="222"/>
      <c r="C2" s="222"/>
      <c r="D2" s="222"/>
      <c r="E2" s="222"/>
      <c r="F2" s="222"/>
      <c r="G2" s="222"/>
    </row>
    <row r="3" spans="2:7" ht="15" x14ac:dyDescent="0.3">
      <c r="B3" s="222"/>
      <c r="C3" s="222"/>
      <c r="D3" s="222"/>
      <c r="E3" s="238"/>
      <c r="F3" s="222"/>
      <c r="G3" s="238"/>
    </row>
    <row r="4" spans="2:7" ht="15" x14ac:dyDescent="0.3">
      <c r="B4" s="222"/>
      <c r="C4" s="222"/>
      <c r="D4" s="222"/>
      <c r="E4" s="238" t="s">
        <v>52</v>
      </c>
      <c r="F4" s="222"/>
      <c r="G4" s="239"/>
    </row>
    <row r="5" spans="2:7" ht="15" x14ac:dyDescent="0.3">
      <c r="B5" s="222"/>
      <c r="C5" s="222"/>
      <c r="D5" s="222"/>
      <c r="E5" s="222"/>
      <c r="F5" s="222"/>
      <c r="G5" s="222"/>
    </row>
    <row r="6" spans="2:7" ht="3.75" customHeight="1" x14ac:dyDescent="0.3">
      <c r="B6" s="222"/>
      <c r="C6" s="222"/>
      <c r="D6" s="222"/>
      <c r="E6" s="222"/>
      <c r="F6" s="222"/>
      <c r="G6" s="222"/>
    </row>
    <row r="7" spans="2:7" ht="3.75" customHeight="1" x14ac:dyDescent="0.3">
      <c r="B7" s="222"/>
      <c r="C7" s="222"/>
      <c r="D7" s="222"/>
      <c r="E7" s="222"/>
      <c r="F7" s="222"/>
      <c r="G7" s="222"/>
    </row>
    <row r="8" spans="2:7" ht="15" x14ac:dyDescent="0.3">
      <c r="B8" s="222"/>
      <c r="C8" s="222"/>
      <c r="D8" s="222"/>
      <c r="E8" s="222"/>
      <c r="F8" s="222"/>
      <c r="G8" s="222"/>
    </row>
    <row r="9" spans="2:7" ht="15" x14ac:dyDescent="0.3">
      <c r="B9" s="222"/>
      <c r="C9" s="34"/>
      <c r="D9" s="35"/>
      <c r="E9" s="35"/>
      <c r="F9" s="240"/>
      <c r="G9" s="240"/>
    </row>
    <row r="10" spans="2:7" x14ac:dyDescent="0.3">
      <c r="B10" s="222"/>
      <c r="C10" s="183" t="s">
        <v>53</v>
      </c>
      <c r="D10" s="241"/>
      <c r="E10" s="241"/>
      <c r="F10" s="240"/>
      <c r="G10" s="240"/>
    </row>
    <row r="11" spans="2:7" ht="15" x14ac:dyDescent="0.3">
      <c r="B11" s="222"/>
      <c r="C11" s="36" t="s">
        <v>54</v>
      </c>
      <c r="D11" s="37"/>
      <c r="E11" s="37"/>
      <c r="F11" s="240"/>
      <c r="G11" s="240"/>
    </row>
    <row r="12" spans="2:7" ht="15" x14ac:dyDescent="0.3">
      <c r="B12" s="222"/>
      <c r="C12" s="34"/>
      <c r="D12" s="35"/>
      <c r="E12" s="35"/>
      <c r="F12" s="240"/>
      <c r="G12" s="240"/>
    </row>
    <row r="13" spans="2:7" ht="15" x14ac:dyDescent="0.3">
      <c r="B13" s="222"/>
      <c r="C13" s="38" t="s">
        <v>55</v>
      </c>
      <c r="D13" s="35"/>
      <c r="E13" s="35"/>
      <c r="F13" s="240"/>
      <c r="G13" s="240"/>
    </row>
    <row r="14" spans="2:7" ht="15" customHeight="1" x14ac:dyDescent="0.3">
      <c r="B14" s="222"/>
      <c r="C14" s="268" t="s">
        <v>56</v>
      </c>
      <c r="D14" s="268"/>
      <c r="E14" s="268"/>
      <c r="F14" s="240"/>
      <c r="G14" s="240"/>
    </row>
    <row r="15" spans="2:7" ht="15" x14ac:dyDescent="0.3">
      <c r="B15" s="222"/>
      <c r="C15" s="39"/>
      <c r="D15" s="39"/>
      <c r="E15" s="39"/>
      <c r="F15" s="240"/>
      <c r="G15" s="240"/>
    </row>
    <row r="16" spans="2:7" ht="15" x14ac:dyDescent="0.3">
      <c r="B16" s="222"/>
      <c r="C16" s="40" t="s">
        <v>57</v>
      </c>
      <c r="D16" s="41"/>
      <c r="E16" s="41"/>
      <c r="F16" s="240"/>
      <c r="G16" s="240"/>
    </row>
    <row r="17" spans="2:7" ht="15" x14ac:dyDescent="0.3">
      <c r="B17" s="222"/>
      <c r="C17" s="42" t="s">
        <v>58</v>
      </c>
      <c r="D17" s="41"/>
      <c r="E17" s="41"/>
      <c r="F17" s="240"/>
      <c r="G17" s="240"/>
    </row>
    <row r="18" spans="2:7" ht="15" x14ac:dyDescent="0.3">
      <c r="B18" s="222"/>
      <c r="C18" s="42" t="s">
        <v>59</v>
      </c>
      <c r="D18" s="41"/>
      <c r="E18" s="41"/>
      <c r="F18" s="240"/>
      <c r="G18" s="240"/>
    </row>
    <row r="19" spans="2:7" ht="15" x14ac:dyDescent="0.3">
      <c r="B19" s="222"/>
      <c r="C19" s="269" t="s">
        <v>60</v>
      </c>
      <c r="D19" s="269"/>
      <c r="E19" s="269"/>
      <c r="F19" s="240"/>
      <c r="G19" s="240"/>
    </row>
    <row r="20" spans="2:7" ht="32.1" customHeight="1" x14ac:dyDescent="0.3">
      <c r="B20" s="222"/>
      <c r="C20" s="267" t="s">
        <v>61</v>
      </c>
      <c r="D20" s="267"/>
      <c r="E20" s="267"/>
      <c r="F20" s="240"/>
      <c r="G20" s="240"/>
    </row>
    <row r="21" spans="2:7" ht="15" x14ac:dyDescent="0.3">
      <c r="B21" s="222"/>
      <c r="C21" s="41"/>
      <c r="D21" s="41"/>
      <c r="E21" s="41"/>
      <c r="F21" s="240"/>
      <c r="G21" s="240"/>
    </row>
    <row r="22" spans="2:7" ht="15" x14ac:dyDescent="0.3">
      <c r="B22" s="222"/>
      <c r="C22" s="40" t="s">
        <v>62</v>
      </c>
      <c r="D22" s="42"/>
      <c r="E22" s="42"/>
      <c r="F22" s="240"/>
      <c r="G22" s="240"/>
    </row>
    <row r="23" spans="2:7" ht="15" x14ac:dyDescent="0.3">
      <c r="B23" s="222"/>
      <c r="C23" s="42"/>
      <c r="D23" s="42"/>
      <c r="E23" s="42"/>
      <c r="F23" s="240"/>
      <c r="G23" s="240"/>
    </row>
    <row r="24" spans="2:7" ht="15" x14ac:dyDescent="0.3">
      <c r="B24" s="222"/>
      <c r="C24" s="43"/>
      <c r="D24" s="241"/>
      <c r="E24" s="241"/>
      <c r="F24" s="240"/>
      <c r="G24" s="240"/>
    </row>
    <row r="25" spans="2:7" ht="15" x14ac:dyDescent="0.3">
      <c r="B25" s="222"/>
      <c r="C25" s="44" t="s">
        <v>63</v>
      </c>
      <c r="D25" s="241"/>
      <c r="E25" s="241"/>
      <c r="F25" s="240"/>
      <c r="G25" s="240"/>
    </row>
    <row r="26" spans="2:7" ht="15" x14ac:dyDescent="0.3">
      <c r="B26" s="222"/>
      <c r="C26" s="45"/>
      <c r="D26" s="241"/>
      <c r="E26" s="241"/>
      <c r="F26" s="240"/>
      <c r="G26" s="240"/>
    </row>
    <row r="27" spans="2:7" ht="15" x14ac:dyDescent="0.3">
      <c r="B27" s="222"/>
      <c r="C27" s="46" t="s">
        <v>64</v>
      </c>
      <c r="D27" s="241"/>
      <c r="E27" s="241"/>
      <c r="F27" s="240"/>
      <c r="G27" s="240"/>
    </row>
    <row r="28" spans="2:7" ht="15" x14ac:dyDescent="0.3">
      <c r="B28" s="222"/>
      <c r="C28" s="46" t="s">
        <v>65</v>
      </c>
      <c r="D28" s="241"/>
      <c r="E28" s="241"/>
      <c r="F28" s="240"/>
      <c r="G28" s="240"/>
    </row>
    <row r="29" spans="2:7" ht="15" x14ac:dyDescent="0.3">
      <c r="B29" s="222"/>
      <c r="C29" s="46" t="s">
        <v>66</v>
      </c>
      <c r="D29" s="241"/>
      <c r="E29" s="241"/>
      <c r="F29" s="240"/>
      <c r="G29" s="240"/>
    </row>
    <row r="30" spans="2:7" ht="15" x14ac:dyDescent="0.3">
      <c r="B30" s="222"/>
      <c r="C30" s="46" t="s">
        <v>67</v>
      </c>
      <c r="D30" s="241"/>
      <c r="E30" s="241"/>
      <c r="F30" s="240"/>
      <c r="G30" s="240"/>
    </row>
    <row r="31" spans="2:7" ht="15" x14ac:dyDescent="0.3">
      <c r="B31" s="222"/>
      <c r="C31" s="46" t="s">
        <v>68</v>
      </c>
      <c r="D31" s="241"/>
      <c r="E31" s="241"/>
      <c r="F31" s="240"/>
      <c r="G31" s="240"/>
    </row>
    <row r="32" spans="2:7" ht="15" x14ac:dyDescent="0.3">
      <c r="B32" s="222"/>
      <c r="C32" s="43"/>
      <c r="D32" s="43"/>
      <c r="E32" s="43"/>
      <c r="F32" s="240"/>
      <c r="G32" s="240"/>
    </row>
    <row r="33" spans="2:7" ht="15" x14ac:dyDescent="0.3">
      <c r="B33" s="222"/>
      <c r="C33" s="263" t="s">
        <v>69</v>
      </c>
      <c r="D33" s="263"/>
      <c r="E33" s="263"/>
      <c r="F33" s="263"/>
      <c r="G33" s="263"/>
    </row>
    <row r="34" spans="2:7" s="19" customFormat="1" ht="15" x14ac:dyDescent="0.35">
      <c r="B34" s="242"/>
      <c r="C34" s="20"/>
      <c r="D34" s="20"/>
      <c r="E34" s="21"/>
      <c r="F34" s="242"/>
      <c r="G34" s="242"/>
    </row>
    <row r="35" spans="2:7" ht="30" x14ac:dyDescent="0.3">
      <c r="B35" s="222"/>
      <c r="C35" s="47" t="s">
        <v>70</v>
      </c>
      <c r="D35" s="222"/>
      <c r="E35" s="178" t="s">
        <v>71</v>
      </c>
      <c r="F35" s="222"/>
      <c r="G35" s="22" t="s">
        <v>72</v>
      </c>
    </row>
    <row r="36" spans="2:7" s="19" customFormat="1" ht="15" x14ac:dyDescent="0.3">
      <c r="B36" s="242"/>
      <c r="C36" s="23"/>
      <c r="D36" s="242"/>
      <c r="E36" s="23"/>
      <c r="F36" s="242"/>
      <c r="G36" s="23"/>
    </row>
    <row r="37" spans="2:7" ht="15" x14ac:dyDescent="0.35">
      <c r="B37" s="222"/>
      <c r="C37" s="40" t="s">
        <v>73</v>
      </c>
      <c r="D37" s="43"/>
      <c r="E37" s="48"/>
      <c r="F37" s="240"/>
      <c r="G37" s="240"/>
    </row>
    <row r="38" spans="2:7" ht="15" x14ac:dyDescent="0.35">
      <c r="B38" s="222"/>
      <c r="C38" s="24"/>
      <c r="D38" s="24"/>
      <c r="E38" s="25"/>
      <c r="F38" s="222"/>
      <c r="G38" s="222"/>
    </row>
    <row r="40" spans="2:7" ht="15.6" customHeight="1" x14ac:dyDescent="0.3">
      <c r="B40" s="222"/>
      <c r="C40" s="49" t="s">
        <v>74</v>
      </c>
      <c r="D40" s="26"/>
      <c r="E40" s="52" t="s">
        <v>75</v>
      </c>
      <c r="F40" s="53"/>
      <c r="G40" s="54"/>
    </row>
    <row r="41" spans="2:7" ht="43.5" customHeight="1" x14ac:dyDescent="0.3">
      <c r="B41" s="222"/>
      <c r="C41" s="50" t="s">
        <v>76</v>
      </c>
      <c r="D41" s="26"/>
      <c r="E41" s="55" t="s">
        <v>77</v>
      </c>
      <c r="F41" s="181"/>
      <c r="G41" s="56"/>
    </row>
    <row r="42" spans="2:7" ht="31.5" customHeight="1" x14ac:dyDescent="0.3">
      <c r="B42" s="222"/>
      <c r="C42" s="50" t="s">
        <v>78</v>
      </c>
      <c r="D42" s="26"/>
      <c r="E42" s="57" t="s">
        <v>79</v>
      </c>
      <c r="F42" s="181"/>
      <c r="G42" s="56"/>
    </row>
    <row r="43" spans="2:7" ht="24" customHeight="1" x14ac:dyDescent="0.3">
      <c r="B43" s="222"/>
      <c r="C43" s="50" t="s">
        <v>80</v>
      </c>
      <c r="D43" s="26"/>
      <c r="E43" s="55" t="s">
        <v>81</v>
      </c>
      <c r="F43" s="181"/>
      <c r="G43" s="56"/>
    </row>
    <row r="44" spans="2:7" ht="48" customHeight="1" x14ac:dyDescent="0.3">
      <c r="B44" s="222"/>
      <c r="C44" s="51" t="s">
        <v>82</v>
      </c>
      <c r="D44" s="26"/>
      <c r="E44" s="58" t="s">
        <v>83</v>
      </c>
      <c r="F44" s="59"/>
      <c r="G44" s="60"/>
    </row>
    <row r="45" spans="2:7" ht="12" customHeight="1" thickBot="1" x14ac:dyDescent="0.35">
      <c r="B45" s="222"/>
      <c r="C45" s="222"/>
      <c r="D45" s="222"/>
      <c r="E45" s="222"/>
      <c r="F45" s="222"/>
      <c r="G45" s="222"/>
    </row>
    <row r="46" spans="2:7" ht="15.6" thickBot="1" x14ac:dyDescent="0.35">
      <c r="B46" s="222"/>
      <c r="C46" s="264" t="s">
        <v>84</v>
      </c>
      <c r="D46" s="265"/>
      <c r="E46" s="265"/>
      <c r="F46" s="265"/>
      <c r="G46" s="266"/>
    </row>
    <row r="47" spans="2:7" ht="15.6" thickBot="1" x14ac:dyDescent="0.35">
      <c r="B47" s="222"/>
      <c r="C47" s="264" t="s">
        <v>85</v>
      </c>
      <c r="D47" s="265"/>
      <c r="E47" s="265"/>
      <c r="F47" s="265"/>
      <c r="G47" s="266"/>
    </row>
    <row r="48" spans="2:7" ht="15.6" thickBot="1" x14ac:dyDescent="0.35">
      <c r="B48" s="222"/>
      <c r="C48" s="24"/>
      <c r="D48" s="24"/>
      <c r="E48" s="24"/>
      <c r="F48" s="24"/>
      <c r="G48" s="222"/>
    </row>
    <row r="49" spans="2:7" ht="15" x14ac:dyDescent="0.3">
      <c r="B49" s="222"/>
      <c r="C49" s="180" t="s">
        <v>86</v>
      </c>
      <c r="D49" s="27"/>
      <c r="E49" s="28"/>
      <c r="F49" s="27"/>
      <c r="G49" s="27"/>
    </row>
    <row r="50" spans="2:7" ht="15" customHeight="1" x14ac:dyDescent="0.3">
      <c r="B50" s="222"/>
      <c r="C50" s="262" t="s">
        <v>87</v>
      </c>
      <c r="D50" s="262"/>
      <c r="E50" s="262"/>
      <c r="F50" s="262"/>
      <c r="G50" s="262"/>
    </row>
    <row r="51" spans="2:7" ht="15" x14ac:dyDescent="0.3">
      <c r="B51" s="29" t="s">
        <v>88</v>
      </c>
      <c r="C51" s="179" t="s">
        <v>89</v>
      </c>
      <c r="D51" s="29"/>
      <c r="E51" s="30"/>
      <c r="F51" s="29"/>
      <c r="G51" s="31"/>
    </row>
    <row r="52" spans="2:7" ht="15" x14ac:dyDescent="0.3">
      <c r="B52" s="222"/>
      <c r="C52" s="222"/>
      <c r="D52" s="222"/>
      <c r="E52" s="222"/>
      <c r="F52" s="222"/>
      <c r="G52" s="222"/>
    </row>
    <row r="53" spans="2:7" ht="15" x14ac:dyDescent="0.3">
      <c r="B53" s="222"/>
      <c r="C53" s="222"/>
      <c r="D53" s="222"/>
      <c r="E53" s="222"/>
      <c r="F53" s="222"/>
      <c r="G53" s="222"/>
    </row>
    <row r="54" spans="2:7" ht="15" x14ac:dyDescent="0.3">
      <c r="B54" s="222"/>
      <c r="C54" s="222"/>
      <c r="D54" s="222"/>
      <c r="E54" s="222"/>
      <c r="F54" s="222"/>
      <c r="G54" s="222"/>
    </row>
    <row r="55" spans="2:7" ht="15" x14ac:dyDescent="0.3">
      <c r="B55" s="222"/>
      <c r="C55" s="222"/>
      <c r="D55" s="222"/>
      <c r="E55" s="222"/>
      <c r="F55" s="222"/>
      <c r="G55" s="222"/>
    </row>
    <row r="56" spans="2:7" ht="15" x14ac:dyDescent="0.3">
      <c r="B56" s="222"/>
      <c r="C56" s="222"/>
      <c r="D56" s="222"/>
      <c r="E56" s="222"/>
      <c r="F56" s="222"/>
      <c r="G56" s="222"/>
    </row>
    <row r="57" spans="2:7" ht="15" x14ac:dyDescent="0.3">
      <c r="B57" s="222"/>
      <c r="C57" s="222"/>
      <c r="D57" s="222"/>
      <c r="E57" s="222"/>
      <c r="F57" s="222"/>
      <c r="G57" s="222"/>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9CAED772-5693-4F11-946B-BF3C0AB9D21C}">
      <formula1>444</formula1>
      <formula2>555</formula2>
    </dataValidation>
    <dataValidation type="whole" allowBlank="1" showInputMessage="1" showErrorMessage="1" errorTitle="No editar estas celdas" error="Por favor, no edite estas celdas" sqref="C46:G52 C4:F45 G5:G45 C1:G3" xr:uid="{0CFC7B6E-3E5D-41BA-AAED-1E7AB33DBBBD}">
      <formula1>10000</formula1>
      <formula2>50000</formula2>
    </dataValidation>
  </dataValidations>
  <hyperlinks>
    <hyperlink ref="C33:D33" r:id="rId1" display="The International Secretariat can provide advice and support on request. Please contact " xr:uid="{0296C1C5-C2F5-472B-8022-3DC0B070763E}"/>
    <hyperlink ref="C20:E20" r:id="rId2" display="The data will be used to populate the global EITI data repository, available on the international EITI website: https://eiti.org/data" xr:uid="{D10FF49A-7DF0-4A62-9F80-6D5FBA254653}"/>
    <hyperlink ref="C19:E19" r:id="rId3" display="3. This Data sheet should be submitted alongside the EITI Report. Send it to the International Secretariat: data@eiti.org " xr:uid="{E61C9B60-49DE-480E-8138-0AAE793A02B9}"/>
    <hyperlink ref="C46:G46" r:id="rId4" display="Puede acceder a la versión más reciente de las plantillas de datos resumidos en https://eiti.org/es/documento/plantilla-datos-resumidos-del-eiti" xr:uid="{3E771D73-81CD-4050-90CD-8BA7A7A80C27}"/>
    <hyperlink ref="C47:G47" r:id="rId5" display="Give us your feedback or report a conflict in the data! Write to us at  data@eiti.org" xr:uid="{0C3129FC-2BD4-4524-9ACD-DEC20336B1D7}"/>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95"/>
  <sheetViews>
    <sheetView showGridLines="0" topLeftCell="C22" zoomScale="114" zoomScaleNormal="114" workbookViewId="0">
      <selection activeCell="C43" sqref="C43"/>
    </sheetView>
  </sheetViews>
  <sheetFormatPr defaultColWidth="4" defaultRowHeight="24" customHeight="1" x14ac:dyDescent="0.3"/>
  <cols>
    <col min="1" max="1" width="4" style="7"/>
    <col min="2" max="2" width="4" style="7" hidden="1" customWidth="1"/>
    <col min="3" max="3" width="94.44140625" style="7" customWidth="1"/>
    <col min="4" max="4" width="2.88671875" style="7" customWidth="1"/>
    <col min="5" max="5" width="55.6640625" style="7" customWidth="1"/>
    <col min="6" max="6" width="2.88671875" style="7" customWidth="1"/>
    <col min="7" max="7" width="40.109375" style="7" bestFit="1" customWidth="1"/>
    <col min="8" max="16384" width="4" style="7"/>
  </cols>
  <sheetData>
    <row r="1" spans="1:7" ht="16.2" x14ac:dyDescent="0.3"/>
    <row r="2" spans="1:7" ht="16.2" x14ac:dyDescent="0.3">
      <c r="C2" s="271" t="s">
        <v>90</v>
      </c>
      <c r="D2" s="271"/>
      <c r="E2" s="271"/>
      <c r="F2" s="271"/>
      <c r="G2" s="271"/>
    </row>
    <row r="3" spans="1:7" s="158" customFormat="1" x14ac:dyDescent="0.3">
      <c r="C3" s="272" t="s">
        <v>91</v>
      </c>
      <c r="D3" s="272"/>
      <c r="E3" s="272"/>
      <c r="F3" s="272"/>
      <c r="G3" s="272"/>
    </row>
    <row r="4" spans="1:7" ht="12.75" customHeight="1" x14ac:dyDescent="0.3">
      <c r="C4" s="273" t="s">
        <v>92</v>
      </c>
      <c r="D4" s="273"/>
      <c r="E4" s="273"/>
      <c r="F4" s="273"/>
      <c r="G4" s="273"/>
    </row>
    <row r="5" spans="1:7" ht="12.75" customHeight="1" x14ac:dyDescent="0.3">
      <c r="C5" s="274" t="s">
        <v>93</v>
      </c>
      <c r="D5" s="274"/>
      <c r="E5" s="274"/>
      <c r="F5" s="274"/>
      <c r="G5" s="274"/>
    </row>
    <row r="6" spans="1:7" ht="12.75" customHeight="1" x14ac:dyDescent="0.3">
      <c r="C6" s="274" t="s">
        <v>94</v>
      </c>
      <c r="D6" s="274"/>
      <c r="E6" s="274"/>
      <c r="F6" s="274"/>
      <c r="G6" s="274"/>
    </row>
    <row r="7" spans="1:7" ht="12.75" customHeight="1" x14ac:dyDescent="0.35">
      <c r="C7" s="278" t="s">
        <v>95</v>
      </c>
      <c r="D7" s="278"/>
      <c r="E7" s="278"/>
      <c r="F7" s="278"/>
      <c r="G7" s="278"/>
    </row>
    <row r="8" spans="1:7" ht="16.2" x14ac:dyDescent="0.3">
      <c r="C8" s="222"/>
      <c r="D8" s="61"/>
      <c r="E8" s="61"/>
      <c r="F8" s="222"/>
      <c r="G8" s="222"/>
    </row>
    <row r="9" spans="1:7" ht="30" x14ac:dyDescent="0.3">
      <c r="C9" s="47" t="s">
        <v>96</v>
      </c>
      <c r="D9" s="242"/>
      <c r="E9" s="178" t="s">
        <v>97</v>
      </c>
      <c r="F9" s="242"/>
      <c r="G9" s="187" t="s">
        <v>72</v>
      </c>
    </row>
    <row r="10" spans="1:7" ht="16.2" x14ac:dyDescent="0.3">
      <c r="C10" s="222"/>
      <c r="D10" s="61"/>
      <c r="E10" s="61"/>
      <c r="F10" s="222"/>
      <c r="G10" s="222"/>
    </row>
    <row r="11" spans="1:7" s="158" customFormat="1" x14ac:dyDescent="0.3">
      <c r="B11" s="160"/>
      <c r="C11" s="168" t="s">
        <v>98</v>
      </c>
      <c r="E11" s="159"/>
    </row>
    <row r="12" spans="1:7" ht="19.2" thickBot="1" x14ac:dyDescent="0.35">
      <c r="A12" s="13"/>
      <c r="B12" s="13"/>
      <c r="C12" s="169" t="s">
        <v>99</v>
      </c>
      <c r="D12" s="170"/>
      <c r="E12" s="171" t="s">
        <v>100</v>
      </c>
      <c r="F12" s="170"/>
      <c r="G12" s="172" t="s">
        <v>101</v>
      </c>
    </row>
    <row r="13" spans="1:7" ht="16.8" thickBot="1" x14ac:dyDescent="0.35">
      <c r="B13" s="14"/>
      <c r="C13" s="62" t="s">
        <v>102</v>
      </c>
      <c r="D13" s="243"/>
      <c r="E13" s="63"/>
      <c r="F13" s="243"/>
      <c r="G13" s="63"/>
    </row>
    <row r="14" spans="1:7" ht="16.2" x14ac:dyDescent="0.3">
      <c r="A14" s="9"/>
      <c r="B14" s="9" t="s">
        <v>88</v>
      </c>
      <c r="C14" s="64" t="s">
        <v>103</v>
      </c>
      <c r="D14" s="29"/>
      <c r="E14" s="93" t="s">
        <v>104</v>
      </c>
      <c r="F14" s="29"/>
      <c r="G14" s="65"/>
    </row>
    <row r="15" spans="1:7" ht="16.2" x14ac:dyDescent="0.3">
      <c r="A15" s="9"/>
      <c r="B15" s="9" t="s">
        <v>88</v>
      </c>
      <c r="C15" s="64" t="s">
        <v>105</v>
      </c>
      <c r="D15" s="29"/>
      <c r="E15" s="67" t="str">
        <f>IFERROR(VLOOKUP($E$14,Table1_Country_codes_and_currencies[],3,FALSE),"")</f>
        <v>HND</v>
      </c>
      <c r="F15" s="29"/>
      <c r="G15" s="65"/>
    </row>
    <row r="16" spans="1:7" ht="16.2" x14ac:dyDescent="0.3">
      <c r="B16" s="9" t="s">
        <v>88</v>
      </c>
      <c r="C16" s="64" t="s">
        <v>106</v>
      </c>
      <c r="D16" s="29"/>
      <c r="E16" s="67" t="str">
        <f>IFERROR(VLOOKUP($E$14,Table1_Country_codes_and_currencies[],7,FALSE),"")</f>
        <v>Honduran Lempira</v>
      </c>
      <c r="F16" s="29"/>
      <c r="G16" s="65"/>
    </row>
    <row r="17" spans="1:7" ht="16.8" thickBot="1" x14ac:dyDescent="0.35">
      <c r="B17" s="9" t="s">
        <v>88</v>
      </c>
      <c r="C17" s="71" t="s">
        <v>107</v>
      </c>
      <c r="D17" s="68"/>
      <c r="E17" s="69" t="str">
        <f>IFERROR(VLOOKUP($E$14,Table1_Country_codes_and_currencies[],5,FALSE),"")</f>
        <v>HNL</v>
      </c>
      <c r="F17" s="68"/>
      <c r="G17" s="70"/>
    </row>
    <row r="18" spans="1:7" ht="16.8" thickBot="1" x14ac:dyDescent="0.35">
      <c r="B18" s="14"/>
      <c r="C18" s="62" t="s">
        <v>108</v>
      </c>
      <c r="D18" s="243"/>
      <c r="E18" s="63"/>
      <c r="F18" s="243"/>
      <c r="G18" s="63"/>
    </row>
    <row r="19" spans="1:7" ht="16.2" x14ac:dyDescent="0.3">
      <c r="A19" s="9"/>
      <c r="B19" s="9" t="s">
        <v>109</v>
      </c>
      <c r="C19" s="64" t="s">
        <v>110</v>
      </c>
      <c r="D19" s="29"/>
      <c r="E19" s="94">
        <v>43101</v>
      </c>
      <c r="F19" s="29"/>
      <c r="G19" s="65"/>
    </row>
    <row r="20" spans="1:7" ht="16.8" thickBot="1" x14ac:dyDescent="0.35">
      <c r="A20" s="9"/>
      <c r="B20" s="9" t="s">
        <v>109</v>
      </c>
      <c r="C20" s="71" t="s">
        <v>111</v>
      </c>
      <c r="D20" s="68"/>
      <c r="E20" s="94">
        <v>43465</v>
      </c>
      <c r="F20" s="68"/>
      <c r="G20" s="70"/>
    </row>
    <row r="21" spans="1:7" ht="16.8" thickBot="1" x14ac:dyDescent="0.35">
      <c r="B21" s="14"/>
      <c r="C21" s="62" t="s">
        <v>112</v>
      </c>
      <c r="D21" s="243"/>
      <c r="E21" s="244"/>
      <c r="F21" s="243"/>
      <c r="G21" s="63"/>
    </row>
    <row r="22" spans="1:7" ht="16.2" x14ac:dyDescent="0.3">
      <c r="B22" s="9" t="s">
        <v>113</v>
      </c>
      <c r="C22" s="72" t="s">
        <v>114</v>
      </c>
      <c r="D22" s="29"/>
      <c r="E22" s="93" t="s">
        <v>115</v>
      </c>
      <c r="F22" s="29"/>
      <c r="G22" s="65"/>
    </row>
    <row r="23" spans="1:7" ht="16.2" x14ac:dyDescent="0.3">
      <c r="A23" s="9"/>
      <c r="B23" s="9" t="s">
        <v>113</v>
      </c>
      <c r="C23" s="64" t="s">
        <v>116</v>
      </c>
      <c r="D23" s="29"/>
      <c r="E23" s="95" t="s">
        <v>117</v>
      </c>
      <c r="F23" s="29"/>
      <c r="G23" s="65"/>
    </row>
    <row r="24" spans="1:7" ht="16.2" x14ac:dyDescent="0.3">
      <c r="B24" s="9" t="s">
        <v>113</v>
      </c>
      <c r="C24" s="64" t="s">
        <v>118</v>
      </c>
      <c r="D24" s="29"/>
      <c r="E24" s="96">
        <v>43862</v>
      </c>
      <c r="F24" s="29"/>
      <c r="G24" s="65"/>
    </row>
    <row r="25" spans="1:7" ht="16.2" x14ac:dyDescent="0.3">
      <c r="A25" s="9"/>
      <c r="B25" s="9" t="s">
        <v>113</v>
      </c>
      <c r="C25" s="64" t="s">
        <v>119</v>
      </c>
      <c r="D25" s="29"/>
      <c r="E25" s="132" t="s">
        <v>120</v>
      </c>
      <c r="F25" s="29"/>
      <c r="G25" s="65"/>
    </row>
    <row r="26" spans="1:7" ht="16.2" x14ac:dyDescent="0.3">
      <c r="B26" s="9" t="s">
        <v>113</v>
      </c>
      <c r="C26" s="73" t="s">
        <v>121</v>
      </c>
      <c r="D26" s="74"/>
      <c r="E26" s="95" t="s">
        <v>115</v>
      </c>
      <c r="F26" s="74"/>
      <c r="G26" s="75"/>
    </row>
    <row r="27" spans="1:7" ht="16.2" x14ac:dyDescent="0.3">
      <c r="B27" s="9" t="s">
        <v>113</v>
      </c>
      <c r="C27" s="64" t="s">
        <v>1</v>
      </c>
      <c r="D27" s="29"/>
      <c r="E27" s="96">
        <v>43945</v>
      </c>
      <c r="F27" s="29"/>
      <c r="G27" s="230"/>
    </row>
    <row r="28" spans="1:7" ht="16.2" x14ac:dyDescent="0.3">
      <c r="A28" s="9"/>
      <c r="B28" s="9" t="s">
        <v>113</v>
      </c>
      <c r="C28" s="64" t="s">
        <v>122</v>
      </c>
      <c r="D28" s="29"/>
      <c r="E28" s="217" t="s">
        <v>120</v>
      </c>
      <c r="F28" s="29"/>
      <c r="G28" s="76"/>
    </row>
    <row r="29" spans="1:7" ht="16.2" x14ac:dyDescent="0.3">
      <c r="B29" s="9" t="s">
        <v>113</v>
      </c>
      <c r="C29" s="73" t="s">
        <v>123</v>
      </c>
      <c r="D29" s="74"/>
      <c r="E29" s="95" t="s">
        <v>115</v>
      </c>
      <c r="F29" s="77"/>
      <c r="G29" s="78"/>
    </row>
    <row r="30" spans="1:7" ht="16.2" x14ac:dyDescent="0.3">
      <c r="A30" s="9"/>
      <c r="B30" s="9" t="s">
        <v>113</v>
      </c>
      <c r="C30" s="64" t="s">
        <v>124</v>
      </c>
      <c r="D30" s="29"/>
      <c r="E30" s="96">
        <v>43945</v>
      </c>
      <c r="F30" s="29"/>
      <c r="G30" s="65"/>
    </row>
    <row r="31" spans="1:7" ht="16.8" thickBot="1" x14ac:dyDescent="0.35">
      <c r="A31" s="9"/>
      <c r="B31" s="9" t="s">
        <v>113</v>
      </c>
      <c r="C31" s="64" t="s">
        <v>2</v>
      </c>
      <c r="D31" s="79"/>
      <c r="E31" s="192" t="s">
        <v>125</v>
      </c>
      <c r="F31" s="68"/>
      <c r="G31" s="80"/>
    </row>
    <row r="32" spans="1:7" ht="15.9" customHeight="1" thickBot="1" x14ac:dyDescent="0.35">
      <c r="C32" s="185" t="s">
        <v>126</v>
      </c>
      <c r="D32" s="245"/>
      <c r="E32" s="30"/>
      <c r="F32" s="246"/>
      <c r="G32" s="31"/>
    </row>
    <row r="33" spans="1:15" ht="16.2" x14ac:dyDescent="0.3">
      <c r="A33" s="9"/>
      <c r="B33" s="11"/>
      <c r="C33" s="81" t="s">
        <v>127</v>
      </c>
      <c r="D33" s="29"/>
      <c r="E33" s="97" t="s">
        <v>128</v>
      </c>
      <c r="F33" s="222"/>
      <c r="G33" s="82"/>
    </row>
    <row r="34" spans="1:15" ht="29.25" customHeight="1" thickBot="1" x14ac:dyDescent="0.35">
      <c r="B34" s="9" t="s">
        <v>129</v>
      </c>
      <c r="C34" s="83" t="s">
        <v>130</v>
      </c>
      <c r="D34" s="68"/>
      <c r="E34" s="192" t="s">
        <v>120</v>
      </c>
      <c r="F34" s="243"/>
      <c r="G34" s="84"/>
    </row>
    <row r="35" spans="1:15" ht="18" customHeight="1" thickBot="1" x14ac:dyDescent="0.35">
      <c r="A35" s="9"/>
      <c r="B35" s="9" t="s">
        <v>129</v>
      </c>
      <c r="C35" s="62" t="s">
        <v>131</v>
      </c>
      <c r="D35" s="243"/>
      <c r="E35" s="246"/>
      <c r="F35" s="243"/>
      <c r="G35" s="246"/>
    </row>
    <row r="36" spans="1:15" ht="15.6" customHeight="1" x14ac:dyDescent="0.3">
      <c r="B36" s="9" t="s">
        <v>129</v>
      </c>
      <c r="C36" s="66" t="s">
        <v>132</v>
      </c>
      <c r="D36" s="29"/>
      <c r="E36" s="67"/>
      <c r="F36" s="29"/>
      <c r="G36" s="29"/>
    </row>
    <row r="37" spans="1:15" ht="16.5" customHeight="1" x14ac:dyDescent="0.3">
      <c r="A37" s="9"/>
      <c r="B37" s="9" t="s">
        <v>129</v>
      </c>
      <c r="C37" s="85" t="s">
        <v>133</v>
      </c>
      <c r="D37" s="29"/>
      <c r="E37" s="95" t="s">
        <v>134</v>
      </c>
      <c r="F37" s="29"/>
      <c r="G37" s="76"/>
    </row>
    <row r="38" spans="1:15" ht="16.5" customHeight="1" x14ac:dyDescent="0.3">
      <c r="A38" s="9"/>
      <c r="B38" s="9" t="s">
        <v>129</v>
      </c>
      <c r="C38" s="85" t="s">
        <v>135</v>
      </c>
      <c r="D38" s="29"/>
      <c r="E38" s="95" t="s">
        <v>134</v>
      </c>
      <c r="F38" s="29"/>
      <c r="G38" s="76"/>
    </row>
    <row r="39" spans="1:15" ht="15.6" customHeight="1" x14ac:dyDescent="0.3">
      <c r="B39" s="9" t="s">
        <v>129</v>
      </c>
      <c r="C39" s="85" t="s">
        <v>136</v>
      </c>
      <c r="D39" s="29"/>
      <c r="E39" s="95" t="s">
        <v>115</v>
      </c>
      <c r="F39" s="29"/>
      <c r="G39" s="76"/>
    </row>
    <row r="40" spans="1:15" ht="18" customHeight="1" x14ac:dyDescent="0.3">
      <c r="B40" s="9" t="s">
        <v>129</v>
      </c>
      <c r="C40" s="85" t="s">
        <v>137</v>
      </c>
      <c r="D40" s="29"/>
      <c r="E40" s="95" t="s">
        <v>134</v>
      </c>
      <c r="F40" s="29"/>
      <c r="G40" s="76"/>
    </row>
    <row r="41" spans="1:15" ht="16.2" x14ac:dyDescent="0.3">
      <c r="B41" s="9" t="s">
        <v>129</v>
      </c>
      <c r="C41" s="209" t="s">
        <v>138</v>
      </c>
      <c r="D41" s="29"/>
      <c r="E41" s="95" t="s">
        <v>139</v>
      </c>
      <c r="F41" s="29"/>
      <c r="G41" s="76"/>
    </row>
    <row r="42" spans="1:15" ht="16.2" x14ac:dyDescent="0.3">
      <c r="B42" s="9" t="s">
        <v>129</v>
      </c>
      <c r="C42" s="85" t="s">
        <v>3</v>
      </c>
      <c r="D42" s="29"/>
      <c r="E42" s="95">
        <v>6</v>
      </c>
      <c r="F42" s="29"/>
      <c r="G42" s="76"/>
    </row>
    <row r="43" spans="1:15" ht="16.2" x14ac:dyDescent="0.3">
      <c r="B43" s="9" t="s">
        <v>129</v>
      </c>
      <c r="C43" s="85" t="s">
        <v>4</v>
      </c>
      <c r="D43" s="210"/>
      <c r="E43" s="95">
        <v>11</v>
      </c>
      <c r="F43" s="29"/>
      <c r="G43" s="76"/>
    </row>
    <row r="44" spans="1:15" ht="16.2" x14ac:dyDescent="0.3">
      <c r="B44" s="9" t="s">
        <v>129</v>
      </c>
      <c r="C44" s="184" t="s">
        <v>140</v>
      </c>
      <c r="D44" s="29"/>
      <c r="E44" s="98" t="s">
        <v>141</v>
      </c>
      <c r="F44" s="74"/>
      <c r="G44" s="76"/>
    </row>
    <row r="45" spans="1:15" ht="16.2" x14ac:dyDescent="0.3">
      <c r="B45" s="9" t="s">
        <v>129</v>
      </c>
      <c r="C45" s="86" t="s">
        <v>142</v>
      </c>
      <c r="D45" s="29"/>
      <c r="E45" s="99">
        <v>24.338799999999999</v>
      </c>
      <c r="F45" s="29"/>
      <c r="G45" s="76"/>
    </row>
    <row r="46" spans="1:15" ht="16.8" thickBot="1" x14ac:dyDescent="0.35">
      <c r="B46" s="9" t="s">
        <v>129</v>
      </c>
      <c r="C46" s="167" t="s">
        <v>143</v>
      </c>
      <c r="D46" s="68"/>
      <c r="E46" s="198" t="s">
        <v>144</v>
      </c>
      <c r="F46" s="68"/>
      <c r="G46" s="105"/>
    </row>
    <row r="47" spans="1:15" s="13" customFormat="1" ht="16.8" thickBot="1" x14ac:dyDescent="0.35">
      <c r="A47" s="7"/>
      <c r="B47" s="9" t="s">
        <v>129</v>
      </c>
      <c r="C47" s="186" t="s">
        <v>145</v>
      </c>
      <c r="D47" s="68"/>
      <c r="E47" s="166"/>
      <c r="F47" s="68"/>
      <c r="G47" s="105"/>
    </row>
    <row r="48" spans="1:15" ht="15.6" customHeight="1" x14ac:dyDescent="0.3">
      <c r="B48" s="9" t="s">
        <v>129</v>
      </c>
      <c r="C48" s="85" t="s">
        <v>146</v>
      </c>
      <c r="D48" s="29"/>
      <c r="E48" s="95" t="s">
        <v>115</v>
      </c>
      <c r="F48" s="29"/>
      <c r="G48" s="76"/>
      <c r="O48" s="9"/>
    </row>
    <row r="49" spans="1:7" s="9" customFormat="1" ht="16.2" x14ac:dyDescent="0.3">
      <c r="A49" s="7"/>
      <c r="C49" s="85" t="s">
        <v>147</v>
      </c>
      <c r="D49" s="29"/>
      <c r="E49" s="95" t="s">
        <v>115</v>
      </c>
      <c r="F49" s="29"/>
      <c r="G49" s="76"/>
    </row>
    <row r="50" spans="1:7" s="9" customFormat="1" ht="15.6" customHeight="1" x14ac:dyDescent="0.3">
      <c r="A50" s="7"/>
      <c r="C50" s="85" t="s">
        <v>148</v>
      </c>
      <c r="D50" s="29"/>
      <c r="E50" s="95" t="s">
        <v>115</v>
      </c>
      <c r="F50" s="29"/>
      <c r="G50" s="76"/>
    </row>
    <row r="51" spans="1:7" ht="16.8" thickBot="1" x14ac:dyDescent="0.35">
      <c r="B51" s="9"/>
      <c r="C51" s="103" t="s">
        <v>149</v>
      </c>
      <c r="D51" s="68"/>
      <c r="E51" s="104" t="s">
        <v>150</v>
      </c>
      <c r="F51" s="68"/>
      <c r="G51" s="105"/>
    </row>
    <row r="52" spans="1:7" ht="16.8" thickBot="1" x14ac:dyDescent="0.35">
      <c r="B52" s="9"/>
      <c r="C52" s="100" t="s">
        <v>151</v>
      </c>
      <c r="D52" s="101"/>
      <c r="E52" s="102">
        <f>SUM(E53:E56)</f>
        <v>1</v>
      </c>
      <c r="F52" s="101"/>
      <c r="G52" s="101"/>
    </row>
    <row r="53" spans="1:7" ht="16.2" x14ac:dyDescent="0.3">
      <c r="B53" s="9"/>
      <c r="C53" s="64" t="s">
        <v>152</v>
      </c>
      <c r="D53" s="29"/>
      <c r="E53" s="87">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0.24285714285714285</v>
      </c>
      <c r="F53" s="29"/>
      <c r="G53" s="88" t="s">
        <v>153</v>
      </c>
    </row>
    <row r="54" spans="1:7" s="9" customFormat="1" ht="16.2" x14ac:dyDescent="0.3">
      <c r="B54" s="14"/>
      <c r="C54" s="64" t="s">
        <v>154</v>
      </c>
      <c r="D54" s="29"/>
      <c r="E54" s="87">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0.21428571428571427</v>
      </c>
      <c r="F54" s="29"/>
      <c r="G54" s="88" t="s">
        <v>153</v>
      </c>
    </row>
    <row r="55" spans="1:7" s="9" customFormat="1" ht="16.2" x14ac:dyDescent="0.3">
      <c r="A55" s="7"/>
      <c r="B55" s="9" t="s">
        <v>155</v>
      </c>
      <c r="C55" s="64" t="s">
        <v>156</v>
      </c>
      <c r="D55" s="29"/>
      <c r="E55" s="87">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0.2</v>
      </c>
      <c r="F55" s="29"/>
      <c r="G55" s="88" t="s">
        <v>153</v>
      </c>
    </row>
    <row r="56" spans="1:7" ht="15" customHeight="1" thickBot="1" x14ac:dyDescent="0.35">
      <c r="B56" s="9" t="s">
        <v>155</v>
      </c>
      <c r="C56" s="64" t="s">
        <v>157</v>
      </c>
      <c r="D56" s="29"/>
      <c r="E56" s="87">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0.34285714285714286</v>
      </c>
      <c r="F56" s="29"/>
      <c r="G56" s="88" t="s">
        <v>153</v>
      </c>
    </row>
    <row r="57" spans="1:7" ht="16.8" thickBot="1" x14ac:dyDescent="0.35">
      <c r="B57" s="9" t="s">
        <v>155</v>
      </c>
      <c r="C57" s="89" t="s">
        <v>158</v>
      </c>
      <c r="D57" s="90"/>
      <c r="E57" s="91"/>
      <c r="F57" s="90"/>
      <c r="G57" s="90"/>
    </row>
    <row r="58" spans="1:7" s="9" customFormat="1" ht="16.2" x14ac:dyDescent="0.3">
      <c r="A58" s="7"/>
      <c r="B58" s="9" t="s">
        <v>155</v>
      </c>
      <c r="C58" s="64" t="s">
        <v>159</v>
      </c>
      <c r="D58" s="29"/>
      <c r="E58" s="93" t="s">
        <v>160</v>
      </c>
      <c r="F58" s="29"/>
      <c r="G58" s="65"/>
    </row>
    <row r="59" spans="1:7" ht="16.2" x14ac:dyDescent="0.3">
      <c r="C59" s="64" t="s">
        <v>161</v>
      </c>
      <c r="D59" s="29"/>
      <c r="E59" s="93" t="s">
        <v>162</v>
      </c>
      <c r="F59" s="29"/>
      <c r="G59" s="65"/>
    </row>
    <row r="60" spans="1:7" ht="16.2" x14ac:dyDescent="0.3">
      <c r="C60" s="64" t="s">
        <v>163</v>
      </c>
      <c r="D60" s="29"/>
      <c r="E60" s="201" t="s">
        <v>164</v>
      </c>
      <c r="F60" s="29"/>
      <c r="G60" s="65"/>
    </row>
    <row r="61" spans="1:7" ht="16.8" thickBot="1" x14ac:dyDescent="0.35">
      <c r="C61" s="92"/>
      <c r="D61" s="68"/>
      <c r="E61" s="69"/>
      <c r="F61" s="68"/>
      <c r="G61" s="79"/>
    </row>
    <row r="62" spans="1:7" s="9" customFormat="1" ht="16.8" thickBot="1" x14ac:dyDescent="0.35">
      <c r="A62" s="7"/>
      <c r="B62" s="7"/>
      <c r="C62" s="275"/>
      <c r="D62" s="275"/>
      <c r="E62" s="275"/>
      <c r="F62" s="275"/>
      <c r="G62" s="275"/>
    </row>
    <row r="63" spans="1:7" s="17" customFormat="1" ht="15.6" thickBot="1" x14ac:dyDescent="0.35">
      <c r="A63" s="222"/>
      <c r="B63" s="222"/>
      <c r="C63" s="264" t="s">
        <v>84</v>
      </c>
      <c r="D63" s="265"/>
      <c r="E63" s="265"/>
      <c r="F63" s="265"/>
      <c r="G63" s="266"/>
    </row>
    <row r="64" spans="1:7" s="17" customFormat="1" ht="15.6" thickBot="1" x14ac:dyDescent="0.35">
      <c r="A64" s="222"/>
      <c r="B64" s="222"/>
      <c r="C64" s="264" t="s">
        <v>85</v>
      </c>
      <c r="D64" s="265"/>
      <c r="E64" s="265"/>
      <c r="F64" s="265"/>
      <c r="G64" s="266"/>
    </row>
    <row r="65" spans="2:7" s="17" customFormat="1" ht="15.6" thickBot="1" x14ac:dyDescent="0.35">
      <c r="B65" s="222"/>
      <c r="C65" s="276"/>
      <c r="D65" s="276"/>
      <c r="E65" s="276"/>
      <c r="F65" s="276"/>
      <c r="G65" s="276"/>
    </row>
    <row r="66" spans="2:7" s="17" customFormat="1" ht="18.75" customHeight="1" x14ac:dyDescent="0.3">
      <c r="B66" s="222"/>
      <c r="C66" s="277" t="s">
        <v>86</v>
      </c>
      <c r="D66" s="277"/>
      <c r="E66" s="277"/>
      <c r="F66" s="277"/>
      <c r="G66" s="277"/>
    </row>
    <row r="67" spans="2:7" s="17" customFormat="1" ht="15" customHeight="1" x14ac:dyDescent="0.3">
      <c r="B67" s="222"/>
      <c r="C67" s="262" t="s">
        <v>87</v>
      </c>
      <c r="D67" s="262"/>
      <c r="E67" s="262"/>
      <c r="F67" s="262"/>
      <c r="G67" s="262"/>
    </row>
    <row r="68" spans="2:7" s="17" customFormat="1" ht="15" x14ac:dyDescent="0.3">
      <c r="B68" s="29" t="s">
        <v>88</v>
      </c>
      <c r="C68" s="270" t="s">
        <v>89</v>
      </c>
      <c r="D68" s="270"/>
      <c r="E68" s="270"/>
      <c r="F68" s="270"/>
      <c r="G68" s="270"/>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280"/>
      <c r="D72" s="280"/>
      <c r="E72" s="280"/>
      <c r="F72" s="280"/>
      <c r="G72" s="280"/>
    </row>
    <row r="73" spans="2:7" ht="16.2" x14ac:dyDescent="0.3">
      <c r="C73" s="280"/>
      <c r="D73" s="280"/>
      <c r="E73" s="280"/>
      <c r="F73" s="280"/>
      <c r="G73" s="280"/>
    </row>
    <row r="74" spans="2:7" ht="18.75" customHeight="1" x14ac:dyDescent="0.3">
      <c r="C74" s="280"/>
      <c r="D74" s="280"/>
      <c r="E74" s="280"/>
      <c r="F74" s="280"/>
      <c r="G74" s="280"/>
    </row>
    <row r="75" spans="2:7" ht="16.2" x14ac:dyDescent="0.3">
      <c r="C75" s="280"/>
      <c r="D75" s="280"/>
      <c r="E75" s="280"/>
      <c r="F75" s="280"/>
      <c r="G75" s="280"/>
    </row>
    <row r="76" spans="2:7" ht="16.2" x14ac:dyDescent="0.3">
      <c r="C76" s="8"/>
      <c r="D76" s="8"/>
      <c r="E76" s="8"/>
      <c r="F76" s="8"/>
    </row>
    <row r="77" spans="2:7" ht="16.2" x14ac:dyDescent="0.3">
      <c r="C77" s="279"/>
      <c r="D77" s="279"/>
      <c r="E77" s="279"/>
    </row>
    <row r="78" spans="2:7" ht="16.2" x14ac:dyDescent="0.3">
      <c r="C78" s="279"/>
      <c r="D78" s="279"/>
      <c r="E78" s="279"/>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876" yWindow="838" count="11">
    <dataValidation allowBlank="1" showInputMessage="1" showErrorMessage="1" promptTitle="Nombre de la entidad" prompt="Ingrese el nombre de la entidad, empresa u organismo gubernamental" sqref="E23" xr:uid="{00000000-0002-0000-0100-00000400000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0000000-0002-0000-0100-00000500000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C821FEFA-DFCF-40D8-8246-EB0F476E2C8B}"/>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E192EF1E-9B5F-4EB1-BF02-36F681E971D7}">
      <formula1>Reporting_options_list</formula1>
    </dataValidation>
    <dataValidation type="whole" showInputMessage="1" showErrorMessage="1" sqref="F1 G18 E21:G21 E53:E57 E32:G32 E35:G36 E47 E15:E18 F8:F61 G1:G2 D61:G61 D8:G13 D1:E2 F69:F1048576 F52:G57 C65:C68 D14:D61 C1:C62" xr:uid="{D09E7034-0A68-488C-8B6C-257C98242EEB}">
      <formula1>999999</formula1>
      <formula2>99999999</formula2>
    </dataValidation>
    <dataValidation allowBlank="1" showInputMessage="1" showErrorMessage="1" promptTitle="Otro sector" prompt="Favor ingreso el nombre del sector" sqref="E41" xr:uid="{E771B677-7B9C-4F92-B5C7-C3EFE915E9DD}"/>
    <dataValidation type="list" allowBlank="1" showInputMessage="1" showErrorMessage="1" promptTitle="Elegir del menú desplegable" prompt="Seleccione el país correspondiente del menú desplegable" sqref="E14" xr:uid="{7A7F03FD-8067-4877-809A-FAAEC191674A}">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21F2910E-1F5C-4B83-99B8-11D2D47D5B4C}">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468D1846-1622-4CFB-8BAC-43673CAE1F2B}">
      <formula1>Simple_options_list</formula1>
    </dataValidation>
    <dataValidation type="whole" allowBlank="1" showInputMessage="1" showErrorMessage="1" errorTitle="No editar estas celdas" error="Por favor, no edite estas celdas" sqref="E52 C63:G64" xr:uid="{A747F886-B180-404A-B3FD-A568FE08DEBE}">
      <formula1>10000</formula1>
      <formula2>50000</formula2>
    </dataValidation>
    <dataValidation type="whole" operator="greaterThanOrEqual" allowBlank="1" showInputMessage="1" showErrorMessage="1" errorTitle="Número" error="Ingrese un número en la celda" sqref="E42:E43" xr:uid="{074AD386-AFBE-4C81-BE2E-DC3E531FC311}">
      <formula1>1</formula1>
    </dataValidation>
  </dataValidations>
  <hyperlinks>
    <hyperlink ref="C44" r:id="rId1" xr:uid="{3F918DE8-E6E1-4830-805E-96AFBEFB916F}"/>
    <hyperlink ref="C32" r:id="rId2" location="r7-2" xr:uid="{00000000-0004-0000-0200-000026000000}"/>
    <hyperlink ref="C7" r:id="rId3" xr:uid="{40A518B4-8A81-4896-87EB-B1974C51449C}"/>
    <hyperlink ref="C63:G63" r:id="rId4" display="Puede acceder a la versión más reciente de las plantillas de datos resumidos en https://eiti.org/es/documento/plantilla-datos-resumidos-del-eiti" xr:uid="{73B945D0-CEA3-427C-8D8A-EF5727C7024B}"/>
    <hyperlink ref="C47" r:id="rId5" location="r4-7" xr:uid="{51DB007D-E0B5-4FA0-A7A5-53C533F157EC}"/>
    <hyperlink ref="C64:G64" r:id="rId6" display="Give us your feedback or report a conflict in the data! Write to us at  data@eiti.org" xr:uid="{ED98A857-8E58-4E53-9CED-9CD37CD0EE66}"/>
    <hyperlink ref="E46" r:id="rId7" xr:uid="{248FD0AE-B66D-4759-ADCB-19EFCFC913D9}"/>
    <hyperlink ref="E60" r:id="rId8" xr:uid="{402F31FF-5701-47E0-B01B-DF579C00BBD8}"/>
    <hyperlink ref="E28" r:id="rId9" xr:uid="{2519805D-DDA4-4630-BFA6-4761D043AF4D}"/>
    <hyperlink ref="E31" r:id="rId10" xr:uid="{0E5426BF-1D52-4295-9692-4FC68692A653}"/>
    <hyperlink ref="E34" r:id="rId11" xr:uid="{A7871C4E-6E66-4C25-B246-2CCDDD925230}"/>
  </hyperlinks>
  <pageMargins left="0.25" right="0.25" top="0.75" bottom="0.75" header="0.3" footer="0.3"/>
  <pageSetup paperSize="8" fitToHeight="0" orientation="landscape" horizontalDpi="2400" verticalDpi="2400" r:id="rId12"/>
  <extLst>
    <ext xmlns:x14="http://schemas.microsoft.com/office/spreadsheetml/2009/9/main" uri="{CCE6A557-97BC-4b89-ADB6-D9C93CAAB3DF}">
      <x14:dataValidations xmlns:xm="http://schemas.microsoft.com/office/excel/2006/main" xWindow="876" yWindow="838"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1"/>
  <sheetViews>
    <sheetView showGridLines="0" topLeftCell="A85" zoomScale="85" zoomScaleNormal="85" workbookViewId="0">
      <selection activeCell="D98" sqref="D98"/>
    </sheetView>
  </sheetViews>
  <sheetFormatPr defaultColWidth="4" defaultRowHeight="24" customHeight="1" x14ac:dyDescent="0.3"/>
  <cols>
    <col min="1" max="1" width="4" style="7"/>
    <col min="2" max="2" width="67.5546875" style="7" customWidth="1"/>
    <col min="3" max="3" width="4" style="7"/>
    <col min="4" max="4" width="57.33203125" style="7" customWidth="1"/>
    <col min="5" max="5" width="5.44140625" style="7" customWidth="1"/>
    <col min="6" max="6" width="55" style="7" customWidth="1"/>
    <col min="7" max="7" width="4" style="7"/>
    <col min="8" max="8" width="78.33203125" style="7" customWidth="1"/>
    <col min="9" max="15" width="4" style="7"/>
    <col min="16" max="16" width="42" style="7" bestFit="1" customWidth="1"/>
    <col min="17" max="16384" width="4" style="7"/>
  </cols>
  <sheetData>
    <row r="1" spans="1:16" ht="16.2" x14ac:dyDescent="0.3"/>
    <row r="2" spans="1:16" s="17" customFormat="1" ht="15" x14ac:dyDescent="0.3">
      <c r="A2" s="222"/>
      <c r="B2" s="271" t="s">
        <v>165</v>
      </c>
      <c r="C2" s="271"/>
      <c r="D2" s="271"/>
      <c r="E2" s="271"/>
      <c r="F2" s="271"/>
      <c r="G2" s="271"/>
      <c r="H2" s="271"/>
      <c r="I2" s="222"/>
      <c r="J2" s="222"/>
      <c r="K2" s="222"/>
      <c r="L2" s="222"/>
      <c r="M2" s="222"/>
      <c r="N2" s="222"/>
      <c r="O2" s="222"/>
      <c r="P2" s="222"/>
    </row>
    <row r="3" spans="1:16" s="158" customFormat="1" x14ac:dyDescent="0.3">
      <c r="B3" s="272" t="s">
        <v>91</v>
      </c>
      <c r="C3" s="272"/>
      <c r="D3" s="272"/>
      <c r="E3" s="272"/>
      <c r="F3" s="272"/>
      <c r="G3" s="272"/>
      <c r="H3" s="272"/>
    </row>
    <row r="4" spans="1:16" s="17" customFormat="1" ht="17.100000000000001" customHeight="1" x14ac:dyDescent="0.3">
      <c r="A4" s="222"/>
      <c r="B4" s="281" t="s">
        <v>166</v>
      </c>
      <c r="C4" s="281"/>
      <c r="D4" s="281"/>
      <c r="E4" s="281"/>
      <c r="F4" s="281"/>
      <c r="G4" s="281"/>
      <c r="H4" s="281"/>
      <c r="I4" s="222"/>
      <c r="J4" s="222"/>
      <c r="K4" s="222"/>
      <c r="L4" s="222"/>
      <c r="M4" s="222"/>
      <c r="N4" s="222"/>
      <c r="O4" s="222"/>
      <c r="P4" s="222"/>
    </row>
    <row r="5" spans="1:16" s="17" customFormat="1" ht="15" customHeight="1" x14ac:dyDescent="0.3">
      <c r="A5" s="222"/>
      <c r="B5" s="274" t="s">
        <v>167</v>
      </c>
      <c r="C5" s="274"/>
      <c r="D5" s="274"/>
      <c r="E5" s="274"/>
      <c r="F5" s="274"/>
      <c r="G5" s="274"/>
      <c r="H5" s="274"/>
      <c r="I5" s="222"/>
      <c r="J5" s="222"/>
      <c r="K5" s="222"/>
      <c r="L5" s="222"/>
      <c r="M5" s="222"/>
      <c r="N5" s="222"/>
      <c r="O5" s="222"/>
      <c r="P5" s="222"/>
    </row>
    <row r="6" spans="1:16" s="17" customFormat="1" ht="15" customHeight="1" x14ac:dyDescent="0.35">
      <c r="A6" s="222"/>
      <c r="B6" s="274" t="s">
        <v>168</v>
      </c>
      <c r="C6" s="274"/>
      <c r="D6" s="274"/>
      <c r="E6" s="274"/>
      <c r="F6" s="274"/>
      <c r="G6" s="274"/>
      <c r="H6" s="274"/>
      <c r="I6" s="222"/>
      <c r="J6" s="222"/>
      <c r="K6" s="222"/>
      <c r="L6" s="222"/>
      <c r="M6" s="222"/>
      <c r="N6" s="222"/>
      <c r="O6" s="222"/>
      <c r="P6" s="15"/>
    </row>
    <row r="7" spans="1:16" s="17" customFormat="1" ht="15" customHeight="1" x14ac:dyDescent="0.3">
      <c r="A7" s="222"/>
      <c r="B7" s="274" t="s">
        <v>169</v>
      </c>
      <c r="C7" s="274"/>
      <c r="D7" s="274"/>
      <c r="E7" s="274"/>
      <c r="F7" s="274"/>
      <c r="G7" s="274"/>
      <c r="H7" s="274"/>
      <c r="I7" s="222"/>
      <c r="J7" s="222"/>
      <c r="K7" s="222"/>
      <c r="L7" s="222"/>
      <c r="M7" s="222"/>
      <c r="N7" s="222"/>
      <c r="O7" s="222"/>
      <c r="P7" s="222"/>
    </row>
    <row r="8" spans="1:16" s="17" customFormat="1" ht="17.100000000000001" customHeight="1" x14ac:dyDescent="0.3">
      <c r="A8" s="222"/>
      <c r="B8" s="274" t="s">
        <v>170</v>
      </c>
      <c r="C8" s="274"/>
      <c r="D8" s="274"/>
      <c r="E8" s="274"/>
      <c r="F8" s="274"/>
      <c r="G8" s="274"/>
      <c r="H8" s="274"/>
      <c r="I8" s="222"/>
      <c r="J8" s="222"/>
      <c r="K8" s="222"/>
      <c r="L8" s="222"/>
      <c r="M8" s="222"/>
      <c r="N8" s="222"/>
      <c r="O8" s="222"/>
      <c r="P8" s="222"/>
    </row>
    <row r="9" spans="1:16" s="17" customFormat="1" ht="15" customHeight="1" x14ac:dyDescent="0.35">
      <c r="A9" s="222"/>
      <c r="B9" s="286" t="s">
        <v>171</v>
      </c>
      <c r="C9" s="286"/>
      <c r="D9" s="286"/>
      <c r="E9" s="286"/>
      <c r="F9" s="286"/>
      <c r="G9" s="286"/>
      <c r="H9" s="286"/>
      <c r="I9" s="222"/>
      <c r="J9" s="222"/>
      <c r="K9" s="222"/>
      <c r="L9" s="222"/>
      <c r="M9" s="222"/>
      <c r="N9" s="222"/>
      <c r="O9" s="222"/>
      <c r="P9" s="222"/>
    </row>
    <row r="10" spans="1:16" s="17" customFormat="1" ht="15" customHeight="1" x14ac:dyDescent="0.35">
      <c r="A10" s="222"/>
      <c r="B10" s="222"/>
      <c r="C10" s="222"/>
      <c r="D10" s="222"/>
      <c r="E10" s="106"/>
      <c r="F10" s="106"/>
      <c r="G10" s="106"/>
      <c r="H10" s="106"/>
      <c r="I10" s="222"/>
      <c r="J10" s="222"/>
      <c r="K10" s="222"/>
      <c r="L10" s="222"/>
      <c r="M10" s="222"/>
      <c r="N10" s="222"/>
      <c r="O10" s="222"/>
      <c r="P10" s="222"/>
    </row>
    <row r="11" spans="1:16" s="17" customFormat="1" ht="30" x14ac:dyDescent="0.3">
      <c r="A11" s="222"/>
      <c r="B11" s="47" t="s">
        <v>96</v>
      </c>
      <c r="C11" s="242"/>
      <c r="D11" s="178" t="s">
        <v>97</v>
      </c>
      <c r="E11" s="242"/>
      <c r="F11" s="187" t="s">
        <v>72</v>
      </c>
      <c r="G11" s="7"/>
      <c r="H11" s="222"/>
      <c r="I11" s="222"/>
      <c r="J11" s="222"/>
      <c r="K11" s="222"/>
      <c r="L11" s="222"/>
      <c r="M11" s="222"/>
      <c r="N11" s="222"/>
      <c r="O11" s="222"/>
      <c r="P11" s="222"/>
    </row>
    <row r="12" spans="1:16" s="17" customFormat="1" ht="15" x14ac:dyDescent="0.3">
      <c r="A12" s="222"/>
      <c r="B12" s="222"/>
      <c r="C12" s="222"/>
      <c r="D12" s="222"/>
      <c r="E12" s="222"/>
      <c r="F12" s="222"/>
      <c r="G12" s="222"/>
      <c r="H12" s="222"/>
      <c r="I12" s="222"/>
      <c r="J12" s="222"/>
      <c r="K12" s="222"/>
      <c r="L12" s="222"/>
      <c r="M12" s="222"/>
      <c r="N12" s="222"/>
      <c r="O12" s="222"/>
      <c r="P12" s="222"/>
    </row>
    <row r="13" spans="1:16" s="158" customFormat="1" x14ac:dyDescent="0.3">
      <c r="B13" s="16" t="s">
        <v>172</v>
      </c>
      <c r="D13" s="159"/>
      <c r="F13" s="159"/>
    </row>
    <row r="14" spans="1:16" s="17" customFormat="1" ht="15" x14ac:dyDescent="0.3">
      <c r="A14" s="222"/>
      <c r="B14" s="30" t="s">
        <v>173</v>
      </c>
      <c r="C14" s="222"/>
      <c r="D14" s="30"/>
      <c r="E14" s="222"/>
      <c r="F14" s="30"/>
      <c r="G14" s="222"/>
      <c r="H14" s="222"/>
      <c r="I14" s="222"/>
      <c r="J14" s="222"/>
      <c r="K14" s="222"/>
      <c r="L14" s="222"/>
      <c r="M14" s="222"/>
      <c r="N14" s="222"/>
      <c r="O14" s="222"/>
      <c r="P14" s="222"/>
    </row>
    <row r="15" spans="1:16" s="17" customFormat="1" ht="15" x14ac:dyDescent="0.3">
      <c r="A15" s="222"/>
      <c r="B15" s="32"/>
      <c r="C15" s="222"/>
      <c r="D15" s="107"/>
      <c r="E15" s="222"/>
      <c r="F15" s="107"/>
      <c r="G15" s="222"/>
      <c r="H15" s="222"/>
      <c r="I15" s="222"/>
      <c r="J15" s="222"/>
      <c r="K15" s="222"/>
      <c r="L15" s="222"/>
      <c r="M15" s="222"/>
      <c r="N15" s="222"/>
      <c r="O15" s="222"/>
      <c r="P15" s="222"/>
    </row>
    <row r="16" spans="1:16" s="173" customFormat="1" ht="18.600000000000001" x14ac:dyDescent="0.3">
      <c r="B16" s="174" t="s">
        <v>174</v>
      </c>
      <c r="D16" s="174" t="s">
        <v>175</v>
      </c>
      <c r="F16" s="174" t="s">
        <v>176</v>
      </c>
      <c r="H16" s="175" t="s">
        <v>177</v>
      </c>
    </row>
    <row r="17" spans="1:16" s="17" customFormat="1" ht="32.25" customHeight="1" x14ac:dyDescent="0.3">
      <c r="A17" s="222"/>
      <c r="B17" s="108" t="s">
        <v>178</v>
      </c>
      <c r="C17" s="222"/>
      <c r="D17" s="109"/>
      <c r="E17" s="222"/>
      <c r="F17" s="109"/>
      <c r="G17" s="222"/>
      <c r="H17" s="247"/>
      <c r="I17" s="222"/>
      <c r="J17" s="222"/>
      <c r="K17" s="222"/>
      <c r="L17" s="222"/>
      <c r="M17" s="222"/>
      <c r="N17" s="222"/>
      <c r="O17" s="222"/>
      <c r="P17" s="222"/>
    </row>
    <row r="18" spans="1:16" s="17" customFormat="1" ht="15" x14ac:dyDescent="0.3">
      <c r="A18" s="222"/>
      <c r="B18" s="110" t="s">
        <v>179</v>
      </c>
      <c r="C18" s="222"/>
      <c r="D18" s="111"/>
      <c r="E18" s="222"/>
      <c r="F18" s="111"/>
      <c r="G18" s="222"/>
      <c r="H18" s="231"/>
      <c r="I18" s="222"/>
      <c r="J18" s="222"/>
      <c r="K18" s="222"/>
      <c r="L18" s="222"/>
      <c r="M18" s="222"/>
      <c r="N18" s="222"/>
      <c r="O18" s="222"/>
      <c r="P18" s="222"/>
    </row>
    <row r="19" spans="1:16" s="17" customFormat="1" ht="15" x14ac:dyDescent="0.3">
      <c r="A19" s="222"/>
      <c r="B19" s="112"/>
      <c r="C19" s="222"/>
      <c r="D19" s="132" t="s">
        <v>180</v>
      </c>
      <c r="E19" s="222"/>
      <c r="F19" s="192" t="s">
        <v>181</v>
      </c>
      <c r="G19" s="222"/>
      <c r="H19" s="231" t="s">
        <v>182</v>
      </c>
      <c r="I19" s="222"/>
      <c r="J19" s="222"/>
      <c r="K19" s="222"/>
      <c r="L19" s="222"/>
      <c r="M19" s="222"/>
      <c r="N19" s="222"/>
      <c r="O19" s="222"/>
      <c r="P19" s="222"/>
    </row>
    <row r="20" spans="1:16" s="17" customFormat="1" ht="15.75" customHeight="1" x14ac:dyDescent="0.3">
      <c r="A20" s="222"/>
      <c r="B20" s="112" t="s">
        <v>183</v>
      </c>
      <c r="C20" s="222"/>
      <c r="D20" s="132" t="s">
        <v>128</v>
      </c>
      <c r="E20" s="222"/>
      <c r="F20" s="132" t="s">
        <v>120</v>
      </c>
      <c r="G20" s="222"/>
      <c r="H20" s="231" t="s">
        <v>184</v>
      </c>
      <c r="I20" s="222"/>
      <c r="J20" s="222"/>
      <c r="K20" s="222"/>
      <c r="L20" s="222"/>
      <c r="M20" s="222"/>
      <c r="N20" s="222"/>
      <c r="O20" s="222"/>
      <c r="P20" s="222"/>
    </row>
    <row r="21" spans="1:16" s="17" customFormat="1" ht="15" x14ac:dyDescent="0.3">
      <c r="A21" s="222"/>
      <c r="B21" s="112" t="s">
        <v>185</v>
      </c>
      <c r="C21" s="222"/>
      <c r="D21" s="132" t="s">
        <v>180</v>
      </c>
      <c r="E21" s="222"/>
      <c r="F21" s="132" t="s">
        <v>186</v>
      </c>
      <c r="G21" s="222"/>
      <c r="H21" s="231"/>
      <c r="I21" s="222"/>
      <c r="J21" s="222"/>
      <c r="K21" s="222"/>
      <c r="L21" s="222"/>
      <c r="M21" s="222"/>
      <c r="N21" s="222"/>
      <c r="O21" s="222"/>
      <c r="P21" s="222"/>
    </row>
    <row r="22" spans="1:16" s="17" customFormat="1" ht="15" x14ac:dyDescent="0.3">
      <c r="A22" s="222"/>
      <c r="B22" s="113" t="s">
        <v>187</v>
      </c>
      <c r="C22" s="222"/>
      <c r="D22" s="133" t="s">
        <v>180</v>
      </c>
      <c r="E22" s="222"/>
      <c r="F22" s="132" t="s">
        <v>188</v>
      </c>
      <c r="G22" s="222"/>
      <c r="H22" s="232"/>
      <c r="I22" s="222"/>
      <c r="J22" s="222"/>
      <c r="K22" s="222"/>
      <c r="L22" s="222"/>
      <c r="M22" s="222"/>
      <c r="N22" s="222"/>
      <c r="O22" s="222"/>
      <c r="P22" s="222"/>
    </row>
    <row r="23" spans="1:16" s="17" customFormat="1" ht="15" x14ac:dyDescent="0.3">
      <c r="A23" s="222"/>
      <c r="B23" s="32"/>
      <c r="C23" s="222"/>
      <c r="D23" s="107"/>
      <c r="E23" s="222"/>
      <c r="F23" s="107"/>
      <c r="G23" s="222"/>
      <c r="H23" s="222"/>
      <c r="I23" s="222"/>
      <c r="J23" s="222"/>
      <c r="K23" s="222"/>
      <c r="L23" s="222"/>
      <c r="M23" s="222"/>
      <c r="N23" s="222"/>
      <c r="O23" s="222"/>
      <c r="P23" s="222"/>
    </row>
    <row r="24" spans="1:16" s="17" customFormat="1" ht="15" x14ac:dyDescent="0.3">
      <c r="A24" s="222"/>
      <c r="B24" s="108" t="s">
        <v>189</v>
      </c>
      <c r="C24" s="222"/>
      <c r="D24" s="109"/>
      <c r="E24" s="222"/>
      <c r="F24" s="109"/>
      <c r="G24" s="222"/>
      <c r="H24" s="247"/>
      <c r="I24" s="222"/>
      <c r="J24" s="222"/>
      <c r="K24" s="222"/>
      <c r="L24" s="222"/>
      <c r="M24" s="222"/>
      <c r="N24" s="222"/>
      <c r="O24" s="222"/>
      <c r="P24" s="222"/>
    </row>
    <row r="25" spans="1:16" s="17" customFormat="1" ht="15" x14ac:dyDescent="0.3">
      <c r="A25" s="222"/>
      <c r="B25" s="110" t="s">
        <v>179</v>
      </c>
      <c r="C25" s="222"/>
      <c r="D25" s="111"/>
      <c r="E25" s="222"/>
      <c r="F25" s="111"/>
      <c r="G25" s="222"/>
      <c r="H25" s="231"/>
      <c r="I25" s="222"/>
      <c r="J25" s="222"/>
      <c r="K25" s="222"/>
      <c r="L25" s="222"/>
      <c r="M25" s="222"/>
      <c r="N25" s="222"/>
      <c r="O25" s="222"/>
      <c r="P25" s="222"/>
    </row>
    <row r="26" spans="1:16" s="17" customFormat="1" ht="15" x14ac:dyDescent="0.3">
      <c r="A26" s="222"/>
      <c r="B26" s="112" t="s">
        <v>5</v>
      </c>
      <c r="C26" s="222"/>
      <c r="D26" s="132" t="s">
        <v>180</v>
      </c>
      <c r="E26" s="222"/>
      <c r="F26" s="192" t="s">
        <v>181</v>
      </c>
      <c r="G26" s="222"/>
      <c r="H26" s="231" t="s">
        <v>190</v>
      </c>
      <c r="I26" s="222"/>
      <c r="J26" s="222"/>
      <c r="K26" s="222"/>
      <c r="L26" s="222"/>
      <c r="M26" s="222"/>
      <c r="N26" s="222"/>
      <c r="O26" s="222"/>
      <c r="P26" s="222"/>
    </row>
    <row r="27" spans="1:16" s="17" customFormat="1" ht="15" x14ac:dyDescent="0.3">
      <c r="A27" s="248"/>
      <c r="B27" s="211" t="s">
        <v>191</v>
      </c>
      <c r="C27" s="249"/>
      <c r="D27" s="132" t="s">
        <v>139</v>
      </c>
      <c r="E27" s="222"/>
      <c r="F27" s="132" t="str">
        <f>IF(D27=Lists!$K$4,"&lt; Ingresar dirección web de la fuente de los datos &gt;",IF(D27=Lists!$K$5,"&lt; Incluir referencia a sección del Informe EITI o dirección web &gt;",IF(D27=Lists!$K$6,"&lt; Incluir referencia a elementos que prueban la inaplicabilidad &gt;","")))</f>
        <v/>
      </c>
      <c r="G27" s="222"/>
      <c r="H27" s="231"/>
      <c r="I27" s="222"/>
      <c r="J27" s="222"/>
      <c r="K27" s="222"/>
      <c r="L27" s="222"/>
      <c r="M27" s="222"/>
      <c r="N27" s="222"/>
      <c r="O27" s="222"/>
      <c r="P27" s="222"/>
    </row>
    <row r="28" spans="1:16" s="17" customFormat="1" ht="15" x14ac:dyDescent="0.3">
      <c r="A28" s="222"/>
      <c r="B28" s="112" t="s">
        <v>192</v>
      </c>
      <c r="C28" s="222"/>
      <c r="D28" s="132" t="s">
        <v>139</v>
      </c>
      <c r="E28" s="222"/>
      <c r="F28" s="132" t="str">
        <f>IF(D28=Lists!$K$4,"&lt; Ingresar dirección web de la fuente de los datos &gt;",IF(D28=Lists!$K$5,"&lt; Incluir referencia a sección del Informe EITI o dirección web &gt;",IF(D28=Lists!$K$6,"&lt; Incluir referencia a elementos que prueban la inaplicabilidad &gt;","")))</f>
        <v/>
      </c>
      <c r="G28" s="222"/>
      <c r="H28" s="231"/>
      <c r="I28" s="222"/>
      <c r="J28" s="222"/>
      <c r="K28" s="222"/>
      <c r="L28" s="222"/>
      <c r="M28" s="222"/>
      <c r="N28" s="222"/>
      <c r="O28" s="222"/>
      <c r="P28" s="222"/>
    </row>
    <row r="29" spans="1:16" s="17" customFormat="1" ht="15" x14ac:dyDescent="0.3">
      <c r="A29" s="222"/>
      <c r="B29" s="212" t="s">
        <v>191</v>
      </c>
      <c r="C29" s="249"/>
      <c r="D29" s="132" t="s">
        <v>139</v>
      </c>
      <c r="E29" s="222"/>
      <c r="F29" s="132" t="str">
        <f>IF(D29=Lists!$K$4,"&lt; Ingresar dirección web de la fuente de los datos &gt;",IF(D29=Lists!$K$5,"&lt; Incluir referencia a sección del Informe EITI o dirección web &gt;",IF(D29=Lists!$K$6,"&lt; Incluir referencia a elementos que prueban la inaplicabilidad &gt;","")))</f>
        <v/>
      </c>
      <c r="G29" s="222"/>
      <c r="H29" s="231"/>
      <c r="I29" s="222"/>
      <c r="J29" s="222"/>
      <c r="K29" s="222"/>
      <c r="L29" s="222"/>
      <c r="M29" s="222"/>
      <c r="N29" s="222"/>
      <c r="O29" s="222"/>
      <c r="P29" s="222"/>
    </row>
    <row r="30" spans="1:16" s="17" customFormat="1" ht="15" x14ac:dyDescent="0.3">
      <c r="A30" s="222"/>
      <c r="B30" s="112" t="s">
        <v>6</v>
      </c>
      <c r="C30" s="222"/>
      <c r="D30" s="132" t="s">
        <v>150</v>
      </c>
      <c r="E30" s="222"/>
      <c r="F30" s="192" t="s">
        <v>181</v>
      </c>
      <c r="G30" s="222"/>
      <c r="H30" s="231"/>
      <c r="I30" s="222"/>
      <c r="J30" s="222"/>
      <c r="K30" s="222"/>
      <c r="L30" s="222"/>
      <c r="M30" s="222"/>
      <c r="N30" s="222"/>
      <c r="O30" s="222"/>
      <c r="P30" s="222"/>
    </row>
    <row r="31" spans="1:16" s="17" customFormat="1" ht="15" x14ac:dyDescent="0.3">
      <c r="A31" s="222"/>
      <c r="B31" s="213" t="s">
        <v>7</v>
      </c>
      <c r="C31" s="249"/>
      <c r="D31" s="193">
        <v>44</v>
      </c>
      <c r="E31" s="222"/>
      <c r="F31" s="192" t="s">
        <v>181</v>
      </c>
      <c r="G31" s="222"/>
      <c r="H31" s="231"/>
      <c r="I31" s="222"/>
      <c r="J31" s="222"/>
      <c r="K31" s="222"/>
      <c r="L31" s="222"/>
      <c r="M31" s="222"/>
      <c r="N31" s="222"/>
      <c r="O31" s="222"/>
      <c r="P31" s="222"/>
    </row>
    <row r="32" spans="1:16" s="17" customFormat="1" ht="15" x14ac:dyDescent="0.3">
      <c r="A32" s="222"/>
      <c r="B32" s="214"/>
      <c r="C32" s="222"/>
      <c r="D32" s="107"/>
      <c r="E32" s="222"/>
      <c r="F32" s="107"/>
      <c r="G32" s="222"/>
      <c r="H32" s="250"/>
      <c r="I32" s="222"/>
      <c r="J32" s="222"/>
      <c r="K32" s="222"/>
      <c r="L32" s="222"/>
      <c r="M32" s="222"/>
      <c r="N32" s="222"/>
      <c r="O32" s="222"/>
      <c r="P32" s="222"/>
    </row>
    <row r="33" spans="1:15" s="17" customFormat="1" ht="15" x14ac:dyDescent="0.3">
      <c r="A33" s="222"/>
      <c r="B33" s="108" t="s">
        <v>193</v>
      </c>
      <c r="C33" s="222"/>
      <c r="D33" s="114"/>
      <c r="E33" s="222"/>
      <c r="F33" s="114"/>
      <c r="G33" s="222"/>
      <c r="H33" s="247"/>
      <c r="I33" s="222"/>
      <c r="J33" s="222"/>
      <c r="K33" s="222"/>
      <c r="L33" s="222"/>
      <c r="M33" s="222"/>
      <c r="N33" s="222"/>
      <c r="O33" s="222"/>
    </row>
    <row r="34" spans="1:15" s="17" customFormat="1" ht="15" x14ac:dyDescent="0.3">
      <c r="A34" s="222"/>
      <c r="B34" s="110" t="s">
        <v>8</v>
      </c>
      <c r="C34" s="222"/>
      <c r="D34" s="132" t="s">
        <v>180</v>
      </c>
      <c r="E34" s="222"/>
      <c r="F34" s="192" t="s">
        <v>181</v>
      </c>
      <c r="G34" s="222"/>
      <c r="H34" s="231" t="s">
        <v>190</v>
      </c>
      <c r="I34" s="222"/>
      <c r="J34" s="222"/>
      <c r="K34" s="222"/>
      <c r="L34" s="222"/>
      <c r="M34" s="222"/>
      <c r="N34" s="222"/>
      <c r="O34" s="222"/>
    </row>
    <row r="35" spans="1:15" s="17" customFormat="1" ht="15" x14ac:dyDescent="0.3">
      <c r="A35" s="222"/>
      <c r="B35" s="110" t="s">
        <v>194</v>
      </c>
      <c r="C35" s="222"/>
      <c r="D35" s="132" t="s">
        <v>180</v>
      </c>
      <c r="E35" s="222"/>
      <c r="F35" s="132" t="s">
        <v>186</v>
      </c>
      <c r="G35" s="222"/>
      <c r="H35" s="231"/>
      <c r="I35" s="222"/>
      <c r="J35" s="222"/>
      <c r="K35" s="222"/>
      <c r="L35" s="222"/>
      <c r="M35" s="222"/>
      <c r="N35" s="222"/>
      <c r="O35" s="222"/>
    </row>
    <row r="36" spans="1:15" s="17" customFormat="1" ht="15" x14ac:dyDescent="0.3">
      <c r="A36" s="222"/>
      <c r="B36" s="32"/>
      <c r="C36" s="222"/>
      <c r="D36" s="107"/>
      <c r="E36" s="222"/>
      <c r="F36" s="107"/>
      <c r="G36" s="222"/>
      <c r="H36" s="222"/>
      <c r="I36" s="222"/>
      <c r="J36" s="222"/>
      <c r="K36" s="222"/>
      <c r="L36" s="222"/>
      <c r="M36" s="222"/>
      <c r="N36" s="222"/>
      <c r="O36" s="222"/>
    </row>
    <row r="37" spans="1:15" s="17" customFormat="1" ht="15" x14ac:dyDescent="0.3">
      <c r="A37" s="222"/>
      <c r="B37" s="108" t="s">
        <v>195</v>
      </c>
      <c r="C37" s="222"/>
      <c r="D37" s="114"/>
      <c r="E37" s="222"/>
      <c r="F37" s="114"/>
      <c r="G37" s="222"/>
      <c r="H37" s="247"/>
      <c r="I37" s="222"/>
      <c r="J37" s="222"/>
      <c r="K37" s="222"/>
      <c r="L37" s="222"/>
      <c r="M37" s="222"/>
      <c r="N37" s="222"/>
      <c r="O37" s="222"/>
    </row>
    <row r="38" spans="1:15" s="17" customFormat="1" ht="15" x14ac:dyDescent="0.3">
      <c r="A38" s="222"/>
      <c r="B38" s="110" t="s">
        <v>9</v>
      </c>
      <c r="C38" s="222"/>
      <c r="D38" s="132" t="s">
        <v>180</v>
      </c>
      <c r="E38" s="222"/>
      <c r="F38" s="192" t="s">
        <v>181</v>
      </c>
      <c r="G38" s="222"/>
      <c r="H38" s="231" t="s">
        <v>196</v>
      </c>
      <c r="I38" s="222"/>
      <c r="J38" s="222"/>
      <c r="K38" s="222"/>
      <c r="L38" s="222"/>
      <c r="M38" s="222"/>
      <c r="N38" s="222"/>
      <c r="O38" s="222"/>
    </row>
    <row r="39" spans="1:15" s="17" customFormat="1" ht="15" x14ac:dyDescent="0.3">
      <c r="A39" s="222"/>
      <c r="B39" s="112" t="s">
        <v>197</v>
      </c>
      <c r="C39" s="222"/>
      <c r="D39" s="132" t="s">
        <v>139</v>
      </c>
      <c r="E39" s="222"/>
      <c r="F39" s="132" t="str">
        <f>IF(D39=Lists!$K$4,"&lt; Ingresar dirección web de la fuente de los datos &gt;",IF(D39=Lists!$K$5,"&lt; Incluir referencia a sección del Informe EITI o dirección web &gt;",IF(D39=Lists!$K$6,"&lt; Incluir referencia a elementos que prueban la inaplicabilidad &gt;","")))</f>
        <v/>
      </c>
      <c r="G39" s="222"/>
      <c r="H39" s="231"/>
      <c r="I39" s="222"/>
      <c r="J39" s="222"/>
      <c r="K39" s="222"/>
      <c r="L39" s="222"/>
      <c r="M39" s="222"/>
      <c r="N39" s="222"/>
      <c r="O39" s="222"/>
    </row>
    <row r="40" spans="1:15" s="17" customFormat="1" ht="15" x14ac:dyDescent="0.3">
      <c r="A40" s="222"/>
      <c r="B40" s="110" t="s">
        <v>10</v>
      </c>
      <c r="C40" s="222"/>
      <c r="D40" s="132" t="s">
        <v>180</v>
      </c>
      <c r="E40" s="222"/>
      <c r="F40" s="192" t="s">
        <v>181</v>
      </c>
      <c r="G40" s="222"/>
      <c r="H40" s="231"/>
      <c r="I40" s="222"/>
      <c r="J40" s="222"/>
      <c r="K40" s="222"/>
      <c r="L40" s="222"/>
      <c r="M40" s="222"/>
      <c r="N40" s="222"/>
      <c r="O40" s="222"/>
    </row>
    <row r="41" spans="1:15" s="17" customFormat="1" ht="15" x14ac:dyDescent="0.3">
      <c r="A41" s="222"/>
      <c r="B41" s="110" t="s">
        <v>198</v>
      </c>
      <c r="C41" s="222"/>
      <c r="D41" s="132" t="s">
        <v>180</v>
      </c>
      <c r="E41" s="222"/>
      <c r="F41" s="132" t="s">
        <v>186</v>
      </c>
      <c r="G41" s="222"/>
      <c r="H41" s="231"/>
      <c r="I41" s="222"/>
      <c r="J41" s="222"/>
      <c r="K41" s="222"/>
      <c r="L41" s="222"/>
      <c r="M41" s="222"/>
      <c r="N41" s="222"/>
      <c r="O41" s="222"/>
    </row>
    <row r="42" spans="1:15" s="17" customFormat="1" ht="15" x14ac:dyDescent="0.3">
      <c r="A42" s="222"/>
      <c r="B42" s="32"/>
      <c r="C42" s="222"/>
      <c r="D42" s="107"/>
      <c r="E42" s="222"/>
      <c r="F42" s="107"/>
      <c r="G42" s="222"/>
      <c r="H42" s="222"/>
      <c r="I42" s="222"/>
      <c r="J42" s="222"/>
      <c r="K42" s="222"/>
      <c r="L42" s="222"/>
      <c r="M42" s="222"/>
      <c r="N42" s="222"/>
      <c r="O42" s="222"/>
    </row>
    <row r="43" spans="1:15" s="17" customFormat="1" ht="15" x14ac:dyDescent="0.3">
      <c r="A43" s="222"/>
      <c r="B43" s="108" t="s">
        <v>199</v>
      </c>
      <c r="C43" s="222"/>
      <c r="D43" s="251"/>
      <c r="E43" s="222"/>
      <c r="F43" s="251"/>
      <c r="G43" s="222"/>
      <c r="H43" s="247"/>
      <c r="I43" s="222"/>
      <c r="J43" s="222"/>
      <c r="K43" s="222"/>
      <c r="L43" s="222"/>
      <c r="M43" s="222"/>
      <c r="N43" s="222"/>
      <c r="O43" s="222"/>
    </row>
    <row r="44" spans="1:15" s="17" customFormat="1" ht="15" x14ac:dyDescent="0.3">
      <c r="A44" s="222"/>
      <c r="B44" s="110" t="s">
        <v>11</v>
      </c>
      <c r="C44" s="222"/>
      <c r="D44" s="132" t="s">
        <v>139</v>
      </c>
      <c r="E44" s="222"/>
      <c r="F44" s="132" t="str">
        <f>IF(D44=Lists!$K$4,"&lt; Ingresar dirección web de la fuente de los datos &gt;",IF(D44=Lists!$K$5,"&lt; Incluir referencia a sección del Informe EITI o dirección web &gt;",IF(D44=Lists!$K$6,"&lt; Incluir referencia a elementos que prueban la inaplicabilidad &gt;","")))</f>
        <v/>
      </c>
      <c r="G44" s="222"/>
      <c r="H44" s="231" t="s">
        <v>190</v>
      </c>
      <c r="I44" s="222"/>
      <c r="J44" s="222"/>
      <c r="K44" s="222"/>
      <c r="L44" s="222"/>
      <c r="M44" s="222"/>
      <c r="N44" s="222"/>
      <c r="O44" s="222"/>
    </row>
    <row r="45" spans="1:15" s="17" customFormat="1" ht="15" x14ac:dyDescent="0.3">
      <c r="A45" s="222"/>
      <c r="B45" s="112" t="s">
        <v>200</v>
      </c>
      <c r="C45" s="222"/>
      <c r="D45" s="132" t="s">
        <v>139</v>
      </c>
      <c r="E45" s="222"/>
      <c r="F45" s="132" t="str">
        <f>IF(D45=Lists!$K$4,"&lt; Ingresar dirección web de la fuente de los datos &gt;",IF(D45=Lists!$K$5,"&lt; Incluir referencia a sección del Informe EITI o dirección web &gt;",IF(D45=Lists!$K$6,"&lt; Incluir referencia a elementos que prueban la inaplicabilidad &gt;","")))</f>
        <v/>
      </c>
      <c r="G45" s="222"/>
      <c r="H45" s="231" t="s">
        <v>201</v>
      </c>
      <c r="I45" s="222"/>
      <c r="J45" s="222"/>
      <c r="K45" s="222"/>
      <c r="L45" s="222"/>
      <c r="M45" s="222"/>
      <c r="N45" s="222"/>
      <c r="O45" s="222"/>
    </row>
    <row r="46" spans="1:15" s="17" customFormat="1" ht="15" x14ac:dyDescent="0.3">
      <c r="A46" s="222"/>
      <c r="B46" s="215" t="s">
        <v>202</v>
      </c>
      <c r="C46" s="222"/>
      <c r="D46" s="134" t="s">
        <v>139</v>
      </c>
      <c r="E46" s="222"/>
      <c r="F46" s="133" t="str">
        <f>IF(D46="&lt; nombre del registro &gt;","&lt; Ingresar dirección web de la fuente de los datos &gt;",IF(D46=Lists!$K$5,"&lt; Incluir referencia a sección del Informe EITI o dirección web &gt;",IF(D46=Lists!$K$6,"&lt; Incluir referencia a elementos que prueban la inaplicabilidad &gt;","")))</f>
        <v/>
      </c>
      <c r="G46" s="222"/>
      <c r="H46" s="232" t="s">
        <v>203</v>
      </c>
      <c r="I46" s="222"/>
      <c r="J46" s="222"/>
      <c r="K46" s="222"/>
      <c r="L46" s="222"/>
      <c r="M46" s="222"/>
      <c r="N46" s="222"/>
      <c r="O46" s="222"/>
    </row>
    <row r="47" spans="1:15" s="17" customFormat="1" ht="15" x14ac:dyDescent="0.3">
      <c r="A47" s="222"/>
      <c r="B47" s="32"/>
      <c r="C47" s="222"/>
      <c r="D47" s="107"/>
      <c r="E47" s="222"/>
      <c r="F47" s="107"/>
      <c r="G47" s="222"/>
      <c r="H47" s="222"/>
      <c r="I47" s="222"/>
      <c r="J47" s="222"/>
      <c r="K47" s="222"/>
      <c r="L47" s="222"/>
      <c r="M47" s="222"/>
      <c r="N47" s="222"/>
      <c r="O47" s="222"/>
    </row>
    <row r="48" spans="1:15" s="17" customFormat="1" ht="15" x14ac:dyDescent="0.3">
      <c r="A48" s="222"/>
      <c r="B48" s="108" t="s">
        <v>204</v>
      </c>
      <c r="C48" s="222"/>
      <c r="D48" s="251"/>
      <c r="E48" s="222"/>
      <c r="F48" s="251"/>
      <c r="G48" s="222"/>
      <c r="H48" s="247"/>
      <c r="I48" s="222"/>
      <c r="J48" s="222"/>
      <c r="K48" s="222"/>
      <c r="L48" s="222"/>
      <c r="M48" s="222"/>
      <c r="N48" s="222"/>
      <c r="O48" s="222"/>
    </row>
    <row r="49" spans="1:9" s="17" customFormat="1" ht="15" x14ac:dyDescent="0.3">
      <c r="A49" s="222"/>
      <c r="B49" s="115" t="s">
        <v>205</v>
      </c>
      <c r="C49" s="222"/>
      <c r="D49" s="132" t="s">
        <v>150</v>
      </c>
      <c r="E49" s="222"/>
      <c r="F49" s="132" t="s">
        <v>206</v>
      </c>
      <c r="G49" s="222"/>
      <c r="H49" s="231" t="s">
        <v>206</v>
      </c>
      <c r="I49" s="222"/>
    </row>
    <row r="50" spans="1:9" s="17" customFormat="1" ht="60" x14ac:dyDescent="0.3">
      <c r="A50" s="222"/>
      <c r="B50" s="116" t="s">
        <v>207</v>
      </c>
      <c r="C50" s="222"/>
      <c r="D50" s="132" t="s">
        <v>150</v>
      </c>
      <c r="E50" s="222"/>
      <c r="F50" s="132"/>
      <c r="G50" s="222"/>
      <c r="H50" s="231"/>
      <c r="I50" s="222"/>
    </row>
    <row r="51" spans="1:9" s="17" customFormat="1" ht="36" customHeight="1" x14ac:dyDescent="0.3">
      <c r="A51" s="222"/>
      <c r="B51" s="117" t="s">
        <v>208</v>
      </c>
      <c r="C51" s="222"/>
      <c r="D51" s="133" t="s">
        <v>150</v>
      </c>
      <c r="E51" s="222"/>
      <c r="F51" s="133"/>
      <c r="G51" s="222"/>
      <c r="H51" s="232"/>
      <c r="I51" s="222"/>
    </row>
    <row r="52" spans="1:9" s="17" customFormat="1" ht="15" x14ac:dyDescent="0.3">
      <c r="A52" s="222"/>
      <c r="B52" s="32"/>
      <c r="C52" s="222"/>
      <c r="D52" s="107"/>
      <c r="E52" s="222"/>
      <c r="F52" s="107"/>
      <c r="G52" s="222"/>
      <c r="H52" s="222"/>
      <c r="I52" s="222"/>
    </row>
    <row r="53" spans="1:9" s="17" customFormat="1" ht="15" x14ac:dyDescent="0.3">
      <c r="A53" s="222"/>
      <c r="B53" s="108" t="s">
        <v>209</v>
      </c>
      <c r="C53" s="222"/>
      <c r="D53" s="251"/>
      <c r="E53" s="222"/>
      <c r="F53" s="251"/>
      <c r="G53" s="222"/>
      <c r="H53" s="247"/>
      <c r="I53" s="222"/>
    </row>
    <row r="54" spans="1:9" s="17" customFormat="1" ht="30" x14ac:dyDescent="0.3">
      <c r="A54" s="222"/>
      <c r="B54" s="118" t="s">
        <v>210</v>
      </c>
      <c r="C54" s="222"/>
      <c r="D54" s="132" t="s">
        <v>128</v>
      </c>
      <c r="E54" s="222"/>
      <c r="F54" s="132" t="s">
        <v>120</v>
      </c>
      <c r="G54" s="222"/>
      <c r="H54" s="232" t="s">
        <v>211</v>
      </c>
      <c r="I54" s="222"/>
    </row>
    <row r="55" spans="1:9" s="17" customFormat="1" ht="15" x14ac:dyDescent="0.3">
      <c r="A55" s="222"/>
      <c r="B55" s="32"/>
      <c r="C55" s="222"/>
      <c r="D55" s="107"/>
      <c r="E55" s="222"/>
      <c r="F55" s="107"/>
      <c r="G55" s="222"/>
      <c r="H55" s="222"/>
      <c r="I55" s="222"/>
    </row>
    <row r="56" spans="1:9" s="17" customFormat="1" ht="15" x14ac:dyDescent="0.3">
      <c r="A56" s="222"/>
      <c r="B56" s="108" t="s">
        <v>212</v>
      </c>
      <c r="C56" s="222"/>
      <c r="D56" s="251"/>
      <c r="E56" s="222"/>
      <c r="F56" s="251"/>
      <c r="G56" s="222"/>
      <c r="H56" s="247"/>
      <c r="I56" s="222"/>
    </row>
    <row r="57" spans="1:9" s="17" customFormat="1" ht="15" x14ac:dyDescent="0.3">
      <c r="A57" s="222"/>
      <c r="B57" s="177" t="s">
        <v>213</v>
      </c>
      <c r="C57" s="222"/>
      <c r="D57" s="252"/>
      <c r="E57" s="222"/>
      <c r="F57" s="252"/>
      <c r="G57" s="222"/>
      <c r="H57" s="231"/>
      <c r="I57" s="222"/>
    </row>
    <row r="58" spans="1:9" s="17" customFormat="1" ht="30" x14ac:dyDescent="0.3">
      <c r="A58" s="222"/>
      <c r="B58" s="115" t="s">
        <v>214</v>
      </c>
      <c r="C58" s="222"/>
      <c r="D58" s="132" t="s">
        <v>128</v>
      </c>
      <c r="E58" s="222"/>
      <c r="F58" s="132" t="s">
        <v>120</v>
      </c>
      <c r="G58" s="222"/>
      <c r="H58" s="231" t="s">
        <v>215</v>
      </c>
      <c r="I58" s="222"/>
    </row>
    <row r="59" spans="1:9" s="17" customFormat="1" ht="30" x14ac:dyDescent="0.3">
      <c r="A59" s="222"/>
      <c r="B59" s="115" t="s">
        <v>216</v>
      </c>
      <c r="C59" s="222"/>
      <c r="D59" s="132" t="s">
        <v>128</v>
      </c>
      <c r="E59" s="222"/>
      <c r="F59" s="132" t="s">
        <v>120</v>
      </c>
      <c r="G59" s="222"/>
      <c r="H59" s="231"/>
      <c r="I59" s="222"/>
    </row>
    <row r="60" spans="1:9" s="17" customFormat="1" ht="15" x14ac:dyDescent="0.3">
      <c r="A60" s="222"/>
      <c r="B60" s="135" t="s">
        <v>12</v>
      </c>
      <c r="C60" s="222"/>
      <c r="D60" s="194">
        <v>1.9621391812</v>
      </c>
      <c r="E60" s="222"/>
      <c r="F60" s="132" t="s">
        <v>217</v>
      </c>
      <c r="G60" s="222"/>
      <c r="H60" s="231" t="s">
        <v>218</v>
      </c>
      <c r="I60" s="222"/>
    </row>
    <row r="61" spans="1:9" s="17" customFormat="1" ht="15" x14ac:dyDescent="0.3">
      <c r="A61" s="222"/>
      <c r="B61" s="116" t="str">
        <f>LEFT(B60,SEARCH(",",B60))&amp;" valor"</f>
        <v>Oro (7108), valor</v>
      </c>
      <c r="C61" s="222"/>
      <c r="D61" s="132" t="s">
        <v>139</v>
      </c>
      <c r="E61" s="222"/>
      <c r="F61" s="132" t="s">
        <v>219</v>
      </c>
      <c r="G61" s="222"/>
      <c r="H61" s="231" t="s">
        <v>220</v>
      </c>
      <c r="I61" s="222"/>
    </row>
    <row r="62" spans="1:9" s="17" customFormat="1" ht="15" x14ac:dyDescent="0.3">
      <c r="A62" s="222"/>
      <c r="B62" s="135" t="s">
        <v>16</v>
      </c>
      <c r="C62" s="222"/>
      <c r="D62" s="194">
        <v>33.251736684859999</v>
      </c>
      <c r="E62" s="222"/>
      <c r="F62" s="132" t="s">
        <v>217</v>
      </c>
      <c r="G62" s="222"/>
      <c r="H62" s="231" t="s">
        <v>221</v>
      </c>
      <c r="I62" s="222"/>
    </row>
    <row r="63" spans="1:9" s="17" customFormat="1" ht="15" x14ac:dyDescent="0.3">
      <c r="A63" s="222"/>
      <c r="B63" s="116" t="str">
        <f>LEFT(B62,SEARCH(",",B62))&amp;" valor"</f>
        <v>Plata (7106), valor</v>
      </c>
      <c r="C63" s="222"/>
      <c r="D63" s="132" t="s">
        <v>139</v>
      </c>
      <c r="E63" s="222"/>
      <c r="F63" s="132" t="s">
        <v>219</v>
      </c>
      <c r="G63" s="222"/>
      <c r="H63" s="231" t="s">
        <v>220</v>
      </c>
      <c r="I63" s="222"/>
    </row>
    <row r="64" spans="1:9" s="17" customFormat="1" ht="15" x14ac:dyDescent="0.3">
      <c r="A64" s="222"/>
      <c r="B64" s="135" t="s">
        <v>222</v>
      </c>
      <c r="C64" s="222"/>
      <c r="D64" s="194">
        <v>84996</v>
      </c>
      <c r="E64" s="222"/>
      <c r="F64" s="132" t="s">
        <v>217</v>
      </c>
      <c r="G64" s="222"/>
      <c r="H64" s="231"/>
      <c r="I64" s="222"/>
    </row>
    <row r="65" spans="1:9" s="17" customFormat="1" ht="15" x14ac:dyDescent="0.3">
      <c r="A65" s="222"/>
      <c r="B65" s="116" t="str">
        <f>LEFT(B64,SEARCH(",",B64))&amp;" valor"</f>
        <v>Zinc (2608), valor</v>
      </c>
      <c r="C65" s="222"/>
      <c r="D65" s="132" t="s">
        <v>139</v>
      </c>
      <c r="E65" s="222"/>
      <c r="F65" s="132" t="s">
        <v>219</v>
      </c>
      <c r="G65" s="222"/>
      <c r="H65" s="231" t="s">
        <v>220</v>
      </c>
      <c r="I65" s="222"/>
    </row>
    <row r="66" spans="1:9" s="17" customFormat="1" ht="15" x14ac:dyDescent="0.3">
      <c r="A66" s="222"/>
      <c r="B66" s="135" t="s">
        <v>223</v>
      </c>
      <c r="C66" s="222"/>
      <c r="D66" s="194">
        <v>25951</v>
      </c>
      <c r="E66" s="222"/>
      <c r="F66" s="132" t="s">
        <v>217</v>
      </c>
      <c r="G66" s="222"/>
      <c r="H66" s="231"/>
      <c r="I66" s="222"/>
    </row>
    <row r="67" spans="1:9" s="17" customFormat="1" ht="15" x14ac:dyDescent="0.3">
      <c r="A67" s="222"/>
      <c r="B67" s="116" t="str">
        <f>LEFT(B66,SEARCH(",",B66))&amp;" valor"</f>
        <v>Plomo (2607), valor</v>
      </c>
      <c r="C67" s="222"/>
      <c r="D67" s="132" t="s">
        <v>139</v>
      </c>
      <c r="E67" s="222"/>
      <c r="F67" s="133" t="s">
        <v>219</v>
      </c>
      <c r="G67" s="222"/>
      <c r="H67" s="231" t="s">
        <v>220</v>
      </c>
      <c r="I67" s="222"/>
    </row>
    <row r="68" spans="1:9" s="17" customFormat="1" ht="30" x14ac:dyDescent="0.3">
      <c r="A68" s="222"/>
      <c r="B68" s="135" t="s">
        <v>13</v>
      </c>
      <c r="C68" s="222"/>
      <c r="D68" s="195">
        <v>1439416</v>
      </c>
      <c r="E68" s="222"/>
      <c r="F68" s="132" t="s">
        <v>217</v>
      </c>
      <c r="G68" s="222"/>
      <c r="H68" s="231" t="s">
        <v>224</v>
      </c>
      <c r="I68" s="222"/>
    </row>
    <row r="69" spans="1:9" s="17" customFormat="1" ht="30" x14ac:dyDescent="0.3">
      <c r="A69" s="222"/>
      <c r="B69" s="116" t="str">
        <f>LEFT(B68,SEARCH(",",B68))&amp;" valor"</f>
        <v>Materias minerales no expresadas ni comprendidas en otra parte. (2530), valor</v>
      </c>
      <c r="C69" s="222"/>
      <c r="D69" s="132" t="s">
        <v>139</v>
      </c>
      <c r="E69" s="222"/>
      <c r="F69" s="132" t="s">
        <v>219</v>
      </c>
      <c r="G69" s="222"/>
      <c r="H69" s="231" t="s">
        <v>224</v>
      </c>
      <c r="I69" s="222"/>
    </row>
    <row r="70" spans="1:9" s="17" customFormat="1" ht="15" x14ac:dyDescent="0.3">
      <c r="A70" s="222"/>
      <c r="B70" s="135" t="s">
        <v>14</v>
      </c>
      <c r="C70" s="222"/>
      <c r="D70" s="194">
        <v>292965</v>
      </c>
      <c r="E70" s="222"/>
      <c r="F70" s="132" t="s">
        <v>217</v>
      </c>
      <c r="G70" s="222"/>
      <c r="H70" s="231" t="s">
        <v>225</v>
      </c>
      <c r="I70" s="222"/>
    </row>
    <row r="71" spans="1:9" s="17" customFormat="1" ht="15" x14ac:dyDescent="0.3">
      <c r="A71" s="222"/>
      <c r="B71" s="116" t="str">
        <f>LEFT(B70,SEARCH(",",B70))&amp;" valor"</f>
        <v>Arenas naturales de cualquier clase (2505), valor</v>
      </c>
      <c r="C71" s="222"/>
      <c r="D71" s="195" t="s">
        <v>139</v>
      </c>
      <c r="E71" s="222"/>
      <c r="F71" s="132" t="s">
        <v>219</v>
      </c>
      <c r="G71" s="222"/>
      <c r="H71" s="231"/>
      <c r="I71" s="222"/>
    </row>
    <row r="72" spans="1:9" s="17" customFormat="1" ht="15" x14ac:dyDescent="0.3">
      <c r="A72" s="222"/>
      <c r="B72" s="135" t="s">
        <v>15</v>
      </c>
      <c r="C72" s="222"/>
      <c r="D72" s="194">
        <f>1298377.4+133553</f>
        <v>1431930.4</v>
      </c>
      <c r="E72" s="222"/>
      <c r="F72" s="132" t="s">
        <v>217</v>
      </c>
      <c r="G72" s="222"/>
      <c r="H72" s="231" t="s">
        <v>226</v>
      </c>
      <c r="I72" s="222"/>
    </row>
    <row r="73" spans="1:9" s="17" customFormat="1" ht="15" x14ac:dyDescent="0.3">
      <c r="A73" s="222"/>
      <c r="B73" s="116" t="str">
        <f>LEFT(B72,SEARCH(",",B72))&amp;" valor"</f>
        <v>Castinas (2521), valor</v>
      </c>
      <c r="C73" s="222"/>
      <c r="D73" s="195" t="s">
        <v>139</v>
      </c>
      <c r="E73" s="222"/>
      <c r="F73" s="132" t="s">
        <v>219</v>
      </c>
      <c r="G73" s="222"/>
      <c r="H73" s="231"/>
      <c r="I73" s="222"/>
    </row>
    <row r="74" spans="1:9" s="17" customFormat="1" ht="15" x14ac:dyDescent="0.3">
      <c r="A74" s="222"/>
      <c r="B74" s="135" t="s">
        <v>227</v>
      </c>
      <c r="C74" s="222"/>
      <c r="D74" s="194">
        <v>1241.5999999999999</v>
      </c>
      <c r="E74" s="222"/>
      <c r="F74" s="132" t="s">
        <v>217</v>
      </c>
      <c r="G74" s="222"/>
      <c r="H74" s="231" t="s">
        <v>228</v>
      </c>
      <c r="I74" s="222"/>
    </row>
    <row r="75" spans="1:9" s="17" customFormat="1" ht="15" x14ac:dyDescent="0.3">
      <c r="A75" s="222"/>
      <c r="B75" s="117" t="str">
        <f>LEFT(B74,SEARCH(",",B74))&amp;" valor"</f>
        <v>Hierro (2601), valor</v>
      </c>
      <c r="C75" s="222"/>
      <c r="D75" s="196" t="s">
        <v>139</v>
      </c>
      <c r="E75" s="222"/>
      <c r="F75" s="133" t="s">
        <v>219</v>
      </c>
      <c r="G75" s="222"/>
      <c r="H75" s="231"/>
      <c r="I75" s="222"/>
    </row>
    <row r="76" spans="1:9" s="17" customFormat="1" ht="15" x14ac:dyDescent="0.3">
      <c r="A76" s="222"/>
      <c r="B76" s="32"/>
      <c r="C76" s="222"/>
      <c r="D76" s="107"/>
      <c r="E76" s="222"/>
      <c r="F76" s="107"/>
      <c r="G76" s="222"/>
      <c r="H76" s="222"/>
      <c r="I76" s="222"/>
    </row>
    <row r="77" spans="1:9" s="208" customFormat="1" ht="15" x14ac:dyDescent="0.3">
      <c r="A77" s="222"/>
      <c r="B77" s="108" t="s">
        <v>229</v>
      </c>
      <c r="C77" s="222"/>
      <c r="D77" s="251"/>
      <c r="E77" s="222"/>
      <c r="F77" s="251"/>
      <c r="G77" s="222"/>
      <c r="H77" s="247"/>
      <c r="I77" s="222"/>
    </row>
    <row r="78" spans="1:9" s="208" customFormat="1" ht="30" x14ac:dyDescent="0.3">
      <c r="A78" s="222"/>
      <c r="B78" s="115" t="s">
        <v>230</v>
      </c>
      <c r="C78" s="222"/>
      <c r="D78" s="132" t="s">
        <v>180</v>
      </c>
      <c r="E78" s="222"/>
      <c r="F78" s="132" t="s">
        <v>120</v>
      </c>
      <c r="G78" s="222"/>
      <c r="H78" s="231"/>
      <c r="I78" s="222"/>
    </row>
    <row r="79" spans="1:9" s="208" customFormat="1" ht="30" x14ac:dyDescent="0.3">
      <c r="A79" s="222"/>
      <c r="B79" s="115" t="s">
        <v>231</v>
      </c>
      <c r="C79" s="222"/>
      <c r="D79" s="132" t="s">
        <v>180</v>
      </c>
      <c r="E79" s="222"/>
      <c r="F79" s="132" t="s">
        <v>120</v>
      </c>
      <c r="G79" s="222"/>
      <c r="H79" s="231" t="s">
        <v>232</v>
      </c>
      <c r="I79" s="222"/>
    </row>
    <row r="80" spans="1:9" s="208" customFormat="1" ht="15" x14ac:dyDescent="0.3">
      <c r="A80" s="222"/>
      <c r="B80" s="135" t="s">
        <v>12</v>
      </c>
      <c r="C80" s="222"/>
      <c r="D80" s="194">
        <v>32.100834142300002</v>
      </c>
      <c r="E80" s="222"/>
      <c r="F80" s="132" t="s">
        <v>217</v>
      </c>
      <c r="G80" s="222"/>
      <c r="H80" s="231" t="s">
        <v>233</v>
      </c>
      <c r="I80" s="222"/>
    </row>
    <row r="81" spans="1:9" s="208" customFormat="1" ht="15" x14ac:dyDescent="0.3">
      <c r="A81" s="222"/>
      <c r="B81" s="116" t="str">
        <f>LEFT(B80,SEARCH(",",B80))&amp;" valor"</f>
        <v>Oro (7108), valor</v>
      </c>
      <c r="C81" s="222"/>
      <c r="D81" s="195">
        <f>89715167+1196634</f>
        <v>90911801</v>
      </c>
      <c r="E81" s="222"/>
      <c r="F81" s="132" t="s">
        <v>219</v>
      </c>
      <c r="G81" s="222"/>
      <c r="H81" s="231" t="s">
        <v>220</v>
      </c>
      <c r="I81" s="222"/>
    </row>
    <row r="82" spans="1:9" s="208" customFormat="1" ht="15" x14ac:dyDescent="0.3">
      <c r="A82" s="222"/>
      <c r="B82" s="135" t="s">
        <v>16</v>
      </c>
      <c r="C82" s="222"/>
      <c r="D82" s="194">
        <v>0.35554757572000001</v>
      </c>
      <c r="E82" s="222"/>
      <c r="F82" s="132" t="s">
        <v>217</v>
      </c>
      <c r="G82" s="222"/>
      <c r="H82" s="231" t="s">
        <v>234</v>
      </c>
      <c r="I82" s="222"/>
    </row>
    <row r="83" spans="1:9" s="208" customFormat="1" ht="15" x14ac:dyDescent="0.3">
      <c r="A83" s="222"/>
      <c r="B83" s="116" t="str">
        <f>LEFT(B82,SEARCH(",",B82))&amp;" valor"</f>
        <v>Plata (7106), valor</v>
      </c>
      <c r="C83" s="222"/>
      <c r="D83" s="195">
        <v>1000014</v>
      </c>
      <c r="E83" s="222"/>
      <c r="F83" s="132" t="s">
        <v>219</v>
      </c>
      <c r="G83" s="222"/>
      <c r="H83" s="231" t="s">
        <v>220</v>
      </c>
      <c r="I83" s="222"/>
    </row>
    <row r="84" spans="1:9" s="208" customFormat="1" ht="15" x14ac:dyDescent="0.3">
      <c r="A84" s="222"/>
      <c r="B84" s="135" t="s">
        <v>222</v>
      </c>
      <c r="C84" s="222"/>
      <c r="D84" s="194">
        <v>49205.69</v>
      </c>
      <c r="E84" s="222"/>
      <c r="F84" s="132" t="s">
        <v>217</v>
      </c>
      <c r="G84" s="222"/>
      <c r="H84" s="231"/>
      <c r="I84" s="222"/>
    </row>
    <row r="85" spans="1:9" s="208" customFormat="1" ht="15" x14ac:dyDescent="0.3">
      <c r="A85" s="222"/>
      <c r="B85" s="116" t="str">
        <f>LEFT(B84,SEARCH(",",B84))&amp;" valor"</f>
        <v>Zinc (2608), valor</v>
      </c>
      <c r="C85" s="222"/>
      <c r="D85" s="195">
        <v>54792332</v>
      </c>
      <c r="E85" s="222"/>
      <c r="F85" s="132" t="s">
        <v>219</v>
      </c>
      <c r="G85" s="222"/>
      <c r="H85" s="231" t="s">
        <v>220</v>
      </c>
      <c r="I85" s="222"/>
    </row>
    <row r="86" spans="1:9" s="208" customFormat="1" ht="15" x14ac:dyDescent="0.3">
      <c r="A86" s="222"/>
      <c r="B86" s="135" t="s">
        <v>223</v>
      </c>
      <c r="C86" s="222"/>
      <c r="D86" s="194">
        <v>10750</v>
      </c>
      <c r="E86" s="222"/>
      <c r="F86" s="132" t="s">
        <v>217</v>
      </c>
      <c r="G86" s="222"/>
      <c r="H86" s="231"/>
      <c r="I86" s="222"/>
    </row>
    <row r="87" spans="1:9" s="208" customFormat="1" ht="15" x14ac:dyDescent="0.3">
      <c r="A87" s="222"/>
      <c r="B87" s="116" t="str">
        <f>LEFT(B86,SEARCH(",",B86))&amp;" valor"</f>
        <v>Plomo (2607), valor</v>
      </c>
      <c r="C87" s="222"/>
      <c r="D87" s="195">
        <v>27172982</v>
      </c>
      <c r="E87" s="222"/>
      <c r="F87" s="132" t="s">
        <v>219</v>
      </c>
      <c r="G87" s="222"/>
      <c r="H87" s="231" t="s">
        <v>220</v>
      </c>
      <c r="I87" s="222"/>
    </row>
    <row r="88" spans="1:9" s="208" customFormat="1" ht="15" x14ac:dyDescent="0.3">
      <c r="A88" s="222"/>
      <c r="B88" s="135" t="s">
        <v>14</v>
      </c>
      <c r="C88" s="222"/>
      <c r="D88" s="132">
        <v>994817</v>
      </c>
      <c r="E88" s="222"/>
      <c r="F88" s="132" t="s">
        <v>217</v>
      </c>
      <c r="G88" s="222"/>
      <c r="H88" s="231" t="s">
        <v>235</v>
      </c>
      <c r="I88" s="222"/>
    </row>
    <row r="89" spans="1:9" s="208" customFormat="1" ht="15" x14ac:dyDescent="0.3">
      <c r="A89" s="222"/>
      <c r="B89" s="116" t="str">
        <f>LEFT(B88,SEARCH(",",B88))&amp;" valor"</f>
        <v>Arenas naturales de cualquier clase (2505), valor</v>
      </c>
      <c r="C89" s="222"/>
      <c r="D89" s="132">
        <v>5726400</v>
      </c>
      <c r="E89" s="222"/>
      <c r="F89" s="132" t="s">
        <v>219</v>
      </c>
      <c r="G89" s="222"/>
      <c r="H89" s="231"/>
      <c r="I89" s="222"/>
    </row>
    <row r="90" spans="1:9" s="208" customFormat="1" ht="30" x14ac:dyDescent="0.3">
      <c r="A90" s="222"/>
      <c r="B90" s="135" t="s">
        <v>13</v>
      </c>
      <c r="C90" s="222"/>
      <c r="D90" s="132">
        <v>0.65175000000000005</v>
      </c>
      <c r="E90" s="222"/>
      <c r="F90" s="132" t="s">
        <v>217</v>
      </c>
      <c r="G90" s="222"/>
      <c r="H90" s="231" t="s">
        <v>236</v>
      </c>
      <c r="I90" s="222"/>
    </row>
    <row r="91" spans="1:9" s="208" customFormat="1" ht="30" x14ac:dyDescent="0.3">
      <c r="A91" s="222"/>
      <c r="B91" s="116" t="str">
        <f>LEFT(B90,SEARCH(",",B90))&amp;" valor"</f>
        <v>Materias minerales no expresadas ni comprendidas en otra parte. (2530), valor</v>
      </c>
      <c r="C91" s="222"/>
      <c r="D91" s="132">
        <v>29779</v>
      </c>
      <c r="E91" s="222"/>
      <c r="F91" s="132" t="s">
        <v>219</v>
      </c>
      <c r="G91" s="222"/>
      <c r="H91" s="231"/>
      <c r="I91" s="222"/>
    </row>
    <row r="92" spans="1:9" s="208" customFormat="1" ht="15" x14ac:dyDescent="0.3">
      <c r="A92" s="222"/>
      <c r="B92" s="135" t="s">
        <v>237</v>
      </c>
      <c r="C92" s="222"/>
      <c r="D92" s="194">
        <v>0</v>
      </c>
      <c r="E92" s="222"/>
      <c r="F92" s="132" t="s">
        <v>217</v>
      </c>
      <c r="G92" s="222"/>
      <c r="H92" s="231"/>
      <c r="I92" s="222"/>
    </row>
    <row r="93" spans="1:9" s="208" customFormat="1" ht="15" x14ac:dyDescent="0.3">
      <c r="A93" s="222"/>
      <c r="B93" s="117" t="str">
        <f>LEFT(B92,SEARCH(",",B92))&amp;" valor"</f>
        <v>Cuarzo (2506), valor</v>
      </c>
      <c r="C93" s="222"/>
      <c r="D93" s="196">
        <v>0</v>
      </c>
      <c r="E93" s="222"/>
      <c r="F93" s="133" t="s">
        <v>219</v>
      </c>
      <c r="G93" s="222"/>
      <c r="H93" s="231" t="s">
        <v>220</v>
      </c>
      <c r="I93" s="222"/>
    </row>
    <row r="94" spans="1:9" s="17" customFormat="1" ht="15" x14ac:dyDescent="0.3">
      <c r="A94" s="222"/>
      <c r="B94" s="32"/>
      <c r="C94" s="222"/>
      <c r="D94" s="107"/>
      <c r="E94" s="222"/>
      <c r="F94" s="107"/>
      <c r="G94" s="222"/>
      <c r="H94" s="222"/>
      <c r="I94" s="222"/>
    </row>
    <row r="95" spans="1:9" s="17" customFormat="1" ht="15" x14ac:dyDescent="0.3">
      <c r="A95" s="222"/>
      <c r="B95" s="108" t="s">
        <v>238</v>
      </c>
      <c r="C95" s="222"/>
      <c r="D95" s="251"/>
      <c r="E95" s="222"/>
      <c r="F95" s="119"/>
      <c r="G95" s="222"/>
      <c r="H95" s="247"/>
      <c r="I95" s="222"/>
    </row>
    <row r="96" spans="1:9" s="17" customFormat="1" ht="30" x14ac:dyDescent="0.3">
      <c r="A96" s="222"/>
      <c r="B96" s="115" t="s">
        <v>239</v>
      </c>
      <c r="C96" s="222"/>
      <c r="D96" s="132" t="s">
        <v>128</v>
      </c>
      <c r="E96" s="222"/>
      <c r="F96" s="132" t="s">
        <v>120</v>
      </c>
      <c r="G96" s="222"/>
      <c r="H96" s="231"/>
      <c r="I96" s="222"/>
    </row>
    <row r="97" spans="1:16" s="17" customFormat="1" ht="30" x14ac:dyDescent="0.3">
      <c r="A97" s="222"/>
      <c r="B97" s="120" t="s">
        <v>240</v>
      </c>
      <c r="C97" s="222"/>
      <c r="D97" s="132" t="s">
        <v>128</v>
      </c>
      <c r="E97" s="222"/>
      <c r="F97" s="132" t="s">
        <v>120</v>
      </c>
      <c r="G97" s="222"/>
      <c r="H97" s="231"/>
      <c r="I97" s="222"/>
      <c r="J97" s="222"/>
      <c r="K97" s="222"/>
      <c r="L97" s="222"/>
      <c r="M97" s="222"/>
      <c r="N97" s="222"/>
      <c r="O97" s="222"/>
      <c r="P97" s="222"/>
    </row>
    <row r="98" spans="1:16" s="17" customFormat="1" ht="45" x14ac:dyDescent="0.35">
      <c r="A98" s="222"/>
      <c r="B98" s="121" t="s">
        <v>17</v>
      </c>
      <c r="C98" s="222"/>
      <c r="D98" s="122">
        <f>('Parte 5 - Datos de empresas'!J74/'Parte 4 - Ingresos del gobierno'!J48)</f>
        <v>0.99592499500696263</v>
      </c>
      <c r="E98" s="222"/>
      <c r="F98" s="123" t="s">
        <v>241</v>
      </c>
      <c r="G98" s="222"/>
      <c r="H98" s="233" t="s">
        <v>242</v>
      </c>
      <c r="I98" s="222"/>
      <c r="J98" s="222"/>
      <c r="K98" s="222"/>
      <c r="L98" s="222"/>
      <c r="M98" s="222"/>
      <c r="N98" s="222"/>
      <c r="O98" s="222"/>
      <c r="P98" s="222"/>
    </row>
    <row r="99" spans="1:16" s="17" customFormat="1" ht="15" x14ac:dyDescent="0.3">
      <c r="A99" s="222"/>
      <c r="B99" s="32"/>
      <c r="C99" s="222"/>
      <c r="D99" s="107"/>
      <c r="E99" s="222"/>
      <c r="F99" s="107"/>
      <c r="G99" s="222"/>
      <c r="H99" s="222"/>
      <c r="I99" s="222"/>
      <c r="J99" s="222"/>
      <c r="K99" s="222"/>
      <c r="L99" s="222"/>
      <c r="M99" s="222"/>
      <c r="N99" s="222"/>
      <c r="O99" s="222"/>
      <c r="P99" s="222"/>
    </row>
    <row r="100" spans="1:16" s="17" customFormat="1" ht="15" x14ac:dyDescent="0.3">
      <c r="A100" s="222"/>
      <c r="B100" s="108" t="s">
        <v>243</v>
      </c>
      <c r="C100" s="222"/>
      <c r="D100" s="119"/>
      <c r="E100" s="222"/>
      <c r="F100" s="119"/>
      <c r="G100" s="222"/>
      <c r="H100" s="247"/>
      <c r="I100" s="222"/>
      <c r="J100" s="222"/>
      <c r="K100" s="222"/>
      <c r="L100" s="222"/>
      <c r="M100" s="222"/>
      <c r="N100" s="222"/>
      <c r="O100" s="222"/>
      <c r="P100" s="222"/>
    </row>
    <row r="101" spans="1:16" s="17" customFormat="1" ht="30" x14ac:dyDescent="0.3">
      <c r="A101" s="222"/>
      <c r="B101" s="120" t="s">
        <v>18</v>
      </c>
      <c r="C101" s="222"/>
      <c r="D101" s="132" t="s">
        <v>150</v>
      </c>
      <c r="E101" s="222"/>
      <c r="F101" s="132" t="str">
        <f>IF(D101=Lists!$K$4,"&lt; Ingresar dirección web de la fuente de los datos &gt;",IF(D101=Lists!$K$5,"&lt; Incluir referencia a sección del Informe EITI o dirección web &gt;",IF(D101=Lists!$K$6,"&lt; Incluir referencia a elementos que prueban la inaplicabilidad &gt;","")))</f>
        <v>&lt; Incluir referencia a elementos que prueban la inaplicabilidad &gt;</v>
      </c>
      <c r="G101" s="222"/>
      <c r="H101" s="231" t="s">
        <v>244</v>
      </c>
      <c r="I101" s="222"/>
      <c r="J101" s="222"/>
      <c r="K101" s="222"/>
      <c r="L101" s="222"/>
      <c r="M101" s="222"/>
      <c r="N101" s="222"/>
      <c r="O101" s="222"/>
      <c r="P101" s="222"/>
    </row>
    <row r="102" spans="1:16" s="17" customFormat="1" ht="15" x14ac:dyDescent="0.3">
      <c r="A102" s="222"/>
      <c r="B102" s="164" t="s">
        <v>245</v>
      </c>
      <c r="C102" s="253"/>
      <c r="D102" s="109"/>
      <c r="E102" s="253"/>
      <c r="F102" s="109"/>
      <c r="G102" s="222"/>
      <c r="H102" s="231"/>
      <c r="I102" s="222"/>
      <c r="J102" s="222"/>
      <c r="K102" s="222"/>
      <c r="L102" s="222"/>
      <c r="M102" s="222"/>
      <c r="N102" s="222"/>
      <c r="O102" s="222"/>
      <c r="P102" s="222"/>
    </row>
    <row r="103" spans="1:16" s="17" customFormat="1" ht="15" x14ac:dyDescent="0.3">
      <c r="A103" s="222"/>
      <c r="B103" s="135" t="s">
        <v>246</v>
      </c>
      <c r="C103" s="222"/>
      <c r="D103" s="132"/>
      <c r="E103" s="222"/>
      <c r="F103" s="132" t="s">
        <v>247</v>
      </c>
      <c r="G103" s="222"/>
      <c r="H103" s="231"/>
      <c r="I103" s="222"/>
      <c r="J103" s="222"/>
      <c r="K103" s="222"/>
      <c r="L103" s="222"/>
      <c r="M103" s="222"/>
      <c r="N103" s="222"/>
      <c r="O103" s="222"/>
      <c r="P103" s="222"/>
    </row>
    <row r="104" spans="1:16" s="17" customFormat="1" ht="15" x14ac:dyDescent="0.3">
      <c r="A104" s="222"/>
      <c r="B104" s="135" t="s">
        <v>248</v>
      </c>
      <c r="C104" s="222"/>
      <c r="D104" s="132"/>
      <c r="E104" s="222"/>
      <c r="F104" s="132" t="s">
        <v>249</v>
      </c>
      <c r="G104" s="222"/>
      <c r="H104" s="231"/>
      <c r="I104" s="222"/>
      <c r="J104" s="222"/>
      <c r="K104" s="222"/>
      <c r="L104" s="222"/>
      <c r="M104" s="222"/>
      <c r="N104" s="222"/>
      <c r="O104" s="222"/>
      <c r="P104" s="222"/>
    </row>
    <row r="105" spans="1:16" s="17" customFormat="1" ht="15" x14ac:dyDescent="0.3">
      <c r="A105" s="222"/>
      <c r="B105" s="165" t="s">
        <v>250</v>
      </c>
      <c r="C105" s="254"/>
      <c r="D105" s="133"/>
      <c r="E105" s="254"/>
      <c r="F105" s="133" t="s">
        <v>217</v>
      </c>
      <c r="G105" s="222"/>
      <c r="H105" s="231"/>
      <c r="I105" s="222"/>
      <c r="J105" s="222"/>
      <c r="K105" s="222"/>
      <c r="L105" s="222"/>
      <c r="M105" s="222"/>
      <c r="N105" s="222"/>
      <c r="O105" s="222"/>
      <c r="P105" s="222"/>
    </row>
    <row r="106" spans="1:16" s="17" customFormat="1" ht="15" x14ac:dyDescent="0.3">
      <c r="A106" s="222"/>
      <c r="B106" s="164" t="s">
        <v>251</v>
      </c>
      <c r="C106" s="253"/>
      <c r="D106" s="109"/>
      <c r="E106" s="253"/>
      <c r="F106" s="109"/>
      <c r="G106" s="222"/>
      <c r="H106" s="231"/>
      <c r="I106" s="222"/>
      <c r="J106" s="222"/>
      <c r="K106" s="222"/>
      <c r="L106" s="222"/>
      <c r="M106" s="222"/>
      <c r="N106" s="222"/>
      <c r="O106" s="222"/>
      <c r="P106" s="222"/>
    </row>
    <row r="107" spans="1:16" s="17" customFormat="1" ht="15" x14ac:dyDescent="0.3">
      <c r="A107" s="222"/>
      <c r="B107" s="135" t="s">
        <v>246</v>
      </c>
      <c r="C107" s="222"/>
      <c r="D107" s="132"/>
      <c r="E107" s="222"/>
      <c r="F107" s="132" t="s">
        <v>247</v>
      </c>
      <c r="G107" s="222"/>
      <c r="H107" s="231"/>
      <c r="I107" s="222"/>
      <c r="J107" s="222"/>
      <c r="K107" s="222"/>
      <c r="L107" s="222"/>
      <c r="M107" s="222"/>
      <c r="N107" s="222"/>
      <c r="O107" s="222"/>
      <c r="P107" s="222"/>
    </row>
    <row r="108" spans="1:16" s="17" customFormat="1" ht="15" x14ac:dyDescent="0.3">
      <c r="A108" s="222"/>
      <c r="B108" s="116" t="str">
        <f>LEFT(B107,SEARCH(",",B107))&amp;" valor"</f>
        <v>Petróleo crudo (2709), valor</v>
      </c>
      <c r="C108" s="222"/>
      <c r="D108" s="132"/>
      <c r="E108" s="222"/>
      <c r="F108" s="132" t="s">
        <v>219</v>
      </c>
      <c r="G108" s="222"/>
      <c r="H108" s="231" t="s">
        <v>252</v>
      </c>
      <c r="I108" s="222"/>
      <c r="J108" s="222"/>
      <c r="K108" s="222"/>
      <c r="L108" s="222"/>
      <c r="M108" s="222"/>
      <c r="N108" s="222"/>
      <c r="O108" s="222"/>
      <c r="P108" s="222"/>
    </row>
    <row r="109" spans="1:16" s="17" customFormat="1" ht="15" x14ac:dyDescent="0.3">
      <c r="A109" s="222"/>
      <c r="B109" s="135" t="s">
        <v>248</v>
      </c>
      <c r="C109" s="222"/>
      <c r="D109" s="132"/>
      <c r="E109" s="222"/>
      <c r="F109" s="132" t="s">
        <v>249</v>
      </c>
      <c r="G109" s="222"/>
      <c r="H109" s="231"/>
      <c r="I109" s="222"/>
      <c r="J109" s="222"/>
      <c r="K109" s="222"/>
      <c r="L109" s="222"/>
      <c r="M109" s="222"/>
      <c r="N109" s="222"/>
      <c r="O109" s="222"/>
      <c r="P109" s="222"/>
    </row>
    <row r="110" spans="1:16" s="17" customFormat="1" ht="15" x14ac:dyDescent="0.3">
      <c r="A110" s="222"/>
      <c r="B110" s="116" t="str">
        <f>LEFT(B109,SEARCH(",",B109))&amp;" valor"</f>
        <v>Gas natural (2711), valor</v>
      </c>
      <c r="C110" s="222"/>
      <c r="D110" s="132"/>
      <c r="E110" s="222"/>
      <c r="F110" s="132" t="s">
        <v>219</v>
      </c>
      <c r="G110" s="222"/>
      <c r="H110" s="231" t="s">
        <v>252</v>
      </c>
      <c r="I110" s="222"/>
      <c r="J110" s="222"/>
      <c r="K110" s="222"/>
      <c r="L110" s="222"/>
      <c r="M110" s="222"/>
      <c r="N110" s="222"/>
      <c r="O110" s="222"/>
      <c r="P110" s="222"/>
    </row>
    <row r="111" spans="1:16" s="17" customFormat="1" ht="15" x14ac:dyDescent="0.3">
      <c r="A111" s="222"/>
      <c r="B111" s="135" t="s">
        <v>250</v>
      </c>
      <c r="C111" s="222"/>
      <c r="D111" s="132"/>
      <c r="E111" s="222"/>
      <c r="F111" s="132" t="s">
        <v>217</v>
      </c>
      <c r="G111" s="222"/>
      <c r="H111" s="231"/>
      <c r="I111" s="222"/>
      <c r="J111" s="222"/>
      <c r="K111" s="222"/>
      <c r="L111" s="222"/>
      <c r="M111" s="222"/>
      <c r="N111" s="222"/>
      <c r="O111" s="222"/>
      <c r="P111" s="222"/>
    </row>
    <row r="112" spans="1:16" s="17" customFormat="1" ht="15" x14ac:dyDescent="0.3">
      <c r="A112" s="222"/>
      <c r="B112" s="116" t="str">
        <f>LEFT(B111,SEARCH(",",B111))&amp;" valor"</f>
        <v>Agregar productos básicos aquí, valor</v>
      </c>
      <c r="C112" s="222"/>
      <c r="D112" s="132"/>
      <c r="E112" s="222"/>
      <c r="F112" s="132" t="s">
        <v>219</v>
      </c>
      <c r="G112" s="222"/>
      <c r="H112" s="231" t="s">
        <v>252</v>
      </c>
      <c r="I112" s="222"/>
      <c r="J112" s="222"/>
      <c r="K112" s="222"/>
      <c r="L112" s="222"/>
      <c r="M112" s="222"/>
      <c r="N112" s="222"/>
      <c r="O112" s="222"/>
      <c r="P112" s="222"/>
    </row>
    <row r="113" spans="1:9" s="17" customFormat="1" ht="30" x14ac:dyDescent="0.3">
      <c r="A113" s="222"/>
      <c r="B113" s="163" t="s">
        <v>253</v>
      </c>
      <c r="C113" s="254"/>
      <c r="D113" s="133"/>
      <c r="E113" s="254"/>
      <c r="F113" s="133" t="s">
        <v>219</v>
      </c>
      <c r="G113" s="254"/>
      <c r="H113" s="232"/>
      <c r="I113" s="222"/>
    </row>
    <row r="114" spans="1:9" s="17" customFormat="1" ht="15" x14ac:dyDescent="0.3">
      <c r="A114" s="222"/>
      <c r="B114" s="32"/>
      <c r="C114" s="222"/>
      <c r="D114" s="222"/>
      <c r="E114" s="222"/>
      <c r="F114" s="24"/>
      <c r="G114" s="222"/>
      <c r="H114" s="222"/>
      <c r="I114" s="222"/>
    </row>
    <row r="115" spans="1:9" s="17" customFormat="1" ht="15.9" customHeight="1" x14ac:dyDescent="0.3">
      <c r="A115" s="222"/>
      <c r="B115" s="108" t="s">
        <v>254</v>
      </c>
      <c r="C115" s="222"/>
      <c r="D115" s="119"/>
      <c r="E115" s="222"/>
      <c r="F115" s="119"/>
      <c r="G115" s="222"/>
      <c r="H115" s="247"/>
      <c r="I115" s="222"/>
    </row>
    <row r="116" spans="1:9" s="17" customFormat="1" ht="30" x14ac:dyDescent="0.3">
      <c r="A116" s="222"/>
      <c r="B116" s="120" t="s">
        <v>255</v>
      </c>
      <c r="C116" s="222"/>
      <c r="D116" s="132" t="s">
        <v>150</v>
      </c>
      <c r="E116" s="222"/>
      <c r="F116" s="132" t="s">
        <v>256</v>
      </c>
      <c r="G116" s="222"/>
      <c r="H116" s="231"/>
      <c r="I116" s="222"/>
    </row>
    <row r="117" spans="1:9" s="17" customFormat="1" ht="30.75" customHeight="1" x14ac:dyDescent="0.3">
      <c r="A117" s="222"/>
      <c r="B117" s="125" t="s">
        <v>257</v>
      </c>
      <c r="C117" s="222"/>
      <c r="D117" s="133"/>
      <c r="E117" s="222"/>
      <c r="F117" s="133" t="s">
        <v>219</v>
      </c>
      <c r="G117" s="222"/>
      <c r="H117" s="232"/>
      <c r="I117" s="222"/>
    </row>
    <row r="118" spans="1:9" s="17" customFormat="1" ht="15" x14ac:dyDescent="0.3">
      <c r="A118" s="222"/>
      <c r="B118" s="32"/>
      <c r="C118" s="222"/>
      <c r="D118" s="107"/>
      <c r="E118" s="222"/>
      <c r="F118" s="24"/>
      <c r="G118" s="222"/>
      <c r="H118" s="222"/>
      <c r="I118" s="222"/>
    </row>
    <row r="119" spans="1:9" s="17" customFormat="1" ht="15" x14ac:dyDescent="0.3">
      <c r="A119" s="222"/>
      <c r="B119" s="108" t="s">
        <v>258</v>
      </c>
      <c r="C119" s="222"/>
      <c r="D119" s="119"/>
      <c r="E119" s="222"/>
      <c r="F119" s="119"/>
      <c r="G119" s="222"/>
      <c r="H119" s="247"/>
      <c r="I119" s="222"/>
    </row>
    <row r="120" spans="1:9" s="17" customFormat="1" ht="30" x14ac:dyDescent="0.3">
      <c r="A120" s="222"/>
      <c r="B120" s="120" t="s">
        <v>259</v>
      </c>
      <c r="C120" s="222"/>
      <c r="D120" s="132" t="s">
        <v>150</v>
      </c>
      <c r="E120" s="222"/>
      <c r="F120" s="132" t="s">
        <v>256</v>
      </c>
      <c r="G120" s="222"/>
      <c r="H120" s="231"/>
      <c r="I120" s="222"/>
    </row>
    <row r="121" spans="1:9" s="17" customFormat="1" ht="30.75" customHeight="1" x14ac:dyDescent="0.3">
      <c r="A121" s="222"/>
      <c r="B121" s="125" t="s">
        <v>260</v>
      </c>
      <c r="C121" s="222"/>
      <c r="D121" s="133"/>
      <c r="E121" s="222"/>
      <c r="F121" s="133" t="s">
        <v>219</v>
      </c>
      <c r="G121" s="222"/>
      <c r="H121" s="232"/>
      <c r="I121" s="222"/>
    </row>
    <row r="122" spans="1:9" s="17" customFormat="1" ht="15" x14ac:dyDescent="0.3">
      <c r="A122" s="222"/>
      <c r="B122" s="32"/>
      <c r="C122" s="222"/>
      <c r="D122" s="107"/>
      <c r="E122" s="222"/>
      <c r="F122" s="24"/>
      <c r="G122" s="222"/>
      <c r="H122" s="222"/>
      <c r="I122" s="222"/>
    </row>
    <row r="123" spans="1:9" s="17" customFormat="1" ht="30" x14ac:dyDescent="0.3">
      <c r="A123" s="222"/>
      <c r="B123" s="108" t="s">
        <v>261</v>
      </c>
      <c r="C123" s="222"/>
      <c r="D123" s="119"/>
      <c r="E123" s="222"/>
      <c r="F123" s="119"/>
      <c r="G123" s="222"/>
      <c r="H123" s="247"/>
      <c r="I123" s="222"/>
    </row>
    <row r="124" spans="1:9" s="17" customFormat="1" ht="30" x14ac:dyDescent="0.3">
      <c r="A124" s="222"/>
      <c r="B124" s="120" t="s">
        <v>262</v>
      </c>
      <c r="C124" s="222"/>
      <c r="D124" s="132" t="s">
        <v>150</v>
      </c>
      <c r="E124" s="222"/>
      <c r="F124" s="132" t="s">
        <v>256</v>
      </c>
      <c r="G124" s="222"/>
      <c r="H124" s="231"/>
      <c r="I124" s="222"/>
    </row>
    <row r="125" spans="1:9" s="17" customFormat="1" ht="30" x14ac:dyDescent="0.3">
      <c r="A125" s="222"/>
      <c r="B125" s="125" t="s">
        <v>263</v>
      </c>
      <c r="C125" s="222"/>
      <c r="D125" s="133"/>
      <c r="E125" s="222"/>
      <c r="F125" s="133" t="s">
        <v>219</v>
      </c>
      <c r="G125" s="222"/>
      <c r="H125" s="232"/>
      <c r="I125" s="222"/>
    </row>
    <row r="126" spans="1:9" s="17" customFormat="1" ht="15" x14ac:dyDescent="0.3">
      <c r="A126" s="222"/>
      <c r="B126" s="32"/>
      <c r="C126" s="222"/>
      <c r="D126" s="107"/>
      <c r="E126" s="222"/>
      <c r="F126" s="24"/>
      <c r="G126" s="222"/>
      <c r="H126" s="222"/>
      <c r="I126" s="222"/>
    </row>
    <row r="127" spans="1:9" s="17" customFormat="1" ht="15" x14ac:dyDescent="0.3">
      <c r="A127" s="222"/>
      <c r="B127" s="108" t="s">
        <v>264</v>
      </c>
      <c r="C127" s="222"/>
      <c r="D127" s="119"/>
      <c r="E127" s="222"/>
      <c r="F127" s="119"/>
      <c r="G127" s="222"/>
      <c r="H127" s="247"/>
      <c r="I127" s="222"/>
    </row>
    <row r="128" spans="1:9" s="17" customFormat="1" ht="60" x14ac:dyDescent="0.3">
      <c r="A128" s="222"/>
      <c r="B128" s="120" t="str">
        <f>"¿El gobierno divulga información sobre"&amp;RIGHT(B127,LEN(B127)-SEARCH(":",B127,1))&amp;"?"</f>
        <v>¿El gobierno divulga información sobre Pagos directos subnacionales?</v>
      </c>
      <c r="C128" s="222"/>
      <c r="D128" s="132" t="s">
        <v>128</v>
      </c>
      <c r="E128" s="222"/>
      <c r="F128" s="132" t="s">
        <v>265</v>
      </c>
      <c r="G128" s="222"/>
      <c r="H128" s="231"/>
      <c r="I128" s="222"/>
    </row>
    <row r="129" spans="1:9" s="17" customFormat="1" ht="30" x14ac:dyDescent="0.35">
      <c r="A129" s="222"/>
      <c r="B129" s="125" t="s">
        <v>19</v>
      </c>
      <c r="C129" s="222"/>
      <c r="D129" s="197">
        <v>72180133</v>
      </c>
      <c r="E129" s="222"/>
      <c r="F129" s="133" t="s">
        <v>141</v>
      </c>
      <c r="G129" s="222"/>
      <c r="H129" s="233" t="s">
        <v>266</v>
      </c>
      <c r="I129" s="222"/>
    </row>
    <row r="130" spans="1:9" s="17" customFormat="1" ht="15" x14ac:dyDescent="0.3">
      <c r="A130" s="222"/>
      <c r="B130" s="32"/>
      <c r="C130" s="222"/>
      <c r="D130" s="107"/>
      <c r="E130" s="222"/>
      <c r="F130" s="24"/>
      <c r="G130" s="222"/>
      <c r="H130" s="222"/>
      <c r="I130" s="222"/>
    </row>
    <row r="131" spans="1:9" s="17" customFormat="1" ht="15" x14ac:dyDescent="0.3">
      <c r="A131" s="222"/>
      <c r="B131" s="108" t="s">
        <v>267</v>
      </c>
      <c r="C131" s="222"/>
      <c r="D131" s="119"/>
      <c r="E131" s="222"/>
      <c r="F131" s="24"/>
      <c r="G131" s="222"/>
      <c r="H131" s="247"/>
      <c r="I131" s="222"/>
    </row>
    <row r="132" spans="1:9" s="17" customFormat="1" ht="30" x14ac:dyDescent="0.3">
      <c r="A132" s="222"/>
      <c r="B132" s="121" t="s">
        <v>268</v>
      </c>
      <c r="C132" s="222"/>
      <c r="D132" s="189">
        <f>IFERROR(IF(_xlfn.DAYS('Parte 1 - Datos generales'!$E$24,'Parte 1 - Datos generales'!$E$20)/365&gt;0,_xlfn.DAYS('Parte 1 - Datos generales'!$E$24,'Parte 1 - Datos generales'!$E$20)/365,_xlfn.DAYS('Parte 1 - Datos generales'!$E$27,'Parte 1 - Datos generales'!$E$20)/365),"Calculado utilizando Parte 1 Datos generales")</f>
        <v>1.0876712328767124</v>
      </c>
      <c r="E132" s="222"/>
      <c r="F132" s="24"/>
      <c r="G132" s="222"/>
      <c r="H132" s="232" t="s">
        <v>269</v>
      </c>
      <c r="I132" s="222"/>
    </row>
    <row r="133" spans="1:9" s="17" customFormat="1" ht="15" x14ac:dyDescent="0.3">
      <c r="A133" s="222"/>
      <c r="B133" s="32"/>
      <c r="C133" s="222"/>
      <c r="D133" s="107"/>
      <c r="E133" s="222"/>
      <c r="F133" s="24"/>
      <c r="G133" s="222"/>
      <c r="H133" s="222"/>
      <c r="I133" s="222"/>
    </row>
    <row r="134" spans="1:9" s="17" customFormat="1" ht="15" x14ac:dyDescent="0.3">
      <c r="A134" s="222"/>
      <c r="B134" s="108" t="s">
        <v>270</v>
      </c>
      <c r="C134" s="222"/>
      <c r="D134" s="119"/>
      <c r="E134" s="222"/>
      <c r="F134" s="119"/>
      <c r="G134" s="222"/>
      <c r="H134" s="247"/>
      <c r="I134" s="222"/>
    </row>
    <row r="135" spans="1:9" s="17" customFormat="1" ht="45" x14ac:dyDescent="0.3">
      <c r="A135" s="222"/>
      <c r="B135" s="115" t="s">
        <v>271</v>
      </c>
      <c r="C135" s="222"/>
      <c r="D135" s="132" t="s">
        <v>128</v>
      </c>
      <c r="E135" s="222"/>
      <c r="F135" s="132" t="s">
        <v>120</v>
      </c>
      <c r="G135" s="222"/>
      <c r="H135" s="231"/>
      <c r="I135" s="222"/>
    </row>
    <row r="136" spans="1:9" s="17" customFormat="1" ht="30" x14ac:dyDescent="0.3">
      <c r="A136" s="222"/>
      <c r="B136" s="116" t="s">
        <v>20</v>
      </c>
      <c r="C136" s="222"/>
      <c r="D136" s="132" t="s">
        <v>128</v>
      </c>
      <c r="E136" s="222"/>
      <c r="F136" s="132" t="s">
        <v>272</v>
      </c>
      <c r="G136" s="222"/>
      <c r="H136" s="231"/>
      <c r="I136" s="222"/>
    </row>
    <row r="137" spans="1:9" s="17" customFormat="1" ht="15" x14ac:dyDescent="0.3">
      <c r="A137" s="222"/>
      <c r="B137" s="110" t="s">
        <v>21</v>
      </c>
      <c r="C137" s="222"/>
      <c r="D137" s="132" t="s">
        <v>128</v>
      </c>
      <c r="E137" s="222"/>
      <c r="F137" s="132" t="s">
        <v>273</v>
      </c>
      <c r="G137" s="222"/>
      <c r="H137" s="231"/>
      <c r="I137" s="222"/>
    </row>
    <row r="138" spans="1:9" s="17" customFormat="1" ht="15" x14ac:dyDescent="0.3">
      <c r="A138" s="222"/>
      <c r="B138" s="112" t="s">
        <v>274</v>
      </c>
      <c r="C138" s="222"/>
      <c r="D138" s="132" t="s">
        <v>128</v>
      </c>
      <c r="E138" s="222"/>
      <c r="F138" s="198" t="s">
        <v>275</v>
      </c>
      <c r="G138" s="222"/>
      <c r="H138" s="231"/>
      <c r="I138" s="222"/>
    </row>
    <row r="139" spans="1:9" s="17" customFormat="1" ht="30" x14ac:dyDescent="0.3">
      <c r="A139" s="222"/>
      <c r="B139" s="110" t="s">
        <v>22</v>
      </c>
      <c r="C139" s="222"/>
      <c r="D139" s="132" t="s">
        <v>128</v>
      </c>
      <c r="E139" s="222"/>
      <c r="F139" s="132" t="str">
        <f>IF(D139=Lists!$K$4,"&lt; Ingresar dirección web de la fuente de los datos &gt;",IF(D139=Lists!$K$5,"&lt; Incluir referencia a sección del Informe EITI o dirección web &gt;",IF(D139=Lists!$K$6,"&lt; Incluir referencia a elementos que prueban la inaplicabilidad &gt;","")))</f>
        <v>&lt; Incluir referencia a sección del Informe EITI o dirección web &gt;</v>
      </c>
      <c r="G139" s="222"/>
      <c r="H139" s="231"/>
      <c r="I139" s="222"/>
    </row>
    <row r="140" spans="1:9" s="17" customFormat="1" ht="15" x14ac:dyDescent="0.3">
      <c r="A140" s="222"/>
      <c r="B140" s="113" t="s">
        <v>23</v>
      </c>
      <c r="C140" s="222"/>
      <c r="D140" s="133" t="s">
        <v>128</v>
      </c>
      <c r="E140" s="222"/>
      <c r="F140" s="132" t="s">
        <v>276</v>
      </c>
      <c r="G140" s="222"/>
      <c r="H140" s="232" t="s">
        <v>277</v>
      </c>
      <c r="I140" s="222"/>
    </row>
    <row r="141" spans="1:9" s="17" customFormat="1" ht="15" x14ac:dyDescent="0.3">
      <c r="A141" s="222"/>
      <c r="B141" s="32"/>
      <c r="C141" s="222"/>
      <c r="D141" s="107"/>
      <c r="E141" s="222"/>
      <c r="F141" s="24"/>
      <c r="G141" s="222"/>
      <c r="H141" s="222"/>
      <c r="I141" s="222"/>
    </row>
    <row r="142" spans="1:9" s="17" customFormat="1" ht="30" x14ac:dyDescent="0.3">
      <c r="A142" s="222"/>
      <c r="B142" s="108" t="s">
        <v>278</v>
      </c>
      <c r="C142" s="222"/>
      <c r="D142" s="119"/>
      <c r="E142" s="222"/>
      <c r="F142" s="119"/>
      <c r="G142" s="222"/>
      <c r="H142" s="247"/>
      <c r="I142" s="222"/>
    </row>
    <row r="143" spans="1:9" s="17" customFormat="1" ht="45" x14ac:dyDescent="0.3">
      <c r="A143" s="222"/>
      <c r="B143" s="120" t="s">
        <v>279</v>
      </c>
      <c r="C143" s="222"/>
      <c r="D143" s="132" t="s">
        <v>180</v>
      </c>
      <c r="E143" s="222"/>
      <c r="F143" s="199" t="s">
        <v>280</v>
      </c>
      <c r="G143" s="222"/>
      <c r="H143" s="231"/>
      <c r="I143" s="222"/>
    </row>
    <row r="144" spans="1:9" s="17" customFormat="1" ht="30" x14ac:dyDescent="0.3">
      <c r="A144" s="222"/>
      <c r="B144" s="125" t="s">
        <v>24</v>
      </c>
      <c r="C144" s="222"/>
      <c r="D144" s="133" t="s">
        <v>139</v>
      </c>
      <c r="E144" s="222"/>
      <c r="F144" s="216" t="str">
        <f>IF(D144=[1]Lists!$K$4,"&lt; Ingresar dirección web de la fuente de los datos &gt;",IF(D144=[1]Lists!$K$5,"&lt; Incluir referencia a sección del Informe EITI &gt;",IF(D144=[1]Lists!$K$6,"&lt; Incluir referencia a elementos que prueban la inaplicabilidad &gt;","")))</f>
        <v/>
      </c>
      <c r="G144" s="222"/>
      <c r="H144" s="232"/>
      <c r="I144" s="222"/>
    </row>
    <row r="145" spans="1:16" s="17" customFormat="1" ht="15" x14ac:dyDescent="0.3">
      <c r="A145" s="222"/>
      <c r="B145" s="32"/>
      <c r="C145" s="222"/>
      <c r="D145" s="107"/>
      <c r="E145" s="222"/>
      <c r="F145" s="24"/>
      <c r="G145" s="222"/>
      <c r="H145" s="222"/>
      <c r="I145" s="222"/>
      <c r="J145" s="222"/>
      <c r="K145" s="222"/>
      <c r="L145" s="222"/>
      <c r="M145" s="222"/>
      <c r="N145" s="222"/>
      <c r="O145" s="222"/>
      <c r="P145" s="222"/>
    </row>
    <row r="146" spans="1:16" s="17" customFormat="1" ht="15" x14ac:dyDescent="0.3">
      <c r="A146" s="222"/>
      <c r="B146" s="108" t="s">
        <v>281</v>
      </c>
      <c r="C146" s="222"/>
      <c r="D146" s="119"/>
      <c r="E146" s="222"/>
      <c r="F146" s="119"/>
      <c r="G146" s="222"/>
      <c r="H146" s="247"/>
      <c r="I146" s="222"/>
      <c r="J146" s="222"/>
      <c r="K146" s="222"/>
      <c r="L146" s="222"/>
      <c r="M146" s="222"/>
      <c r="N146" s="222"/>
      <c r="O146" s="222"/>
      <c r="P146" s="222"/>
    </row>
    <row r="147" spans="1:16" s="17" customFormat="1" ht="15" x14ac:dyDescent="0.3">
      <c r="A147" s="222"/>
      <c r="B147" s="120" t="s">
        <v>282</v>
      </c>
      <c r="C147" s="222"/>
      <c r="D147" s="132" t="s">
        <v>180</v>
      </c>
      <c r="E147" s="222"/>
      <c r="F147" s="199" t="s">
        <v>280</v>
      </c>
      <c r="G147" s="222"/>
      <c r="H147" s="231"/>
      <c r="I147" s="222"/>
      <c r="J147" s="222"/>
      <c r="K147" s="222"/>
      <c r="L147" s="222"/>
      <c r="M147" s="222"/>
      <c r="N147" s="222"/>
      <c r="O147" s="222"/>
      <c r="P147" s="222"/>
    </row>
    <row r="148" spans="1:16" s="17" customFormat="1" ht="31.5" customHeight="1" x14ac:dyDescent="0.3">
      <c r="A148" s="222"/>
      <c r="B148" s="124" t="s">
        <v>25</v>
      </c>
      <c r="C148" s="222"/>
      <c r="D148" s="195">
        <v>6357443224</v>
      </c>
      <c r="E148" s="222"/>
      <c r="F148" s="200" t="s">
        <v>283</v>
      </c>
      <c r="G148" s="222"/>
      <c r="H148" s="231"/>
      <c r="I148" s="222"/>
      <c r="J148" s="222"/>
      <c r="K148" s="222"/>
      <c r="L148" s="222"/>
      <c r="M148" s="222"/>
      <c r="N148" s="222"/>
      <c r="O148" s="222"/>
      <c r="P148" s="222"/>
    </row>
    <row r="149" spans="1:16" s="17" customFormat="1" ht="30" x14ac:dyDescent="0.3">
      <c r="A149" s="222"/>
      <c r="B149" s="125" t="s">
        <v>26</v>
      </c>
      <c r="C149" s="222"/>
      <c r="D149" s="133" t="s">
        <v>139</v>
      </c>
      <c r="E149" s="222"/>
      <c r="F149" s="133" t="s">
        <v>219</v>
      </c>
      <c r="G149" s="222"/>
      <c r="H149" s="232"/>
      <c r="I149" s="222"/>
      <c r="J149" s="222"/>
      <c r="K149" s="222"/>
      <c r="L149" s="222"/>
      <c r="M149" s="222"/>
      <c r="N149" s="222"/>
      <c r="O149" s="222"/>
      <c r="P149" s="222"/>
    </row>
    <row r="150" spans="1:16" s="17" customFormat="1" ht="15" x14ac:dyDescent="0.3">
      <c r="A150" s="222"/>
      <c r="B150" s="32"/>
      <c r="C150" s="222"/>
      <c r="D150" s="107"/>
      <c r="E150" s="222"/>
      <c r="F150" s="24"/>
      <c r="G150" s="222"/>
      <c r="H150" s="222"/>
      <c r="I150" s="222"/>
      <c r="J150" s="222"/>
      <c r="K150" s="222"/>
      <c r="L150" s="222"/>
      <c r="M150" s="222"/>
      <c r="N150" s="222"/>
      <c r="O150" s="222"/>
      <c r="P150" s="222"/>
    </row>
    <row r="151" spans="1:16" s="17" customFormat="1" ht="15" x14ac:dyDescent="0.3">
      <c r="A151" s="222"/>
      <c r="B151" s="108" t="s">
        <v>284</v>
      </c>
      <c r="C151" s="222"/>
      <c r="D151" s="119"/>
      <c r="E151" s="222"/>
      <c r="F151" s="119"/>
      <c r="G151" s="222"/>
      <c r="H151" s="247"/>
      <c r="I151" s="222"/>
      <c r="J151" s="222"/>
      <c r="K151" s="222"/>
      <c r="L151" s="222"/>
      <c r="M151" s="222"/>
      <c r="N151" s="222"/>
      <c r="O151" s="222"/>
      <c r="P151" s="222"/>
    </row>
    <row r="152" spans="1:16" s="17" customFormat="1" ht="45" x14ac:dyDescent="0.3">
      <c r="A152" s="222"/>
      <c r="B152" s="120" t="s">
        <v>27</v>
      </c>
      <c r="C152" s="222"/>
      <c r="D152" s="132" t="s">
        <v>139</v>
      </c>
      <c r="E152" s="222"/>
      <c r="F152" s="132" t="str">
        <f>IF(D152=Lists!$K$4,"&lt; Ingresar dirección web de la fuente de los datos &gt;",IF(D152=Lists!$K$5,"&lt; Incluir referencia a sección del Informe EITI o dirección web &gt;",IF(D152=Lists!$K$6,"&lt; Incluir referencia a elementos que prueban la inaplicabilidad &gt;","")))</f>
        <v/>
      </c>
      <c r="G152" s="222"/>
      <c r="H152" s="231"/>
      <c r="I152" s="222"/>
      <c r="J152" s="222"/>
      <c r="K152" s="222"/>
      <c r="L152" s="222"/>
      <c r="M152" s="222"/>
      <c r="N152" s="222"/>
      <c r="O152" s="222"/>
      <c r="P152" s="222"/>
    </row>
    <row r="153" spans="1:16" s="17" customFormat="1" ht="30" x14ac:dyDescent="0.3">
      <c r="A153" s="222"/>
      <c r="B153" s="120" t="s">
        <v>285</v>
      </c>
      <c r="C153" s="222"/>
      <c r="D153" s="132" t="s">
        <v>180</v>
      </c>
      <c r="E153" s="222"/>
      <c r="F153" s="200" t="s">
        <v>283</v>
      </c>
      <c r="G153" s="222"/>
      <c r="H153" s="231"/>
      <c r="I153" s="222"/>
      <c r="J153" s="222"/>
      <c r="K153" s="222"/>
      <c r="L153" s="222"/>
      <c r="M153" s="222"/>
      <c r="N153" s="222"/>
      <c r="O153" s="222"/>
      <c r="P153" s="222"/>
    </row>
    <row r="154" spans="1:16" s="17" customFormat="1" ht="30" x14ac:dyDescent="0.3">
      <c r="A154" s="222"/>
      <c r="B154" s="121" t="s">
        <v>286</v>
      </c>
      <c r="C154" s="222"/>
      <c r="D154" s="133" t="s">
        <v>180</v>
      </c>
      <c r="E154" s="222"/>
      <c r="F154" s="200" t="s">
        <v>283</v>
      </c>
      <c r="G154" s="222"/>
      <c r="H154" s="232"/>
      <c r="I154" s="222"/>
      <c r="J154" s="222"/>
      <c r="K154" s="222"/>
      <c r="L154" s="222"/>
      <c r="M154" s="222"/>
      <c r="N154" s="222"/>
      <c r="O154" s="222"/>
      <c r="P154" s="222"/>
    </row>
    <row r="155" spans="1:16" s="17" customFormat="1" ht="15" x14ac:dyDescent="0.3">
      <c r="A155" s="222"/>
      <c r="B155" s="32"/>
      <c r="C155" s="222"/>
      <c r="D155" s="107"/>
      <c r="E155" s="222"/>
      <c r="F155" s="24"/>
      <c r="G155" s="222"/>
      <c r="H155" s="222"/>
      <c r="I155" s="222"/>
      <c r="J155" s="222"/>
      <c r="K155" s="222"/>
      <c r="L155" s="222"/>
      <c r="M155" s="222"/>
      <c r="N155" s="222"/>
      <c r="O155" s="222"/>
      <c r="P155" s="222"/>
    </row>
    <row r="156" spans="1:16" s="17" customFormat="1" ht="15" x14ac:dyDescent="0.3">
      <c r="A156" s="222"/>
      <c r="B156" s="108" t="s">
        <v>287</v>
      </c>
      <c r="C156" s="222"/>
      <c r="D156" s="119"/>
      <c r="E156" s="222"/>
      <c r="F156" s="119"/>
      <c r="G156" s="222"/>
      <c r="H156" s="247"/>
      <c r="I156" s="222"/>
      <c r="J156" s="222"/>
      <c r="K156" s="222"/>
      <c r="L156" s="222"/>
      <c r="M156" s="222"/>
      <c r="N156" s="222"/>
      <c r="O156" s="222"/>
      <c r="P156" s="222"/>
    </row>
    <row r="157" spans="1:16" s="17" customFormat="1" ht="15" x14ac:dyDescent="0.3">
      <c r="A157" s="222"/>
      <c r="B157" s="120" t="s">
        <v>28</v>
      </c>
      <c r="C157" s="222"/>
      <c r="D157" s="132" t="s">
        <v>139</v>
      </c>
      <c r="E157" s="222"/>
      <c r="F157" s="192" t="s">
        <v>288</v>
      </c>
      <c r="G157" s="222"/>
      <c r="H157" s="231" t="s">
        <v>289</v>
      </c>
      <c r="I157" s="222"/>
      <c r="J157" s="222"/>
      <c r="K157" s="222"/>
      <c r="L157" s="222"/>
      <c r="M157" s="222"/>
      <c r="N157" s="222"/>
      <c r="O157" s="222"/>
      <c r="P157" s="222"/>
    </row>
    <row r="158" spans="1:16" s="17" customFormat="1" ht="30" x14ac:dyDescent="0.3">
      <c r="A158" s="222"/>
      <c r="B158" s="124" t="s">
        <v>290</v>
      </c>
      <c r="C158" s="222"/>
      <c r="D158" s="132" t="s">
        <v>150</v>
      </c>
      <c r="E158" s="222"/>
      <c r="F158" s="132" t="s">
        <v>219</v>
      </c>
      <c r="G158" s="222"/>
      <c r="H158" s="231"/>
      <c r="I158" s="222"/>
      <c r="J158" s="222"/>
      <c r="K158" s="222"/>
      <c r="L158" s="222"/>
      <c r="M158" s="222"/>
      <c r="N158" s="222"/>
      <c r="O158" s="222"/>
      <c r="P158" s="222"/>
    </row>
    <row r="159" spans="1:16" s="17" customFormat="1" ht="30" x14ac:dyDescent="0.3">
      <c r="A159" s="222"/>
      <c r="B159" s="124" t="s">
        <v>291</v>
      </c>
      <c r="C159" s="222"/>
      <c r="D159" s="132" t="s">
        <v>150</v>
      </c>
      <c r="E159" s="248"/>
      <c r="F159" s="132" t="s">
        <v>219</v>
      </c>
      <c r="G159" s="222"/>
      <c r="H159" s="231"/>
      <c r="I159" s="222"/>
      <c r="J159" s="222"/>
      <c r="K159" s="222"/>
      <c r="L159" s="222"/>
      <c r="M159" s="222"/>
      <c r="N159" s="222"/>
      <c r="O159" s="222"/>
      <c r="P159" s="222"/>
    </row>
    <row r="160" spans="1:16" s="17" customFormat="1" ht="15" x14ac:dyDescent="0.3">
      <c r="A160" s="222"/>
      <c r="B160" s="120" t="s">
        <v>292</v>
      </c>
      <c r="C160" s="222"/>
      <c r="D160" s="132" t="s">
        <v>128</v>
      </c>
      <c r="E160" s="222"/>
      <c r="F160" s="188" t="s">
        <v>293</v>
      </c>
      <c r="G160" s="222"/>
      <c r="H160" s="235" t="s">
        <v>294</v>
      </c>
      <c r="I160" s="222"/>
      <c r="J160" s="222"/>
      <c r="K160" s="222"/>
      <c r="L160" s="222"/>
      <c r="M160" s="222"/>
      <c r="N160" s="222"/>
      <c r="O160" s="222"/>
      <c r="P160" s="222"/>
    </row>
    <row r="161" spans="1:9" s="17" customFormat="1" ht="30" x14ac:dyDescent="0.3">
      <c r="A161" s="222"/>
      <c r="B161" s="124" t="s">
        <v>295</v>
      </c>
      <c r="C161" s="222"/>
      <c r="D161" s="132" t="s">
        <v>150</v>
      </c>
      <c r="E161" s="222"/>
      <c r="F161" s="132" t="s">
        <v>219</v>
      </c>
      <c r="G161" s="222"/>
      <c r="H161" s="231"/>
      <c r="I161" s="222"/>
    </row>
    <row r="162" spans="1:9" s="17" customFormat="1" ht="30" x14ac:dyDescent="0.3">
      <c r="A162" s="222"/>
      <c r="B162" s="124" t="s">
        <v>296</v>
      </c>
      <c r="C162" s="222"/>
      <c r="D162" s="195">
        <v>44255036</v>
      </c>
      <c r="E162" s="222"/>
      <c r="F162" s="132" t="s">
        <v>141</v>
      </c>
      <c r="G162" s="222"/>
      <c r="H162" s="231"/>
      <c r="I162" s="222"/>
    </row>
    <row r="163" spans="1:9" s="17" customFormat="1" ht="15" x14ac:dyDescent="0.3">
      <c r="A163" s="222"/>
      <c r="B163" s="120" t="s">
        <v>297</v>
      </c>
      <c r="C163" s="222"/>
      <c r="D163" s="132" t="s">
        <v>128</v>
      </c>
      <c r="E163" s="222"/>
      <c r="F163" s="132" t="s">
        <v>298</v>
      </c>
      <c r="G163" s="222"/>
      <c r="H163" s="231"/>
      <c r="I163" s="222"/>
    </row>
    <row r="164" spans="1:9" s="17" customFormat="1" ht="30" x14ac:dyDescent="0.3">
      <c r="A164" s="222"/>
      <c r="B164" s="124" t="s">
        <v>299</v>
      </c>
      <c r="C164" s="222"/>
      <c r="D164" s="132" t="s">
        <v>150</v>
      </c>
      <c r="E164" s="222"/>
      <c r="F164" s="132" t="s">
        <v>219</v>
      </c>
      <c r="G164" s="222"/>
      <c r="H164" s="231"/>
      <c r="I164" s="222"/>
    </row>
    <row r="165" spans="1:9" s="17" customFormat="1" ht="30" x14ac:dyDescent="0.3">
      <c r="A165" s="222"/>
      <c r="B165" s="125" t="s">
        <v>300</v>
      </c>
      <c r="C165" s="222"/>
      <c r="D165" s="195">
        <v>8345114</v>
      </c>
      <c r="E165" s="222"/>
      <c r="F165" s="132" t="s">
        <v>141</v>
      </c>
      <c r="G165" s="222"/>
      <c r="H165" s="232"/>
      <c r="I165" s="222"/>
    </row>
    <row r="166" spans="1:9" s="17" customFormat="1" ht="15" x14ac:dyDescent="0.3">
      <c r="A166" s="222"/>
      <c r="B166" s="32"/>
      <c r="C166" s="222"/>
      <c r="D166" s="107"/>
      <c r="E166" s="222"/>
      <c r="F166" s="24"/>
      <c r="G166" s="222"/>
      <c r="H166" s="222"/>
      <c r="I166" s="222"/>
    </row>
    <row r="167" spans="1:9" s="17" customFormat="1" ht="15" x14ac:dyDescent="0.3">
      <c r="A167" s="222"/>
      <c r="B167" s="108" t="s">
        <v>301</v>
      </c>
      <c r="C167" s="222"/>
      <c r="D167" s="119"/>
      <c r="E167" s="222"/>
      <c r="F167" s="119"/>
      <c r="G167" s="222"/>
      <c r="H167" s="247"/>
      <c r="I167" s="222"/>
    </row>
    <row r="168" spans="1:9" s="17" customFormat="1" ht="30" x14ac:dyDescent="0.3">
      <c r="A168" s="222"/>
      <c r="B168" s="120" t="s">
        <v>302</v>
      </c>
      <c r="C168" s="222"/>
      <c r="D168" s="132" t="s">
        <v>150</v>
      </c>
      <c r="E168" s="222"/>
      <c r="F168" s="132" t="s">
        <v>303</v>
      </c>
      <c r="G168" s="222"/>
      <c r="H168" s="231"/>
      <c r="I168" s="222"/>
    </row>
    <row r="169" spans="1:9" s="17" customFormat="1" ht="30" x14ac:dyDescent="0.3">
      <c r="A169" s="222"/>
      <c r="B169" s="125" t="s">
        <v>304</v>
      </c>
      <c r="C169" s="222"/>
      <c r="D169" s="133" t="s">
        <v>150</v>
      </c>
      <c r="E169" s="222"/>
      <c r="F169" s="133" t="s">
        <v>219</v>
      </c>
      <c r="G169" s="222"/>
      <c r="H169" s="232"/>
      <c r="I169" s="222"/>
    </row>
    <row r="170" spans="1:9" s="17" customFormat="1" ht="15" x14ac:dyDescent="0.3">
      <c r="A170" s="222"/>
      <c r="B170" s="32"/>
      <c r="C170" s="222"/>
      <c r="D170" s="107"/>
      <c r="E170" s="222"/>
      <c r="F170" s="24"/>
      <c r="G170" s="222"/>
      <c r="H170" s="222"/>
      <c r="I170" s="222"/>
    </row>
    <row r="171" spans="1:9" s="17" customFormat="1" ht="15" x14ac:dyDescent="0.3">
      <c r="A171" s="222"/>
      <c r="B171" s="108" t="s">
        <v>305</v>
      </c>
      <c r="C171" s="222"/>
      <c r="D171" s="126"/>
      <c r="E171" s="222"/>
      <c r="F171" s="127"/>
      <c r="G171" s="222"/>
      <c r="H171" s="247"/>
      <c r="I171" s="222"/>
    </row>
    <row r="172" spans="1:9" s="17" customFormat="1" ht="60" x14ac:dyDescent="0.3">
      <c r="A172" s="222"/>
      <c r="B172" s="128" t="s">
        <v>29</v>
      </c>
      <c r="C172" s="222"/>
      <c r="D172" s="132" t="s">
        <v>180</v>
      </c>
      <c r="E172" s="222"/>
      <c r="F172" s="132" t="s">
        <v>306</v>
      </c>
      <c r="G172" s="222"/>
      <c r="H172" s="231"/>
      <c r="I172" s="222"/>
    </row>
    <row r="173" spans="1:9" s="17" customFormat="1" ht="30" x14ac:dyDescent="0.3">
      <c r="A173" s="222"/>
      <c r="B173" s="120" t="s">
        <v>307</v>
      </c>
      <c r="C173" s="222"/>
      <c r="D173" s="195">
        <v>453300000</v>
      </c>
      <c r="E173" s="222"/>
      <c r="F173" s="132" t="s">
        <v>141</v>
      </c>
      <c r="G173" s="222"/>
      <c r="H173" s="231" t="s">
        <v>308</v>
      </c>
      <c r="I173" s="222"/>
    </row>
    <row r="174" spans="1:9" s="17" customFormat="1" ht="15" x14ac:dyDescent="0.3">
      <c r="A174" s="222"/>
      <c r="B174" s="115" t="s">
        <v>309</v>
      </c>
      <c r="C174" s="222"/>
      <c r="D174" s="195" t="s">
        <v>139</v>
      </c>
      <c r="E174" s="222"/>
      <c r="F174" s="132" t="s">
        <v>219</v>
      </c>
      <c r="G174" s="222"/>
      <c r="H174" s="231"/>
      <c r="I174" s="222"/>
    </row>
    <row r="175" spans="1:9" s="17" customFormat="1" ht="15" x14ac:dyDescent="0.3">
      <c r="A175" s="222"/>
      <c r="B175" s="110" t="s">
        <v>30</v>
      </c>
      <c r="C175" s="222"/>
      <c r="D175" s="195">
        <v>215022900000</v>
      </c>
      <c r="E175" s="222"/>
      <c r="F175" s="132" t="s">
        <v>141</v>
      </c>
      <c r="G175" s="222"/>
      <c r="H175" s="235" t="s">
        <v>310</v>
      </c>
      <c r="I175" s="222"/>
    </row>
    <row r="176" spans="1:9" s="17" customFormat="1" ht="15" x14ac:dyDescent="0.3">
      <c r="A176" s="222"/>
      <c r="B176" s="110" t="s">
        <v>31</v>
      </c>
      <c r="C176" s="222"/>
      <c r="D176" s="207">
        <v>1037648025</v>
      </c>
      <c r="E176" s="222"/>
      <c r="F176" s="132" t="s">
        <v>141</v>
      </c>
      <c r="G176" s="222"/>
      <c r="H176" s="231"/>
      <c r="I176" s="222"/>
    </row>
    <row r="177" spans="1:9" s="17" customFormat="1" ht="15" x14ac:dyDescent="0.3">
      <c r="A177" s="222"/>
      <c r="B177" s="110" t="s">
        <v>32</v>
      </c>
      <c r="C177" s="222"/>
      <c r="D177" s="132" t="s">
        <v>139</v>
      </c>
      <c r="E177" s="222"/>
      <c r="F177" s="132" t="s">
        <v>219</v>
      </c>
      <c r="G177" s="222"/>
      <c r="H177" s="231"/>
      <c r="I177" s="222"/>
    </row>
    <row r="178" spans="1:9" s="17" customFormat="1" ht="15" x14ac:dyDescent="0.3">
      <c r="A178" s="222"/>
      <c r="B178" s="110" t="s">
        <v>33</v>
      </c>
      <c r="C178" s="222"/>
      <c r="D178" s="132">
        <v>199100000</v>
      </c>
      <c r="E178" s="222"/>
      <c r="F178" s="132" t="s">
        <v>219</v>
      </c>
      <c r="G178" s="222"/>
      <c r="H178" s="231"/>
      <c r="I178" s="222"/>
    </row>
    <row r="179" spans="1:9" s="17" customFormat="1" ht="15" x14ac:dyDescent="0.3">
      <c r="A179" s="222"/>
      <c r="B179" s="110" t="s">
        <v>34</v>
      </c>
      <c r="C179" s="222"/>
      <c r="D179" s="132">
        <v>4373200000</v>
      </c>
      <c r="E179" s="222"/>
      <c r="F179" s="132" t="s">
        <v>219</v>
      </c>
      <c r="G179" s="222"/>
      <c r="H179" s="231"/>
      <c r="I179" s="222"/>
    </row>
    <row r="180" spans="1:9" s="17" customFormat="1" ht="15" x14ac:dyDescent="0.3">
      <c r="A180" s="222"/>
      <c r="B180" s="110" t="s">
        <v>311</v>
      </c>
      <c r="C180" s="222"/>
      <c r="D180" s="195">
        <v>5045</v>
      </c>
      <c r="E180" s="222"/>
      <c r="F180" s="132" t="s">
        <v>312</v>
      </c>
      <c r="G180" s="222"/>
      <c r="H180" s="231"/>
      <c r="I180" s="222"/>
    </row>
    <row r="181" spans="1:9" s="17" customFormat="1" ht="15" x14ac:dyDescent="0.3">
      <c r="A181" s="222"/>
      <c r="B181" s="110" t="s">
        <v>313</v>
      </c>
      <c r="C181" s="222"/>
      <c r="D181" s="195">
        <v>1231</v>
      </c>
      <c r="E181" s="222"/>
      <c r="F181" s="132" t="s">
        <v>312</v>
      </c>
      <c r="G181" s="222"/>
      <c r="H181" s="231"/>
      <c r="I181" s="222"/>
    </row>
    <row r="182" spans="1:9" s="17" customFormat="1" ht="15" x14ac:dyDescent="0.3">
      <c r="A182" s="222"/>
      <c r="B182" s="110" t="s">
        <v>35</v>
      </c>
      <c r="C182" s="222"/>
      <c r="D182" s="195">
        <f>SUM(D180:D181)</f>
        <v>6276</v>
      </c>
      <c r="E182" s="222"/>
      <c r="F182" s="132" t="s">
        <v>312</v>
      </c>
      <c r="G182" s="222"/>
      <c r="H182" s="231"/>
      <c r="I182" s="222"/>
    </row>
    <row r="183" spans="1:9" s="17" customFormat="1" ht="15" x14ac:dyDescent="0.3">
      <c r="A183" s="222"/>
      <c r="B183" s="110" t="s">
        <v>36</v>
      </c>
      <c r="C183" s="222"/>
      <c r="D183" s="132">
        <v>4090700</v>
      </c>
      <c r="E183" s="222"/>
      <c r="F183" s="132" t="s">
        <v>312</v>
      </c>
      <c r="G183" s="222"/>
      <c r="H183" s="231"/>
      <c r="I183" s="222"/>
    </row>
    <row r="184" spans="1:9" s="17" customFormat="1" ht="15" x14ac:dyDescent="0.3">
      <c r="A184" s="222"/>
      <c r="B184" s="110" t="s">
        <v>314</v>
      </c>
      <c r="C184" s="222"/>
      <c r="D184" s="132" t="s">
        <v>139</v>
      </c>
      <c r="E184" s="222"/>
      <c r="F184" s="132" t="s">
        <v>219</v>
      </c>
      <c r="G184" s="222"/>
      <c r="H184" s="231"/>
      <c r="I184" s="222"/>
    </row>
    <row r="185" spans="1:9" s="17" customFormat="1" ht="15" x14ac:dyDescent="0.3">
      <c r="A185" s="222"/>
      <c r="B185" s="215" t="s">
        <v>37</v>
      </c>
      <c r="C185" s="222"/>
      <c r="D185" s="133">
        <v>961300000</v>
      </c>
      <c r="E185" s="222"/>
      <c r="F185" s="133" t="s">
        <v>219</v>
      </c>
      <c r="G185" s="222"/>
      <c r="H185" s="232"/>
      <c r="I185" s="222"/>
    </row>
    <row r="186" spans="1:9" s="17" customFormat="1" ht="15" x14ac:dyDescent="0.3">
      <c r="A186" s="222"/>
      <c r="B186" s="24"/>
      <c r="C186" s="222"/>
      <c r="D186" s="129"/>
      <c r="E186" s="222"/>
      <c r="F186" s="24"/>
      <c r="G186" s="222"/>
      <c r="H186" s="222"/>
      <c r="I186" s="222"/>
    </row>
    <row r="187" spans="1:9" s="17" customFormat="1" ht="15" x14ac:dyDescent="0.3">
      <c r="A187" s="222"/>
      <c r="B187" s="108" t="s">
        <v>315</v>
      </c>
      <c r="C187" s="222"/>
      <c r="D187" s="109"/>
      <c r="E187" s="222"/>
      <c r="F187" s="109"/>
      <c r="G187" s="222"/>
      <c r="H187" s="247"/>
      <c r="I187" s="222"/>
    </row>
    <row r="188" spans="1:9" s="17" customFormat="1" ht="15" x14ac:dyDescent="0.3">
      <c r="A188" s="222"/>
      <c r="B188" s="110" t="s">
        <v>179</v>
      </c>
      <c r="C188" s="222"/>
      <c r="D188" s="111"/>
      <c r="E188" s="222"/>
      <c r="F188" s="111"/>
      <c r="G188" s="222"/>
      <c r="H188" s="231"/>
      <c r="I188" s="222"/>
    </row>
    <row r="189" spans="1:9" s="17" customFormat="1" ht="30" x14ac:dyDescent="0.3">
      <c r="A189" s="222"/>
      <c r="B189" s="116" t="s">
        <v>316</v>
      </c>
      <c r="C189" s="222"/>
      <c r="D189" s="132" t="s">
        <v>180</v>
      </c>
      <c r="E189" s="222"/>
      <c r="F189" s="192" t="s">
        <v>186</v>
      </c>
      <c r="G189" s="222"/>
      <c r="H189" s="231"/>
      <c r="I189" s="222"/>
    </row>
    <row r="190" spans="1:9" s="17" customFormat="1" ht="45" x14ac:dyDescent="0.3">
      <c r="A190" s="248"/>
      <c r="B190" s="176" t="s">
        <v>317</v>
      </c>
      <c r="C190" s="249"/>
      <c r="D190" s="132" t="s">
        <v>139</v>
      </c>
      <c r="E190" s="222"/>
      <c r="F190" s="132" t="str">
        <f>IF(D190=Lists!$K$4,"&lt; Ingresar dirección web de la fuente de los datos &gt;",IF(D190=Lists!$K$5,"&lt; Incluir referencia a sección del Informe EITI o dirección web &gt;",IF(D190=Lists!$K$6,"&lt; Incluir referencia a elementos que prueban la inaplicabilidad &gt;","")))</f>
        <v/>
      </c>
      <c r="G190" s="222"/>
      <c r="H190" s="231"/>
      <c r="I190" s="222"/>
    </row>
    <row r="191" spans="1:9" s="17" customFormat="1" ht="30" x14ac:dyDescent="0.3">
      <c r="A191" s="222"/>
      <c r="B191" s="117" t="s">
        <v>318</v>
      </c>
      <c r="C191" s="249"/>
      <c r="D191" s="133" t="s">
        <v>139</v>
      </c>
      <c r="E191" s="222"/>
      <c r="F191" s="133" t="str">
        <f>IF(D191=Lists!$K$4,"&lt; Ingresar dirección web de la fuente de los datos &gt;",IF(D191=Lists!$K$5,"&lt; Incluir referencia a sección del Informe EITI o dirección web &gt;",IF(D191=Lists!$K$6,"&lt; Incluir referencia a elementos que prueban la inaplicabilidad &gt;","")))</f>
        <v/>
      </c>
      <c r="G191" s="222"/>
      <c r="H191" s="232"/>
      <c r="I191" s="222"/>
    </row>
    <row r="192" spans="1:9" s="17" customFormat="1" ht="15.6" thickBot="1" x14ac:dyDescent="0.35">
      <c r="A192" s="222"/>
      <c r="B192" s="130"/>
      <c r="C192" s="243"/>
      <c r="D192" s="131"/>
      <c r="E192" s="243"/>
      <c r="F192" s="130"/>
      <c r="G192" s="243"/>
      <c r="H192" s="243"/>
      <c r="I192" s="222"/>
    </row>
    <row r="193" spans="1:9" s="17" customFormat="1" ht="15" x14ac:dyDescent="0.3">
      <c r="A193" s="222"/>
      <c r="B193" s="24"/>
      <c r="C193" s="222"/>
      <c r="D193" s="129"/>
      <c r="E193" s="222"/>
      <c r="F193" s="24"/>
      <c r="G193" s="222"/>
      <c r="H193" s="222"/>
      <c r="I193" s="222"/>
    </row>
    <row r="194" spans="1:9" s="17" customFormat="1" ht="15.6" thickBot="1" x14ac:dyDescent="0.35">
      <c r="A194" s="222"/>
      <c r="B194" s="282" t="s">
        <v>84</v>
      </c>
      <c r="C194" s="283"/>
      <c r="D194" s="283"/>
      <c r="E194" s="283"/>
      <c r="F194" s="283"/>
      <c r="G194" s="283"/>
      <c r="H194" s="283"/>
      <c r="I194" s="222"/>
    </row>
    <row r="195" spans="1:9" s="17" customFormat="1" ht="15" x14ac:dyDescent="0.3">
      <c r="A195" s="222"/>
      <c r="B195" s="284" t="s">
        <v>319</v>
      </c>
      <c r="C195" s="285"/>
      <c r="D195" s="285"/>
      <c r="E195" s="285"/>
      <c r="F195" s="285"/>
      <c r="G195" s="285"/>
      <c r="H195" s="285"/>
      <c r="I195" s="222"/>
    </row>
    <row r="196" spans="1:9" s="17" customFormat="1" ht="15.6" thickBot="1" x14ac:dyDescent="0.35">
      <c r="A196" s="222"/>
      <c r="B196" s="182"/>
      <c r="C196" s="182"/>
      <c r="D196" s="182"/>
      <c r="E196" s="182"/>
      <c r="F196" s="182"/>
      <c r="G196" s="182"/>
      <c r="H196" s="182"/>
      <c r="I196" s="222"/>
    </row>
    <row r="197" spans="1:9" s="17" customFormat="1" ht="15" x14ac:dyDescent="0.3">
      <c r="A197" s="222"/>
      <c r="B197" s="277" t="s">
        <v>86</v>
      </c>
      <c r="C197" s="277"/>
      <c r="D197" s="277"/>
      <c r="E197" s="277"/>
      <c r="F197" s="277"/>
      <c r="G197" s="222"/>
      <c r="H197" s="222"/>
      <c r="I197" s="222"/>
    </row>
    <row r="198" spans="1:9" s="17" customFormat="1" ht="15" x14ac:dyDescent="0.3">
      <c r="A198" s="222"/>
      <c r="B198" s="262" t="s">
        <v>87</v>
      </c>
      <c r="C198" s="262"/>
      <c r="D198" s="262"/>
      <c r="E198" s="262"/>
      <c r="F198" s="262"/>
      <c r="G198" s="222"/>
      <c r="H198" s="222"/>
      <c r="I198" s="222"/>
    </row>
    <row r="199" spans="1:9" s="17" customFormat="1" ht="15" x14ac:dyDescent="0.3">
      <c r="A199" s="222"/>
      <c r="B199" s="270" t="s">
        <v>89</v>
      </c>
      <c r="C199" s="270"/>
      <c r="D199" s="270"/>
      <c r="E199" s="270"/>
      <c r="F199" s="270"/>
      <c r="G199" s="222"/>
      <c r="H199" s="222"/>
      <c r="I199" s="222"/>
    </row>
    <row r="200" spans="1:9" s="17" customFormat="1" ht="15" x14ac:dyDescent="0.3">
      <c r="A200" s="222"/>
      <c r="B200" s="222"/>
      <c r="C200" s="222"/>
      <c r="D200" s="222"/>
      <c r="E200" s="222"/>
      <c r="F200" s="222"/>
      <c r="G200" s="222"/>
      <c r="H200" s="222"/>
      <c r="I200" s="222"/>
    </row>
    <row r="201" spans="1:9" ht="16.2" x14ac:dyDescent="0.3"/>
    <row r="202" spans="1:9" ht="16.2" x14ac:dyDescent="0.3"/>
    <row r="203" spans="1:9" ht="16.2" x14ac:dyDescent="0.3"/>
    <row r="204" spans="1:9" ht="16.2" x14ac:dyDescent="0.3"/>
    <row r="205" spans="1:9" ht="16.2" x14ac:dyDescent="0.3"/>
    <row r="206" spans="1:9" ht="16.2" x14ac:dyDescent="0.3"/>
    <row r="207" spans="1:9" ht="16.2" x14ac:dyDescent="0.3"/>
    <row r="208" spans="1:9" ht="16.2" x14ac:dyDescent="0.3"/>
    <row r="209" spans="16:16" ht="16.2" x14ac:dyDescent="0.3"/>
    <row r="210" spans="16:16" ht="16.2" x14ac:dyDescent="0.3"/>
    <row r="211" spans="16:16" ht="16.2" x14ac:dyDescent="0.3"/>
    <row r="212" spans="16:16" ht="16.2" x14ac:dyDescent="0.3"/>
    <row r="213" spans="16:16" ht="16.2" x14ac:dyDescent="0.3"/>
    <row r="214" spans="16:16" ht="16.2" x14ac:dyDescent="0.3"/>
    <row r="215" spans="16:16" ht="16.2" x14ac:dyDescent="0.3"/>
    <row r="216" spans="16:16" ht="16.2" x14ac:dyDescent="0.3"/>
    <row r="217" spans="16:16" ht="16.2" x14ac:dyDescent="0.3"/>
    <row r="218" spans="16:16" ht="16.2" x14ac:dyDescent="0.3"/>
    <row r="219" spans="16:16" ht="16.2" x14ac:dyDescent="0.3"/>
    <row r="220" spans="16:16" ht="16.2" x14ac:dyDescent="0.3"/>
    <row r="221" spans="16:16" ht="16.2" x14ac:dyDescent="0.3">
      <c r="P221" s="7" t="s">
        <v>320</v>
      </c>
    </row>
  </sheetData>
  <mergeCells count="13">
    <mergeCell ref="B199:F199"/>
    <mergeCell ref="B2:H2"/>
    <mergeCell ref="B3:H3"/>
    <mergeCell ref="B4:H4"/>
    <mergeCell ref="B5:H5"/>
    <mergeCell ref="B6:H6"/>
    <mergeCell ref="B7:H7"/>
    <mergeCell ref="B8:H8"/>
    <mergeCell ref="B194:H194"/>
    <mergeCell ref="B195:H195"/>
    <mergeCell ref="B9:H9"/>
    <mergeCell ref="B197:F197"/>
    <mergeCell ref="B198:F198"/>
  </mergeCells>
  <dataValidations xWindow="589" yWindow="498" count="32">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07:D112 D103:D105 D60:D75 D80:D93" xr:uid="{00000000-0002-0000-0200-00000200000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1 D96:D97 D58:D59 D54 D49:D51 D135:D140 D128 D26:D30 D19:D22 D78:D79 D188:D191 D172 D168 D163 D160 D116 D152:D154 D147 D143 D44:D45 D38:D41 D34:D35 D124 D120 D157" xr:uid="{E192EF1E-9B5F-4EB1-BF02-36F681E971D7}">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13" xr:uid="{7082261E-C7B1-4F74-81CF-A7794A2F9992}">
      <formula1>0</formula1>
    </dataValidation>
    <dataValidation type="textLength" allowBlank="1" showInputMessage="1" showErrorMessage="1" errorTitle="Por favor, no editar estas celda" error="Por favor, no edite estas celdas" sqref="B120:B121 B96:B98 B132 B116:B117 B124:B125 B128:B129" xr:uid="{D4F2C1B7-E8B6-42EE-B86F-A0243D6AFDD9}">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79" xr:uid="{7C642FB5-B843-4487-B063-21FFC47CF6A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77" xr:uid="{CE675DBA-0644-4A5C-BBDA-6E6C8E2AD24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76" xr:uid="{22F3384F-B893-4DAB-8559-F1B8DC7F269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75" xr:uid="{002CC625-2364-4D55-AFF0-819D0C50C82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73:D174" xr:uid="{7E85E72D-BA05-418F-9613-B3350052F8D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78" xr:uid="{ED4DF579-1686-4281-AC50-CFFF2A86B79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69 D164:D165 D161:D162 D158:D159 D148:D149 D117 D129 D125 D121 D144" xr:uid="{F804F85A-1323-4293-B007-2F02CD36D823}">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82" xr:uid="{8629A22E-18D7-4AAD-9E2C-54ABE886391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83" xr:uid="{D32E1E08-44FE-43BA-868C-56404BB378B3}">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84:F185 F173:F179 F129 F158:F159 F164:F165 F161:F162 F149 F169 F125 F121 F117" xr:uid="{AC31C3E7-FBB3-4643-8A12-05F034B46A91}">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84" xr:uid="{B6EA3FF2-B89F-4B2B-B945-54384AFBC68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5" xr:uid="{7832BB4F-2203-437C-94DA-63A7D7BCD388}">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103:B105 B66 B64 B62 B60 B111 B109 B107 B68 B70 B74 B72 B92 B84 B90 B88 B82 B80" xr:uid="{8E4A7729-626F-4674-B975-3B334A3975DE}">
      <formula1>Commodities_list</formula1>
    </dataValidation>
    <dataValidation type="whole" allowBlank="1" showInputMessage="1" showErrorMessage="1" errorTitle="Por favor, no editar estas celda" error="Por favor, no edite estas celdas" sqref="B168:B169 B147:B149 B152:B154 B143:B144 B188:B191 B135:B140 B157:B162" xr:uid="{286182BE-B58B-4B5D-8529-F453ED5F7915}">
      <formula1>10000</formula1>
      <formula2>50000</formula2>
    </dataValidation>
    <dataValidation type="whole" allowBlank="1" showInputMessage="1" showErrorMessage="1" errorTitle="Por favor, no editar estas celda" error="Por favor, no edite estas celdas" sqref="B192:H193 B172:B185" xr:uid="{41BDBFD2-EE60-47A7-B7DF-916D7BB2FB21}">
      <formula1>4</formula1>
      <formula2>5</formula2>
    </dataValidation>
    <dataValidation allowBlank="1" showInputMessage="1" showErrorMessage="1" promptTitle="Nombre del registro" prompt="Ingrese el nombre del Registro de Beneficiarios Reales" sqref="D46" xr:uid="{8FCA2470-8512-4EB0-8603-1E910853A526}"/>
    <dataValidation allowBlank="1" showInputMessage="1" showErrorMessage="1" promptTitle="Additional relevant files" prompt="If several files relevant to the report exist, please indicate as such here. If several, please copy this into several rows." sqref="D46" xr:uid="{69717C2D-2928-45CD-BFE1-FE3F8992A64F}"/>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0:F183" xr:uid="{541820E9-9F26-4712-A681-25A67BF16B28}">
      <formula1>0</formula1>
    </dataValidation>
    <dataValidation allowBlank="1" showInputMessage="1" showErrorMessage="1" errorTitle="Por favor, no editar estas celda" error="Por favor, no edite estas celdas" sqref="B163:B165" xr:uid="{07FE9B1E-D8D5-4CDF-B4C7-CACFEBEDBF5D}"/>
    <dataValidation type="whole" allowBlank="1" showInputMessage="1" showErrorMessage="1" errorTitle="No editar estas celdas" error="Por favor, no edite estas celdas" sqref="B196 B194" xr:uid="{E4F00D57-2632-4898-9727-4E3D1C975A91}">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1" xr:uid="{F0C2DEB4-D0E5-46BE-9B4C-57C232E2EF4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0" xr:uid="{D06DCB01-0C0E-444C-9C6D-1307A8C5A77D}">
      <formula1>2</formula1>
    </dataValidation>
    <dataValidation type="whole" showInputMessage="1" showErrorMessage="1" sqref="A61:C61 A63:C63 A65:C65 B58:B59 D76 A62 A64 B166:D166 F166 B170:D170 F170 E132:G133 F32 B67 F36 F42 E38:E42 F47 D47 F52 D52 F76 H76 F94 F98:F99 E101 B102:G102 B106:G106 E157:E166 G34:G36 F114 B78:B79 B93 B81 B89 B126:D126 F126 C128:C129 F141 F145 B150:D150 F150 B155:D155 C143:C144 C62 C64 C96:C98 B99:D99 H118 B91 B83:B87 C78:C93 C132 C135:C140 C147:C149 C152:C154 B145:D145 C168:C169 F155 F18 F57 B112:B113 B141:D141 C188:C191 C107:C113 H145 H141 H133 H130 H126 H122 H94 H99 E103:E105 G103:G105 H114 C103:C105 I1:I16 H23 C66:C76 F25 D57 C57:C60 B94:D94 H170 H166 H155 H150 H55 H52 H47 H42 H36 H32 A187:A191 F186 G188:G191 E188:E191 B114:D114 G101 B186:D186 H186 B101:C101 B133:D133 B108 B11:F11 B197:F199 B1:H1 B10:H10 B12:H16 B110 G18:G23 E34:E36 E18:E23 A1:A60 F23 G25:G32 B44:C47 E25:E32 G44:G47 G38:G42 E44:E47 E49:E52 G49:G52 B49:C52 B54:C55 D55 F55 E54:E55 G54:G55 B38:C42 E96:E99 G96:G99 E107:E114 G107:G114 G78:G94 G116:G118 E124:E126 G120:G122 G124:G126 E78:E94 E128:E130 F130 B130:D130 G128:G130 G135:G141 E135:E141 G143:G145 E120:E122 G147:G150 E147:E150 E152:E155 G152:G155 G157:G166 C157:C165 G168:G170 E168:E170 E172:E186 G172:G186 D25 D32 D36 D42 D18 B18:C23 D23 B25:C32 B34:C36 B75:B76 E57:E76 B69 B71 B73 G57:G76 A66:A79 C116:C117 F118 B122:D122 F122 C120:C121 C124:C125 B118:D118 E116:E118 E143:E145 C172:C185" xr:uid="{6A93E331-6DF3-4956-AEDE-9E6DEEE23BF9}">
      <formula1>999999</formula1>
      <formula2>99999999</formula2>
    </dataValidation>
    <dataValidation showInputMessage="1" showErrorMessage="1" sqref="B57" xr:uid="{E96A8412-175F-4338-B466-F567B8680AE6}"/>
    <dataValidation type="textLength" allowBlank="1" showInputMessage="1" showErrorMessage="1" sqref="H157:H165 H18:H22 H25:H31 H34:H35 H38:H41 H44:H46 H49:H51 H54 H188:H191 H96:H98 H101:H113 H116:H117 H120:H121 H124:H125 H128:H129 H132 H135:H140 H143:H144 H147:H149 H152:H154 H78:H93 H168:H169 H172:H185 H57:H75" xr:uid="{ECF840E1-BECD-4B6A-B1FB-476E3B5C3F3A}">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6278D528-46FD-4A32-9D7F-E09A1C8988C7}">
      <formula1>0</formula1>
    </dataValidation>
    <dataValidation type="whole" showInputMessage="1" showErrorMessage="1" errorTitle="No editar estas celdas" error="Por favor, no edite estas celdas" sqref="B2:H9 B24:H24 B33:H33 B37:H37 B43:H43 D132 B48:H48 B53:H53 B56:H56 B95:H95 B100:H100 B119:H119 B123:H123 B77:H77 B127:H127 B131:H131 B134:H134 B142:H142 B146:H146 B151:H151 B156:H156 B167:H167 B171:H171 B187:H187 D98 B17:H17 B115:H115" xr:uid="{F30C273A-6525-4313-BF64-AEB86719648F}">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0 F62 F64 F66 F103:F105 F107 F109 F111 F68 F70 F74 F72 F80 F82 F90 F84 F92" xr:uid="{1E50F8E2-0B17-4391-BAF8-975C7216C2F1}">
      <formula1>"&lt;Unidad&gt;,Sm3,Sm3 o.e.,Barriles,Toneladas,oz,carats,Pce"</formula1>
    </dataValidation>
  </dataValidations>
  <hyperlinks>
    <hyperlink ref="B48" r:id="rId1" location="r2-6" xr:uid="{01F560B5-DE27-4091-8DBC-6C7C65AAAD9C}"/>
    <hyperlink ref="B53" r:id="rId2" location="r3-1" xr:uid="{F4A5A3E8-D564-47C5-9A9D-012B6AE3A183}"/>
    <hyperlink ref="B57" r:id="rId3" xr:uid="{5629E617-97AF-4813-9199-00CF57C8EFE2}"/>
    <hyperlink ref="B95" r:id="rId4" location="r4-1" display="Requisito EITI 4.1: Exhaustividad:" xr:uid="{3ADE26BD-6F9B-4348-AE1B-767D65D3197D}"/>
    <hyperlink ref="B100" r:id="rId5" location="r4-2" xr:uid="{68272F0F-4EF2-4643-8191-D3C5F8F82FC8}"/>
    <hyperlink ref="B127" r:id="rId6" location="r4-6" xr:uid="{72625F05-9538-4F42-9D56-F11D50B66602}"/>
    <hyperlink ref="B131" r:id="rId7" location="r4-8" xr:uid="{85A4A745-4B02-4342-8C89-1E018863F02B}"/>
    <hyperlink ref="B134" r:id="rId8" location="r4-9" xr:uid="{2B3B1BF5-F1B5-43D0-94E1-4C601F40EB9F}"/>
    <hyperlink ref="B151" r:id="rId9" location="r5-3" xr:uid="{A14545EF-A821-45E6-A250-E0751C850B03}"/>
    <hyperlink ref="B167" r:id="rId10" location="r6-2" xr:uid="{C5ACF7DA-33DB-4C87-8B71-B502EEF32AB2}"/>
    <hyperlink ref="B171" r:id="rId11" location="r6-3" xr:uid="{82B73FE3-3742-43A3-88AB-0C1130A954A4}"/>
    <hyperlink ref="B156" r:id="rId12" location="r6-1" xr:uid="{D42A866D-00B2-48CB-811E-C36960802287}"/>
    <hyperlink ref="B56" r:id="rId13" location="r3-2" xr:uid="{84C4156F-F452-4B78-8F55-728BC1BE5BBE}"/>
    <hyperlink ref="B187" r:id="rId14" location="r6-4" xr:uid="{BEC9EB93-2091-4E3D-8D24-61E838673103}"/>
    <hyperlink ref="B195:F195" r:id="rId15" display="Give us your feedback or report a conflict in the data! Write to us at  data@eiti.org" xr:uid="{3FA22EFF-FF94-4799-88A3-B6E47F7EA5DF}"/>
    <hyperlink ref="B194:F194" r:id="rId16" display="Puede acceder a la versión más reciente de las plantillas de datos resumidos en https://eiti.org/es/documento/plantilla-datos-resumidos-del-eiti" xr:uid="{DFC4351A-1437-4B57-8F7F-3B63F3CD0A0B}"/>
    <hyperlink ref="B142" r:id="rId17" location="r5-1" xr:uid="{429D3239-C81F-4D5A-A222-0160ECE29C2C}"/>
    <hyperlink ref="F19" r:id="rId18" xr:uid="{6301B372-AE7C-4AC4-B32A-BB690039997B}"/>
    <hyperlink ref="F26" r:id="rId19" xr:uid="{7E3148E8-2934-4C98-82AD-4303EA73F482}"/>
    <hyperlink ref="F31" r:id="rId20" xr:uid="{B6833419-F1B2-493E-9742-7C1CCEAD7A85}"/>
    <hyperlink ref="F30" r:id="rId21" xr:uid="{ABBDEC02-C958-40F0-8466-702B4DDB23F9}"/>
    <hyperlink ref="F34" r:id="rId22" xr:uid="{8B911914-10D3-478D-9DC7-7A2C89E341A8}"/>
    <hyperlink ref="F38" r:id="rId23" xr:uid="{2656E357-83C3-4738-89A6-2CBCD5BE5863}"/>
    <hyperlink ref="F40" r:id="rId24" xr:uid="{B405B0AA-F555-4CCF-9314-7FFD1EF5259B}"/>
    <hyperlink ref="F138" r:id="rId25" xr:uid="{BD3DC805-BF1E-49F7-9D78-CA588828C92C}"/>
    <hyperlink ref="F143" r:id="rId26" display="http://www.sefin.gob.hn/download_file.php?download_file=/wp-content/uploads/Presupuesto/2019/aprobado/Disposiciones%202019.pdf" xr:uid="{E8AE2F28-92AD-406E-8854-67AD6C8F9C18}"/>
    <hyperlink ref="F147" r:id="rId27" display="http://www.sefin.gob.hn/download_file.php?download_file=/wp-content/uploads/Presupuesto/2019/aprobado/Disposiciones%202019.pdf" xr:uid="{5731B026-9E63-4B18-B4CC-D5568446AFEB}"/>
    <hyperlink ref="F189" r:id="rId28" xr:uid="{81011A7C-FF67-4888-8E3A-0024CFC71BDF}"/>
    <hyperlink ref="B17" r:id="rId29" location="r2-1" xr:uid="{50ACE6A8-B888-4810-861B-FC6356622493}"/>
    <hyperlink ref="B24" r:id="rId30" location="r2-2" xr:uid="{A69A5532-2E42-436E-BAFC-D3682DD5FB19}"/>
    <hyperlink ref="B43" r:id="rId31" location="r2-5" xr:uid="{AB6D633C-3EEE-4729-B62D-BDE92C12478D}"/>
    <hyperlink ref="B33" r:id="rId32" location="r2-3" xr:uid="{D888212A-11C7-4991-9A42-19871853F527}"/>
    <hyperlink ref="B37" r:id="rId33" location="r2-4" xr:uid="{82A98917-0879-4B72-BBD4-1CBDC4FE3A10}"/>
    <hyperlink ref="B77" r:id="rId34" location="r3-3" xr:uid="{DCAE445F-ACE6-4243-B54B-8331656EA92F}"/>
    <hyperlink ref="B115" r:id="rId35" location="r4-3" xr:uid="{84EE4637-1176-4EB9-9836-453A40844FD6}"/>
    <hyperlink ref="B119" r:id="rId36" location="r4-4" xr:uid="{619AD90D-299E-403E-8390-B88D89C2EDD9}"/>
    <hyperlink ref="B123" r:id="rId37" location="r4-5" xr:uid="{3A14D033-5ED8-41F1-88C8-C8B173956791}"/>
    <hyperlink ref="B146" r:id="rId38" location="r5-2" xr:uid="{5170280F-3A6A-4BCB-A4F4-2983E2A171F0}"/>
    <hyperlink ref="F157" r:id="rId39" xr:uid="{86CB19F1-0248-4EED-A637-A3E4DFB09A6E}"/>
    <hyperlink ref="B173" r:id="rId40" xr:uid="{11006E84-5AEF-45CA-8FC4-CC5FD7E8F8D4}"/>
    <hyperlink ref="H160" r:id="rId41" xr:uid="{44627B31-49D3-4D7F-B6C6-E4E7AACAF13D}"/>
    <hyperlink ref="H175" r:id="rId42" xr:uid="{4E146670-7DA0-4539-8CAD-FA83CEBEDBD2}"/>
  </hyperlinks>
  <pageMargins left="0.25" right="0.25" top="0.75" bottom="0.75" header="0.3" footer="0.3"/>
  <pageSetup paperSize="8" fitToHeight="0" orientation="landscape" horizontalDpi="2400" verticalDpi="2400" r:id="rId43"/>
  <legacyDrawing r:id="rId44"/>
  <extLst>
    <ext xmlns:x14="http://schemas.microsoft.com/office/spreadsheetml/2009/9/main" uri="{CCE6A557-97BC-4b89-ADB6-D9C93CAAB3DF}">
      <x14:dataValidations xmlns:xm="http://schemas.microsoft.com/office/excel/2006/main" xWindow="589" yWindow="498" count="1">
        <x14:dataValidation type="list" operator="equal" showInputMessage="1" showErrorMessage="1" errorTitle="El contenido ingresado es inváli" error="El contenido ingresado es inválido" promptTitle="Ingrese la unidad" prompt="Ingrese la moneda de acuerdo con el código de divisas ISO de tres letreas." xr:uid="{46507AB1-60E8-4E9B-919E-721DEE57AC8F}">
          <x14:formula1>
            <xm:f>Lists!$I$11:$I$168</xm:f>
          </x14:formula1>
          <xm:sqref>F112:F113 F110 F108 F65 F63 F61 F67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11"/>
  <sheetViews>
    <sheetView showGridLines="0" topLeftCell="A6" zoomScale="110" zoomScaleNormal="110" workbookViewId="0">
      <selection activeCell="E15" sqref="E15:E31"/>
    </sheetView>
  </sheetViews>
  <sheetFormatPr defaultColWidth="4" defaultRowHeight="24" customHeight="1" x14ac:dyDescent="0.3"/>
  <cols>
    <col min="1" max="1" width="4" style="17"/>
    <col min="2" max="2" width="53.109375" style="17" customWidth="1"/>
    <col min="3" max="3" width="44.44140625" style="17" customWidth="1"/>
    <col min="4" max="4" width="38.88671875" style="17" customWidth="1"/>
    <col min="5" max="5" width="23" style="17" customWidth="1"/>
    <col min="6" max="10" width="26.44140625" style="17" customWidth="1"/>
    <col min="11" max="11" width="4" style="17" customWidth="1"/>
    <col min="12" max="33" width="4" style="17"/>
    <col min="34" max="34" width="12.109375" style="17" bestFit="1" customWidth="1"/>
    <col min="35" max="16384" width="4" style="17"/>
  </cols>
  <sheetData>
    <row r="1" spans="2:12" ht="15" x14ac:dyDescent="0.3">
      <c r="B1" s="222"/>
      <c r="C1" s="222"/>
      <c r="D1" s="222"/>
      <c r="E1" s="222"/>
      <c r="F1" s="222"/>
      <c r="G1" s="222"/>
      <c r="H1" s="222"/>
      <c r="I1" s="222"/>
      <c r="J1" s="222"/>
      <c r="K1" s="222"/>
      <c r="L1" s="222"/>
    </row>
    <row r="2" spans="2:12" ht="15" x14ac:dyDescent="0.3">
      <c r="B2" s="271" t="s">
        <v>321</v>
      </c>
      <c r="C2" s="271"/>
      <c r="D2" s="271"/>
      <c r="E2" s="271"/>
      <c r="F2" s="271"/>
      <c r="G2" s="271"/>
      <c r="H2" s="271"/>
      <c r="I2" s="271"/>
      <c r="J2" s="271"/>
      <c r="K2" s="222"/>
      <c r="L2" s="222"/>
    </row>
    <row r="3" spans="2:12" x14ac:dyDescent="0.3">
      <c r="B3" s="272" t="s">
        <v>91</v>
      </c>
      <c r="C3" s="272"/>
      <c r="D3" s="272"/>
      <c r="E3" s="272"/>
      <c r="F3" s="272"/>
      <c r="G3" s="272"/>
      <c r="H3" s="272"/>
      <c r="I3" s="272"/>
      <c r="J3" s="272"/>
      <c r="K3" s="222"/>
      <c r="L3" s="222"/>
    </row>
    <row r="4" spans="2:12" ht="15" customHeight="1" x14ac:dyDescent="0.3">
      <c r="B4" s="274" t="s">
        <v>322</v>
      </c>
      <c r="C4" s="274"/>
      <c r="D4" s="274"/>
      <c r="E4" s="274"/>
      <c r="F4" s="274"/>
      <c r="G4" s="274"/>
      <c r="H4" s="274"/>
      <c r="I4" s="274"/>
      <c r="J4" s="274"/>
      <c r="K4" s="222"/>
      <c r="L4" s="222"/>
    </row>
    <row r="5" spans="2:12" ht="15" customHeight="1" x14ac:dyDescent="0.3">
      <c r="B5" s="274" t="s">
        <v>323</v>
      </c>
      <c r="C5" s="274"/>
      <c r="D5" s="274"/>
      <c r="E5" s="274"/>
      <c r="F5" s="274"/>
      <c r="G5" s="274"/>
      <c r="H5" s="274"/>
      <c r="I5" s="274"/>
      <c r="J5" s="274"/>
      <c r="K5" s="222"/>
      <c r="L5" s="222"/>
    </row>
    <row r="6" spans="2:12" ht="15" customHeight="1" x14ac:dyDescent="0.3">
      <c r="B6" s="274" t="s">
        <v>324</v>
      </c>
      <c r="C6" s="274"/>
      <c r="D6" s="274"/>
      <c r="E6" s="274"/>
      <c r="F6" s="274"/>
      <c r="G6" s="274"/>
      <c r="H6" s="274"/>
      <c r="I6" s="274"/>
      <c r="J6" s="274"/>
      <c r="K6" s="222"/>
      <c r="L6" s="222"/>
    </row>
    <row r="7" spans="2:12" ht="15.6" customHeight="1" x14ac:dyDescent="0.3">
      <c r="B7" s="274" t="s">
        <v>325</v>
      </c>
      <c r="C7" s="274"/>
      <c r="D7" s="274"/>
      <c r="E7" s="274"/>
      <c r="F7" s="274"/>
      <c r="G7" s="274"/>
      <c r="H7" s="274"/>
      <c r="I7" s="274"/>
      <c r="J7" s="274"/>
      <c r="K7" s="222"/>
      <c r="L7" s="222"/>
    </row>
    <row r="8" spans="2:12" ht="15" x14ac:dyDescent="0.35">
      <c r="B8" s="278" t="s">
        <v>326</v>
      </c>
      <c r="C8" s="278"/>
      <c r="D8" s="278"/>
      <c r="E8" s="278"/>
      <c r="F8" s="278"/>
      <c r="G8" s="278"/>
      <c r="H8" s="278"/>
      <c r="I8" s="278"/>
      <c r="J8" s="278"/>
      <c r="K8" s="222"/>
      <c r="L8" s="222"/>
    </row>
    <row r="9" spans="2:12" ht="15" x14ac:dyDescent="0.3">
      <c r="B9" s="222"/>
      <c r="C9" s="222"/>
      <c r="D9" s="222"/>
      <c r="E9" s="222"/>
      <c r="F9" s="222"/>
      <c r="G9" s="222"/>
      <c r="H9" s="222"/>
      <c r="I9" s="222"/>
      <c r="J9" s="222"/>
      <c r="K9" s="222"/>
      <c r="L9" s="222"/>
    </row>
    <row r="10" spans="2:12" x14ac:dyDescent="0.3">
      <c r="B10" s="287" t="s">
        <v>327</v>
      </c>
      <c r="C10" s="287"/>
      <c r="D10" s="287"/>
      <c r="E10" s="287"/>
      <c r="F10" s="287"/>
      <c r="G10" s="287"/>
      <c r="H10" s="287"/>
      <c r="I10" s="287"/>
      <c r="J10" s="287"/>
      <c r="K10" s="222"/>
      <c r="L10" s="222"/>
    </row>
    <row r="11" spans="2:12" s="156" customFormat="1" ht="25.5" customHeight="1" x14ac:dyDescent="0.3">
      <c r="B11" s="288" t="s">
        <v>328</v>
      </c>
      <c r="C11" s="288"/>
      <c r="D11" s="288"/>
      <c r="E11" s="288"/>
      <c r="F11" s="288"/>
      <c r="G11" s="288"/>
      <c r="H11" s="288"/>
      <c r="I11" s="288"/>
      <c r="J11" s="288"/>
    </row>
    <row r="12" spans="2:12" s="29" customFormat="1" ht="15" x14ac:dyDescent="0.3">
      <c r="B12" s="289"/>
      <c r="C12" s="289"/>
      <c r="D12" s="289"/>
      <c r="E12" s="289"/>
      <c r="F12" s="289"/>
      <c r="G12" s="289"/>
      <c r="H12" s="289"/>
      <c r="I12" s="289"/>
      <c r="J12" s="289"/>
    </row>
    <row r="13" spans="2:12" s="29" customFormat="1" ht="18.600000000000001" x14ac:dyDescent="0.3">
      <c r="B13" s="290" t="s">
        <v>329</v>
      </c>
      <c r="C13" s="290"/>
      <c r="D13" s="290"/>
      <c r="E13" s="290"/>
      <c r="F13" s="290"/>
      <c r="G13" s="290"/>
      <c r="H13" s="290"/>
      <c r="I13" s="290"/>
      <c r="J13" s="290"/>
    </row>
    <row r="14" spans="2:12" s="29" customFormat="1" ht="15" x14ac:dyDescent="0.3">
      <c r="B14" s="136" t="s">
        <v>38</v>
      </c>
      <c r="C14" s="136" t="s">
        <v>330</v>
      </c>
      <c r="D14" s="222" t="s">
        <v>39</v>
      </c>
      <c r="E14" s="222" t="s">
        <v>331</v>
      </c>
      <c r="F14" s="137"/>
      <c r="G14" s="138"/>
    </row>
    <row r="15" spans="2:12" s="29" customFormat="1" ht="15" x14ac:dyDescent="0.3">
      <c r="B15" s="222" t="s">
        <v>332</v>
      </c>
      <c r="C15" s="222" t="s">
        <v>333</v>
      </c>
      <c r="D15" s="222" t="s">
        <v>139</v>
      </c>
      <c r="E15" s="237">
        <v>942173630</v>
      </c>
      <c r="F15" s="138"/>
      <c r="G15" s="138"/>
    </row>
    <row r="16" spans="2:12" s="29" customFormat="1" ht="15" x14ac:dyDescent="0.3">
      <c r="B16" s="222" t="s">
        <v>334</v>
      </c>
      <c r="C16" s="222" t="s">
        <v>333</v>
      </c>
      <c r="D16" s="222" t="s">
        <v>139</v>
      </c>
      <c r="E16" s="237">
        <f>SUMIF(Government_revenues_table[Entidad gubernamental],Government_agencies[[#This Row],[Nombre completo del organismo]],Government_revenues_table[Valor de ingresos])</f>
        <v>0</v>
      </c>
      <c r="F16" s="138"/>
      <c r="G16" s="222"/>
      <c r="J16" s="137"/>
      <c r="K16" s="137"/>
      <c r="L16" s="137"/>
    </row>
    <row r="17" spans="2:12" s="29" customFormat="1" ht="15" x14ac:dyDescent="0.3">
      <c r="B17" s="222" t="s">
        <v>335</v>
      </c>
      <c r="C17" s="222" t="s">
        <v>333</v>
      </c>
      <c r="D17" s="222" t="s">
        <v>139</v>
      </c>
      <c r="E17" s="237">
        <f>SUMIF(Government_revenues_table[Entidad gubernamental],Government_agencies[[#This Row],[Nombre completo del organismo]],Government_revenues_table[Valor de ingresos])</f>
        <v>0</v>
      </c>
      <c r="F17" s="138"/>
      <c r="G17" s="222"/>
      <c r="J17" s="138"/>
      <c r="K17" s="138"/>
      <c r="L17" s="138"/>
    </row>
    <row r="18" spans="2:12" s="29" customFormat="1" ht="15" x14ac:dyDescent="0.3">
      <c r="B18" s="222" t="s">
        <v>336</v>
      </c>
      <c r="C18" s="222" t="s">
        <v>333</v>
      </c>
      <c r="D18" s="222" t="s">
        <v>139</v>
      </c>
      <c r="E18" s="237">
        <f>SUMIF(Government_revenues_table[Entidad gubernamental],Government_agencies[[#This Row],[Nombre completo del organismo]],Government_revenues_table[Valor de ingresos])</f>
        <v>0</v>
      </c>
      <c r="F18" s="138"/>
      <c r="G18" s="222"/>
      <c r="J18" s="138"/>
      <c r="K18" s="138"/>
      <c r="L18" s="138"/>
    </row>
    <row r="19" spans="2:12" s="29" customFormat="1" ht="15" x14ac:dyDescent="0.3">
      <c r="B19" s="222" t="s">
        <v>337</v>
      </c>
      <c r="C19" s="222" t="s">
        <v>333</v>
      </c>
      <c r="D19" s="222" t="s">
        <v>139</v>
      </c>
      <c r="E19" s="237">
        <v>12071428.569999998</v>
      </c>
      <c r="F19" s="138"/>
      <c r="G19" s="222"/>
      <c r="J19" s="138"/>
      <c r="K19" s="138"/>
      <c r="L19" s="138"/>
    </row>
    <row r="20" spans="2:12" s="29" customFormat="1" ht="15" x14ac:dyDescent="0.3">
      <c r="B20" s="222" t="s">
        <v>338</v>
      </c>
      <c r="C20" s="222" t="s">
        <v>333</v>
      </c>
      <c r="D20" s="222" t="s">
        <v>139</v>
      </c>
      <c r="E20" s="237">
        <f>SUMIF(Government_revenues_table[Entidad gubernamental],Government_agencies[[#This Row],[Nombre completo del organismo]],Government_revenues_table[Valor de ingresos])</f>
        <v>0</v>
      </c>
      <c r="F20" s="223"/>
      <c r="G20" s="222"/>
      <c r="J20" s="138"/>
      <c r="K20" s="138"/>
      <c r="L20" s="138"/>
    </row>
    <row r="21" spans="2:12" s="29" customFormat="1" ht="15" x14ac:dyDescent="0.3">
      <c r="B21" s="222" t="s">
        <v>339</v>
      </c>
      <c r="C21" s="222" t="s">
        <v>333</v>
      </c>
      <c r="D21" s="222" t="s">
        <v>139</v>
      </c>
      <c r="E21" s="237">
        <f>SUMIF(Government_revenues_table[Entidad gubernamental],Government_agencies[[#This Row],[Nombre completo del organismo]],Government_revenues_table[Valor de ingresos])</f>
        <v>0</v>
      </c>
      <c r="F21" s="138"/>
      <c r="G21" s="222"/>
      <c r="J21" s="138"/>
      <c r="K21" s="138"/>
      <c r="L21" s="138"/>
    </row>
    <row r="22" spans="2:12" s="29" customFormat="1" ht="15" x14ac:dyDescent="0.3">
      <c r="B22" s="218" t="s">
        <v>340</v>
      </c>
      <c r="C22" s="222" t="s">
        <v>341</v>
      </c>
      <c r="D22" s="222" t="s">
        <v>139</v>
      </c>
      <c r="E22" s="237">
        <f>SUMIF(Government_revenues_table[Entidad gubernamental],Government_agencies[[#This Row],[Nombre completo del organismo]],Government_revenues_table[Valor de ingresos])</f>
        <v>21679045</v>
      </c>
      <c r="F22" s="138"/>
      <c r="G22" s="222"/>
      <c r="J22" s="138"/>
      <c r="K22" s="138"/>
      <c r="L22" s="138"/>
    </row>
    <row r="23" spans="2:12" s="29" customFormat="1" ht="15" x14ac:dyDescent="0.3">
      <c r="B23" s="218" t="s">
        <v>342</v>
      </c>
      <c r="C23" s="222" t="s">
        <v>341</v>
      </c>
      <c r="D23" s="222" t="s">
        <v>139</v>
      </c>
      <c r="E23" s="237">
        <f>SUMIF(Government_revenues_table[Entidad gubernamental],Government_agencies[[#This Row],[Nombre completo del organismo]],Government_revenues_table[Valor de ingresos])</f>
        <v>32153100</v>
      </c>
      <c r="F23" s="138"/>
      <c r="G23" s="222"/>
      <c r="J23" s="138"/>
      <c r="K23" s="138"/>
      <c r="L23" s="138"/>
    </row>
    <row r="24" spans="2:12" s="29" customFormat="1" ht="15" x14ac:dyDescent="0.3">
      <c r="B24" s="218" t="s">
        <v>343</v>
      </c>
      <c r="C24" s="222" t="s">
        <v>341</v>
      </c>
      <c r="D24" s="222" t="s">
        <v>139</v>
      </c>
      <c r="E24" s="237">
        <f>SUMIF(Government_revenues_table[Entidad gubernamental],Government_agencies[[#This Row],[Nombre completo del organismo]],Government_revenues_table[Valor de ingresos])</f>
        <v>2099547</v>
      </c>
      <c r="F24" s="138"/>
      <c r="G24" s="222"/>
      <c r="J24" s="138"/>
      <c r="K24" s="138"/>
      <c r="L24" s="138"/>
    </row>
    <row r="25" spans="2:12" s="29" customFormat="1" ht="15" x14ac:dyDescent="0.3">
      <c r="B25" s="218" t="s">
        <v>344</v>
      </c>
      <c r="C25" s="222" t="s">
        <v>341</v>
      </c>
      <c r="D25" s="222" t="s">
        <v>139</v>
      </c>
      <c r="E25" s="237">
        <f>SUMIF(Government_revenues_table[Entidad gubernamental],Government_agencies[[#This Row],[Nombre completo del organismo]],Government_revenues_table[Valor de ingresos])</f>
        <v>111665</v>
      </c>
      <c r="F25" s="138"/>
      <c r="G25" s="222"/>
      <c r="J25" s="138"/>
      <c r="K25" s="138"/>
      <c r="L25" s="138"/>
    </row>
    <row r="26" spans="2:12" s="29" customFormat="1" ht="15" x14ac:dyDescent="0.3">
      <c r="B26" s="218" t="s">
        <v>345</v>
      </c>
      <c r="C26" s="222" t="s">
        <v>341</v>
      </c>
      <c r="D26" s="222" t="s">
        <v>139</v>
      </c>
      <c r="E26" s="237">
        <f>SUMIF(Government_revenues_table[Entidad gubernamental],Government_agencies[[#This Row],[Nombre completo del organismo]],Government_revenues_table[Valor de ingresos])</f>
        <v>0</v>
      </c>
      <c r="F26" s="138"/>
      <c r="G26" s="222"/>
      <c r="J26" s="138"/>
      <c r="K26" s="138"/>
      <c r="L26" s="138"/>
    </row>
    <row r="27" spans="2:12" s="29" customFormat="1" ht="15" x14ac:dyDescent="0.3">
      <c r="B27" s="218" t="s">
        <v>346</v>
      </c>
      <c r="C27" s="222" t="s">
        <v>341</v>
      </c>
      <c r="D27" s="222" t="s">
        <v>139</v>
      </c>
      <c r="E27" s="237">
        <f>SUMIF(Government_revenues_table[Entidad gubernamental],Government_agencies[[#This Row],[Nombre completo del organismo]],Government_revenues_table[Valor de ingresos])</f>
        <v>14611781</v>
      </c>
      <c r="F27" s="138"/>
      <c r="G27" s="222"/>
      <c r="J27" s="138"/>
      <c r="K27" s="138"/>
      <c r="L27" s="138"/>
    </row>
    <row r="28" spans="2:12" s="29" customFormat="1" ht="15" x14ac:dyDescent="0.3">
      <c r="B28" s="219" t="s">
        <v>347</v>
      </c>
      <c r="C28" s="222" t="s">
        <v>341</v>
      </c>
      <c r="D28" s="222" t="s">
        <v>139</v>
      </c>
      <c r="E28" s="237">
        <f>SUMIF(Government_revenues_table[Entidad gubernamental],Government_agencies[[#This Row],[Nombre completo del organismo]],Government_revenues_table[Valor de ingresos])</f>
        <v>1525175</v>
      </c>
      <c r="J28" s="138"/>
      <c r="K28" s="138"/>
      <c r="L28" s="138"/>
    </row>
    <row r="29" spans="2:12" s="29" customFormat="1" ht="15" x14ac:dyDescent="0.3">
      <c r="B29" s="219" t="s">
        <v>348</v>
      </c>
      <c r="C29" s="222" t="s">
        <v>341</v>
      </c>
      <c r="D29" s="222" t="s">
        <v>139</v>
      </c>
      <c r="E29" s="237">
        <f>SUMIF(Government_revenues_table[Entidad gubernamental],Government_agencies[[#This Row],[Nombre completo del organismo]],Government_revenues_table[Valor de ingresos])</f>
        <v>0</v>
      </c>
      <c r="J29" s="138"/>
      <c r="K29" s="138"/>
      <c r="L29" s="138"/>
    </row>
    <row r="30" spans="2:12" s="29" customFormat="1" ht="15" x14ac:dyDescent="0.3">
      <c r="B30" s="219" t="s">
        <v>349</v>
      </c>
      <c r="C30" s="222" t="s">
        <v>341</v>
      </c>
      <c r="D30" s="222" t="s">
        <v>139</v>
      </c>
      <c r="E30" s="237">
        <f>SUMIF(Government_revenues_table[Entidad gubernamental],Government_agencies[[#This Row],[Nombre completo del organismo]],Government_revenues_table[Valor de ingresos])</f>
        <v>0</v>
      </c>
    </row>
    <row r="31" spans="2:12" s="29" customFormat="1" ht="15" x14ac:dyDescent="0.3">
      <c r="B31" s="219" t="s">
        <v>350</v>
      </c>
      <c r="C31" s="222"/>
      <c r="D31" s="222"/>
    </row>
    <row r="32" spans="2:12" s="29" customFormat="1" ht="18.600000000000001" x14ac:dyDescent="0.3">
      <c r="B32" s="290" t="s">
        <v>351</v>
      </c>
      <c r="C32" s="290"/>
      <c r="D32" s="290"/>
      <c r="E32" s="290"/>
      <c r="F32" s="290"/>
      <c r="G32" s="290"/>
      <c r="H32" s="290"/>
      <c r="I32" s="290"/>
      <c r="J32" s="290"/>
    </row>
    <row r="33" spans="2:9" s="29" customFormat="1" ht="15" x14ac:dyDescent="0.3">
      <c r="B33" s="293" t="s">
        <v>352</v>
      </c>
      <c r="C33" s="294"/>
      <c r="D33" s="294"/>
      <c r="E33" s="294"/>
    </row>
    <row r="34" spans="2:9" s="29" customFormat="1" ht="15" x14ac:dyDescent="0.3">
      <c r="B34" s="221" t="s">
        <v>332</v>
      </c>
      <c r="C34" s="139" t="s">
        <v>353</v>
      </c>
      <c r="D34" s="291" t="s">
        <v>354</v>
      </c>
      <c r="E34" s="292"/>
      <c r="F34" s="29" t="s">
        <v>332</v>
      </c>
    </row>
    <row r="35" spans="2:9" s="29" customFormat="1" ht="15" x14ac:dyDescent="0.3"/>
    <row r="36" spans="2:9" s="29" customFormat="1" ht="33.75" customHeight="1" x14ac:dyDescent="0.3">
      <c r="B36" s="136" t="s">
        <v>355</v>
      </c>
      <c r="C36" s="136" t="s">
        <v>41</v>
      </c>
      <c r="D36" s="222" t="s">
        <v>356</v>
      </c>
      <c r="E36" s="222" t="s">
        <v>357</v>
      </c>
      <c r="F36" s="222" t="s">
        <v>358</v>
      </c>
      <c r="G36" s="222" t="s">
        <v>359</v>
      </c>
      <c r="H36" s="222" t="s">
        <v>360</v>
      </c>
      <c r="I36" s="222" t="s">
        <v>361</v>
      </c>
    </row>
    <row r="37" spans="2:9" s="29" customFormat="1" ht="17.25" customHeight="1" x14ac:dyDescent="0.3">
      <c r="B37" s="222" t="s">
        <v>362</v>
      </c>
      <c r="C37" s="222" t="s">
        <v>363</v>
      </c>
      <c r="D37" s="203" t="s">
        <v>364</v>
      </c>
      <c r="E37" s="222" t="s">
        <v>365</v>
      </c>
      <c r="F37" s="222" t="s">
        <v>366</v>
      </c>
      <c r="G37" s="220" t="s">
        <v>367</v>
      </c>
      <c r="H37" s="220" t="s">
        <v>367</v>
      </c>
      <c r="I37" s="237">
        <f>SUMIF(Table10[Empresa],Companies[[#This Row],[Nombre completo de la empresa]],Table10[Valor de ingresos])</f>
        <v>234993711.69</v>
      </c>
    </row>
    <row r="38" spans="2:9" s="29" customFormat="1" ht="14.25" customHeight="1" x14ac:dyDescent="0.3">
      <c r="B38" s="222" t="s">
        <v>368</v>
      </c>
      <c r="C38" s="222" t="s">
        <v>363</v>
      </c>
      <c r="D38" s="204" t="s">
        <v>369</v>
      </c>
      <c r="E38" s="222" t="s">
        <v>365</v>
      </c>
      <c r="F38" s="222" t="s">
        <v>370</v>
      </c>
      <c r="G38" s="220" t="s">
        <v>371</v>
      </c>
      <c r="H38" s="220" t="s">
        <v>371</v>
      </c>
      <c r="I38" s="237">
        <f>SUMIF(Table10[Empresa],Companies[[#This Row],[Nombre completo de la empresa]],Table10[Valor de ingresos])</f>
        <v>83914998.349999994</v>
      </c>
    </row>
    <row r="39" spans="2:9" s="29" customFormat="1" ht="18" customHeight="1" x14ac:dyDescent="0.3">
      <c r="B39" s="222" t="s">
        <v>372</v>
      </c>
      <c r="C39" s="222" t="s">
        <v>363</v>
      </c>
      <c r="D39" s="205" t="s">
        <v>373</v>
      </c>
      <c r="E39" s="222" t="s">
        <v>365</v>
      </c>
      <c r="F39" s="222" t="s">
        <v>374</v>
      </c>
      <c r="G39" s="220" t="s">
        <v>375</v>
      </c>
      <c r="H39" s="220" t="s">
        <v>375</v>
      </c>
      <c r="I39" s="237">
        <f>SUMIF(Table10[Empresa],Companies[[#This Row],[Nombre completo de la empresa]],Table10[Valor de ingresos])</f>
        <v>1913216.52</v>
      </c>
    </row>
    <row r="40" spans="2:9" s="29" customFormat="1" ht="15" x14ac:dyDescent="0.35">
      <c r="B40" s="222" t="s">
        <v>376</v>
      </c>
      <c r="C40" s="222" t="s">
        <v>363</v>
      </c>
      <c r="D40" s="255" t="s">
        <v>377</v>
      </c>
      <c r="E40" s="222" t="s">
        <v>365</v>
      </c>
      <c r="F40" s="222" t="s">
        <v>374</v>
      </c>
      <c r="G40" s="220" t="s">
        <v>378</v>
      </c>
      <c r="H40" s="220" t="s">
        <v>378</v>
      </c>
      <c r="I40" s="237">
        <f>SUMIF(Table10[Empresa],Companies[[#This Row],[Nombre completo de la empresa]],Table10[Valor de ingresos])</f>
        <v>6235289.0300000003</v>
      </c>
    </row>
    <row r="41" spans="2:9" s="29" customFormat="1" ht="17.25" customHeight="1" x14ac:dyDescent="0.3">
      <c r="B41" s="222" t="s">
        <v>379</v>
      </c>
      <c r="C41" s="222" t="s">
        <v>363</v>
      </c>
      <c r="D41" s="203" t="s">
        <v>380</v>
      </c>
      <c r="E41" s="222" t="s">
        <v>365</v>
      </c>
      <c r="F41" s="222" t="s">
        <v>381</v>
      </c>
      <c r="G41" s="220" t="s">
        <v>382</v>
      </c>
      <c r="H41" s="220" t="s">
        <v>382</v>
      </c>
      <c r="I41" s="237">
        <f>SUMIF(Table10[Empresa],Companies[[#This Row],[Nombre completo de la empresa]],Table10[Valor de ingresos])</f>
        <v>12884608.68</v>
      </c>
    </row>
    <row r="42" spans="2:9" s="29" customFormat="1" ht="15" x14ac:dyDescent="0.3">
      <c r="B42" s="222" t="s">
        <v>383</v>
      </c>
      <c r="C42" s="222" t="s">
        <v>363</v>
      </c>
      <c r="D42" s="205" t="s">
        <v>384</v>
      </c>
      <c r="E42" s="222" t="s">
        <v>365</v>
      </c>
      <c r="F42" s="222" t="s">
        <v>385</v>
      </c>
      <c r="G42" s="220" t="s">
        <v>139</v>
      </c>
      <c r="H42" s="220"/>
      <c r="I42" s="237">
        <f>SUMIF(Table10[Empresa],Companies[[#This Row],[Nombre completo de la empresa]],Table10[Valor de ingresos])</f>
        <v>382069</v>
      </c>
    </row>
    <row r="43" spans="2:9" s="29" customFormat="1" ht="15" x14ac:dyDescent="0.3">
      <c r="B43" s="222" t="s">
        <v>386</v>
      </c>
      <c r="C43" s="222" t="s">
        <v>363</v>
      </c>
      <c r="D43" s="206" t="s">
        <v>387</v>
      </c>
      <c r="E43" s="222" t="s">
        <v>365</v>
      </c>
      <c r="F43" s="222" t="s">
        <v>388</v>
      </c>
      <c r="G43" s="220" t="s">
        <v>389</v>
      </c>
      <c r="H43" s="220" t="s">
        <v>389</v>
      </c>
      <c r="I43" s="237">
        <f>SUMIF(Table10[Empresa],Companies[[#This Row],[Nombre completo de la empresa]],Table10[Valor de ingresos])</f>
        <v>657274215</v>
      </c>
    </row>
    <row r="44" spans="2:9" s="29" customFormat="1" ht="15" x14ac:dyDescent="0.3">
      <c r="B44" s="222" t="s">
        <v>390</v>
      </c>
      <c r="C44" s="222" t="s">
        <v>363</v>
      </c>
      <c r="D44" s="256" t="s">
        <v>391</v>
      </c>
      <c r="E44" s="222" t="s">
        <v>365</v>
      </c>
      <c r="F44" s="222" t="s">
        <v>392</v>
      </c>
      <c r="G44" s="198" t="s">
        <v>393</v>
      </c>
      <c r="H44" s="198" t="s">
        <v>393</v>
      </c>
      <c r="I44" s="237">
        <f>SUMIF(Table10[Empresa],Companies[[#This Row],[Nombre completo de la empresa]],Table10[Valor de ingresos])</f>
        <v>9713127</v>
      </c>
    </row>
    <row r="45" spans="2:9" s="29" customFormat="1" ht="15" x14ac:dyDescent="0.3">
      <c r="B45" s="222" t="s">
        <v>394</v>
      </c>
      <c r="C45" s="222" t="s">
        <v>363</v>
      </c>
      <c r="D45" s="204" t="s">
        <v>395</v>
      </c>
      <c r="E45" s="222" t="s">
        <v>365</v>
      </c>
      <c r="F45" s="222" t="s">
        <v>388</v>
      </c>
      <c r="G45" s="202" t="s">
        <v>396</v>
      </c>
      <c r="H45" s="220"/>
      <c r="I45" s="237">
        <f>SUMIF(Table10[Empresa],Companies[[#This Row],[Nombre completo de la empresa]],Table10[Valor de ingresos])</f>
        <v>18357537</v>
      </c>
    </row>
    <row r="46" spans="2:9" s="29" customFormat="1" ht="15" x14ac:dyDescent="0.3">
      <c r="B46" s="222" t="s">
        <v>397</v>
      </c>
      <c r="C46" s="222" t="s">
        <v>363</v>
      </c>
      <c r="D46" s="256" t="s">
        <v>398</v>
      </c>
      <c r="E46" s="222" t="s">
        <v>365</v>
      </c>
      <c r="F46" s="222" t="s">
        <v>385</v>
      </c>
      <c r="G46" s="220" t="s">
        <v>139</v>
      </c>
      <c r="H46" s="220"/>
      <c r="I46" s="237">
        <f>SUMIF(Table10[Empresa],Companies[[#This Row],[Nombre completo de la empresa]],Table10[Valor de ingresos])</f>
        <v>61835</v>
      </c>
    </row>
    <row r="47" spans="2:9" s="29" customFormat="1" ht="19.5" customHeight="1" x14ac:dyDescent="0.3">
      <c r="B47" s="222" t="s">
        <v>399</v>
      </c>
      <c r="C47" s="222" t="s">
        <v>363</v>
      </c>
      <c r="D47" s="206" t="s">
        <v>400</v>
      </c>
      <c r="E47" s="222" t="s">
        <v>365</v>
      </c>
      <c r="F47" s="222" t="s">
        <v>401</v>
      </c>
      <c r="G47" s="220" t="s">
        <v>402</v>
      </c>
      <c r="H47" s="220" t="s">
        <v>402</v>
      </c>
      <c r="I47" s="237">
        <f>SUMIF(Table10[Empresa],Companies[[#This Row],[Nombre completo de la empresa]],Table10[Valor de ingresos])</f>
        <v>694764</v>
      </c>
    </row>
    <row r="48" spans="2:9" s="29" customFormat="1" ht="15" x14ac:dyDescent="0.3">
      <c r="B48" s="222"/>
      <c r="C48" s="222"/>
      <c r="D48" s="222"/>
      <c r="E48" s="222"/>
      <c r="F48" s="220"/>
      <c r="G48" s="220"/>
    </row>
    <row r="49" spans="2:12" s="29" customFormat="1" ht="18.600000000000001" x14ac:dyDescent="0.3">
      <c r="B49" s="290" t="s">
        <v>403</v>
      </c>
      <c r="C49" s="290"/>
      <c r="D49" s="290"/>
      <c r="E49" s="290"/>
      <c r="F49" s="290"/>
      <c r="G49" s="290"/>
      <c r="H49" s="290"/>
      <c r="I49" s="290"/>
      <c r="J49" s="290"/>
    </row>
    <row r="50" spans="2:12" s="29" customFormat="1" ht="15" x14ac:dyDescent="0.35">
      <c r="B50" s="136" t="s">
        <v>42</v>
      </c>
      <c r="C50" s="227" t="s">
        <v>404</v>
      </c>
      <c r="D50" s="227" t="s">
        <v>405</v>
      </c>
      <c r="E50" s="227" t="s">
        <v>406</v>
      </c>
      <c r="F50" s="222" t="s">
        <v>407</v>
      </c>
      <c r="G50" s="222" t="s">
        <v>408</v>
      </c>
      <c r="H50" s="222" t="s">
        <v>409</v>
      </c>
      <c r="I50" s="222" t="s">
        <v>410</v>
      </c>
      <c r="J50" s="222" t="s">
        <v>411</v>
      </c>
      <c r="K50" s="222" t="s">
        <v>0</v>
      </c>
      <c r="L50" s="222" t="s">
        <v>412</v>
      </c>
    </row>
    <row r="51" spans="2:12" s="29" customFormat="1" ht="15" x14ac:dyDescent="0.35">
      <c r="B51" s="222" t="s">
        <v>413</v>
      </c>
      <c r="C51" s="227" t="s">
        <v>414</v>
      </c>
      <c r="D51" s="222" t="s">
        <v>139</v>
      </c>
      <c r="E51" s="227" t="s">
        <v>414</v>
      </c>
      <c r="F51" s="227" t="s">
        <v>150</v>
      </c>
      <c r="G51" s="227" t="s">
        <v>150</v>
      </c>
      <c r="H51" s="227" t="s">
        <v>150</v>
      </c>
      <c r="J51" s="29" t="s">
        <v>249</v>
      </c>
      <c r="L51" s="29" t="s">
        <v>415</v>
      </c>
    </row>
    <row r="52" spans="2:12" s="29" customFormat="1" ht="15" x14ac:dyDescent="0.35">
      <c r="B52" s="222" t="s">
        <v>416</v>
      </c>
      <c r="C52" s="227" t="s">
        <v>414</v>
      </c>
      <c r="D52" s="222" t="s">
        <v>139</v>
      </c>
      <c r="E52" s="227" t="s">
        <v>414</v>
      </c>
      <c r="F52" s="227" t="s">
        <v>150</v>
      </c>
      <c r="G52" s="227" t="s">
        <v>150</v>
      </c>
      <c r="H52" s="227" t="s">
        <v>150</v>
      </c>
      <c r="J52" s="29" t="s">
        <v>415</v>
      </c>
    </row>
    <row r="53" spans="2:12" s="29" customFormat="1" ht="15" x14ac:dyDescent="0.35">
      <c r="B53" s="222" t="s">
        <v>416</v>
      </c>
      <c r="C53" s="227" t="s">
        <v>414</v>
      </c>
      <c r="D53" s="222" t="s">
        <v>139</v>
      </c>
      <c r="E53" s="227" t="s">
        <v>414</v>
      </c>
      <c r="F53" s="227" t="s">
        <v>150</v>
      </c>
      <c r="G53" s="227" t="s">
        <v>150</v>
      </c>
      <c r="H53" s="227" t="s">
        <v>150</v>
      </c>
      <c r="J53" s="29" t="s">
        <v>415</v>
      </c>
    </row>
    <row r="54" spans="2:12" s="29" customFormat="1" ht="15" x14ac:dyDescent="0.35">
      <c r="B54" s="222" t="s">
        <v>416</v>
      </c>
      <c r="C54" s="227" t="s">
        <v>414</v>
      </c>
      <c r="D54" s="222" t="s">
        <v>139</v>
      </c>
      <c r="E54" s="227" t="s">
        <v>414</v>
      </c>
      <c r="F54" s="227" t="s">
        <v>150</v>
      </c>
      <c r="G54" s="227" t="s">
        <v>150</v>
      </c>
      <c r="H54" s="227" t="s">
        <v>150</v>
      </c>
      <c r="J54" s="29" t="s">
        <v>415</v>
      </c>
    </row>
    <row r="55" spans="2:12" s="29" customFormat="1" ht="15" x14ac:dyDescent="0.35">
      <c r="B55" s="222" t="s">
        <v>416</v>
      </c>
      <c r="C55" s="227" t="s">
        <v>414</v>
      </c>
      <c r="D55" s="222" t="s">
        <v>139</v>
      </c>
      <c r="E55" s="227" t="s">
        <v>414</v>
      </c>
      <c r="F55" s="227" t="s">
        <v>150</v>
      </c>
      <c r="G55" s="227" t="s">
        <v>150</v>
      </c>
      <c r="H55" s="227" t="s">
        <v>150</v>
      </c>
      <c r="J55" s="29" t="s">
        <v>415</v>
      </c>
    </row>
    <row r="56" spans="2:12" s="29" customFormat="1" ht="15" x14ac:dyDescent="0.35">
      <c r="B56" s="222"/>
      <c r="C56" s="227"/>
      <c r="D56" s="227"/>
      <c r="E56" s="227"/>
      <c r="F56" s="227"/>
    </row>
    <row r="57" spans="2:12" s="29" customFormat="1" ht="15" x14ac:dyDescent="0.35">
      <c r="B57" s="24"/>
      <c r="C57" s="227"/>
      <c r="D57" s="227"/>
      <c r="E57" s="227"/>
      <c r="F57" s="227"/>
    </row>
    <row r="58" spans="2:12" s="29" customFormat="1" ht="15" x14ac:dyDescent="0.35">
      <c r="B58" s="222"/>
      <c r="C58" s="227"/>
      <c r="D58" s="227"/>
      <c r="E58" s="227"/>
      <c r="F58" s="227"/>
    </row>
    <row r="59" spans="2:12" ht="15" x14ac:dyDescent="0.35">
      <c r="B59" s="222"/>
      <c r="C59" s="227"/>
      <c r="D59" s="227"/>
      <c r="E59" s="227"/>
      <c r="F59" s="227"/>
      <c r="G59" s="222"/>
      <c r="H59" s="29"/>
      <c r="I59" s="222"/>
      <c r="J59" s="29"/>
      <c r="K59" s="222"/>
      <c r="L59" s="222"/>
    </row>
    <row r="60" spans="2:12" ht="15" x14ac:dyDescent="0.35">
      <c r="B60" s="222"/>
      <c r="C60" s="227"/>
      <c r="D60" s="227"/>
      <c r="E60" s="227"/>
      <c r="F60" s="227"/>
      <c r="G60" s="222"/>
      <c r="H60" s="29"/>
      <c r="I60" s="222"/>
      <c r="J60" s="29"/>
      <c r="K60" s="222"/>
      <c r="L60" s="222"/>
    </row>
    <row r="61" spans="2:12" ht="15" x14ac:dyDescent="0.35">
      <c r="B61" s="222"/>
      <c r="C61" s="227"/>
      <c r="D61" s="227"/>
      <c r="E61" s="227"/>
      <c r="F61" s="227"/>
      <c r="G61" s="222"/>
      <c r="H61" s="29"/>
      <c r="I61" s="222"/>
      <c r="J61" s="29"/>
      <c r="K61" s="222"/>
      <c r="L61" s="222"/>
    </row>
    <row r="62" spans="2:12" s="29" customFormat="1" ht="15" x14ac:dyDescent="0.35">
      <c r="B62" s="222"/>
      <c r="C62" s="227"/>
      <c r="D62" s="227"/>
      <c r="E62" s="227"/>
      <c r="F62" s="227"/>
    </row>
    <row r="63" spans="2:12" s="29" customFormat="1" ht="15" x14ac:dyDescent="0.35">
      <c r="B63" s="222"/>
      <c r="C63" s="227"/>
      <c r="D63" s="227"/>
      <c r="E63" s="227"/>
      <c r="F63" s="227"/>
    </row>
    <row r="64" spans="2:12" s="29" customFormat="1" ht="15" x14ac:dyDescent="0.35">
      <c r="B64" s="222"/>
      <c r="C64" s="227"/>
      <c r="D64" s="227"/>
      <c r="E64" s="227"/>
      <c r="F64" s="227"/>
    </row>
    <row r="65" spans="2:12" ht="15" x14ac:dyDescent="0.35">
      <c r="B65" s="222"/>
      <c r="C65" s="227"/>
      <c r="D65" s="227"/>
      <c r="E65" s="227"/>
      <c r="F65" s="227"/>
      <c r="G65" s="222"/>
      <c r="H65" s="29"/>
      <c r="I65" s="222"/>
      <c r="J65" s="29"/>
      <c r="K65" s="222"/>
      <c r="L65" s="222"/>
    </row>
    <row r="66" spans="2:12" s="29" customFormat="1" ht="15" x14ac:dyDescent="0.35">
      <c r="B66" s="222"/>
      <c r="C66" s="227"/>
      <c r="D66" s="227"/>
      <c r="E66" s="227"/>
      <c r="F66" s="227"/>
    </row>
    <row r="67" spans="2:12" ht="15" x14ac:dyDescent="0.35">
      <c r="B67" s="29"/>
      <c r="C67" s="227"/>
      <c r="D67" s="227"/>
      <c r="E67" s="227"/>
      <c r="F67" s="227"/>
      <c r="G67" s="222"/>
      <c r="H67" s="29"/>
      <c r="I67" s="222"/>
      <c r="J67" s="29"/>
      <c r="K67" s="222"/>
      <c r="L67" s="222"/>
    </row>
    <row r="68" spans="2:12" s="29" customFormat="1" ht="15.6" thickBot="1" x14ac:dyDescent="0.35">
      <c r="B68" s="92"/>
      <c r="C68" s="68"/>
      <c r="D68" s="69"/>
      <c r="E68" s="68"/>
      <c r="F68" s="79"/>
      <c r="G68" s="79"/>
      <c r="H68" s="79"/>
      <c r="I68" s="79"/>
      <c r="J68" s="79"/>
    </row>
    <row r="69" spans="2:12" ht="15" x14ac:dyDescent="0.3">
      <c r="B69" s="24"/>
      <c r="C69" s="24"/>
      <c r="D69" s="24"/>
      <c r="E69" s="24"/>
      <c r="F69" s="222"/>
      <c r="G69" s="222"/>
      <c r="H69" s="222"/>
      <c r="I69" s="222"/>
      <c r="J69" s="222"/>
      <c r="K69" s="222"/>
      <c r="L69" s="222"/>
    </row>
    <row r="70" spans="2:12" s="29" customFormat="1" ht="15.6" thickBot="1" x14ac:dyDescent="0.35">
      <c r="B70" s="282" t="s">
        <v>84</v>
      </c>
      <c r="C70" s="283"/>
      <c r="D70" s="283"/>
      <c r="E70" s="283"/>
      <c r="F70" s="283"/>
      <c r="G70" s="283"/>
      <c r="H70" s="283"/>
      <c r="I70" s="283"/>
      <c r="J70" s="283"/>
    </row>
    <row r="71" spans="2:12" s="29" customFormat="1" ht="15" x14ac:dyDescent="0.3">
      <c r="B71" s="284" t="s">
        <v>85</v>
      </c>
      <c r="C71" s="285"/>
      <c r="D71" s="285"/>
      <c r="E71" s="285"/>
      <c r="F71" s="285"/>
      <c r="G71" s="285"/>
      <c r="H71" s="285"/>
      <c r="I71" s="285"/>
      <c r="J71" s="285"/>
    </row>
    <row r="72" spans="2:12" ht="15.6" thickBot="1" x14ac:dyDescent="0.35">
      <c r="B72" s="24"/>
      <c r="C72" s="24"/>
      <c r="D72" s="24"/>
      <c r="E72" s="24"/>
      <c r="F72" s="222"/>
      <c r="G72" s="182"/>
      <c r="H72" s="182"/>
      <c r="I72" s="182"/>
      <c r="J72" s="182"/>
      <c r="K72" s="222"/>
      <c r="L72" s="222"/>
    </row>
    <row r="73" spans="2:12" ht="15" x14ac:dyDescent="0.3">
      <c r="B73" s="277" t="s">
        <v>86</v>
      </c>
      <c r="C73" s="277"/>
      <c r="D73" s="277"/>
      <c r="E73" s="277"/>
      <c r="F73" s="277"/>
      <c r="G73" s="222"/>
      <c r="H73" s="222"/>
      <c r="I73" s="257"/>
      <c r="J73" s="257"/>
      <c r="K73" s="222"/>
      <c r="L73" s="222"/>
    </row>
    <row r="74" spans="2:12" ht="15" customHeight="1" x14ac:dyDescent="0.3">
      <c r="B74" s="262" t="s">
        <v>87</v>
      </c>
      <c r="C74" s="262"/>
      <c r="D74" s="262"/>
      <c r="E74" s="262"/>
      <c r="F74" s="262"/>
      <c r="G74" s="257"/>
      <c r="H74" s="257"/>
      <c r="I74" s="257"/>
      <c r="J74" s="257"/>
      <c r="K74" s="222"/>
      <c r="L74" s="222"/>
    </row>
    <row r="75" spans="2:12" ht="15" x14ac:dyDescent="0.3">
      <c r="B75" s="270" t="s">
        <v>89</v>
      </c>
      <c r="C75" s="270"/>
      <c r="D75" s="270"/>
      <c r="E75" s="270"/>
      <c r="F75" s="270"/>
      <c r="G75" s="222"/>
      <c r="H75" s="222"/>
      <c r="I75" s="222"/>
      <c r="J75" s="222"/>
      <c r="K75" s="222"/>
      <c r="L75" s="222"/>
    </row>
    <row r="76" spans="2:12" ht="15" x14ac:dyDescent="0.3">
      <c r="B76" s="222"/>
      <c r="C76" s="222"/>
      <c r="D76" s="222"/>
      <c r="E76" s="222"/>
      <c r="F76" s="222"/>
      <c r="G76" s="222"/>
      <c r="H76" s="222"/>
      <c r="I76" s="222"/>
      <c r="J76" s="222"/>
      <c r="K76" s="222"/>
      <c r="L76" s="222"/>
    </row>
    <row r="77" spans="2:12" ht="15" x14ac:dyDescent="0.3">
      <c r="B77" s="222"/>
      <c r="C77" s="222"/>
      <c r="D77" s="222"/>
      <c r="E77" s="222"/>
      <c r="F77" s="222"/>
      <c r="G77" s="222"/>
      <c r="H77" s="222"/>
      <c r="I77" s="222"/>
      <c r="J77" s="222"/>
      <c r="K77" s="222"/>
      <c r="L77" s="222"/>
    </row>
    <row r="78" spans="2:12" s="29" customFormat="1" ht="15" x14ac:dyDescent="0.3">
      <c r="B78" s="222"/>
      <c r="C78" s="222"/>
      <c r="D78" s="222"/>
      <c r="E78" s="222"/>
    </row>
    <row r="79" spans="2:12" ht="15" x14ac:dyDescent="0.3">
      <c r="B79" s="222"/>
      <c r="C79" s="222"/>
      <c r="D79" s="222"/>
      <c r="E79" s="222"/>
      <c r="F79" s="222"/>
      <c r="G79" s="222"/>
      <c r="H79" s="222"/>
      <c r="I79" s="222"/>
      <c r="J79" s="222"/>
      <c r="K79" s="222"/>
      <c r="L79" s="222"/>
    </row>
    <row r="80" spans="2:12" ht="15" x14ac:dyDescent="0.3">
      <c r="B80" s="222"/>
      <c r="C80" s="222"/>
      <c r="D80" s="222"/>
      <c r="E80" s="222"/>
      <c r="F80" s="222"/>
      <c r="G80" s="222"/>
      <c r="H80" s="222"/>
      <c r="I80" s="222"/>
      <c r="J80" s="222"/>
      <c r="K80" s="222"/>
      <c r="L80" s="222"/>
    </row>
    <row r="81" ht="15" x14ac:dyDescent="0.3"/>
    <row r="82" ht="15" x14ac:dyDescent="0.3"/>
    <row r="83" ht="15" x14ac:dyDescent="0.3"/>
    <row r="84" ht="15" x14ac:dyDescent="0.3"/>
    <row r="85" ht="15" x14ac:dyDescent="0.3"/>
    <row r="86" ht="15" customHeight="1" x14ac:dyDescent="0.3"/>
    <row r="87" ht="15" customHeight="1" x14ac:dyDescent="0.3"/>
    <row r="88" ht="15" x14ac:dyDescent="0.3"/>
    <row r="89" ht="15" x14ac:dyDescent="0.3"/>
    <row r="90" ht="18.75" customHeight="1" x14ac:dyDescent="0.3"/>
    <row r="91" ht="15" x14ac:dyDescent="0.3"/>
    <row r="92" ht="15" x14ac:dyDescent="0.3"/>
    <row r="93" ht="15" x14ac:dyDescent="0.3"/>
    <row r="94" ht="15" x14ac:dyDescent="0.3"/>
    <row r="95" ht="15" x14ac:dyDescent="0.3"/>
    <row r="96" ht="15" x14ac:dyDescent="0.3"/>
    <row r="97" ht="15" x14ac:dyDescent="0.3"/>
    <row r="98" ht="15" x14ac:dyDescent="0.3"/>
    <row r="99" ht="15" x14ac:dyDescent="0.3"/>
    <row r="100" ht="15" x14ac:dyDescent="0.3"/>
    <row r="101" ht="15" x14ac:dyDescent="0.3"/>
    <row r="102" ht="15" x14ac:dyDescent="0.3"/>
    <row r="103" ht="15" x14ac:dyDescent="0.3"/>
    <row r="104" ht="15" x14ac:dyDescent="0.3"/>
    <row r="105" ht="15" x14ac:dyDescent="0.3"/>
    <row r="106" ht="15" x14ac:dyDescent="0.3"/>
    <row r="107" ht="15" x14ac:dyDescent="0.3"/>
    <row r="108" ht="15" x14ac:dyDescent="0.3"/>
    <row r="109" ht="15" x14ac:dyDescent="0.3"/>
    <row r="110" ht="15" x14ac:dyDescent="0.3"/>
    <row r="111" ht="15" x14ac:dyDescent="0.3"/>
  </sheetData>
  <mergeCells count="20">
    <mergeCell ref="B2:J2"/>
    <mergeCell ref="B3:J3"/>
    <mergeCell ref="B4:J4"/>
    <mergeCell ref="B5:J5"/>
    <mergeCell ref="B6:J6"/>
    <mergeCell ref="B74:F74"/>
    <mergeCell ref="B75:F75"/>
    <mergeCell ref="B7:J7"/>
    <mergeCell ref="B8:J8"/>
    <mergeCell ref="B10:J10"/>
    <mergeCell ref="B11:J11"/>
    <mergeCell ref="B12:J12"/>
    <mergeCell ref="B49:J49"/>
    <mergeCell ref="B70:J70"/>
    <mergeCell ref="B71:J71"/>
    <mergeCell ref="B13:J13"/>
    <mergeCell ref="B32:J32"/>
    <mergeCell ref="B73:F73"/>
    <mergeCell ref="D34:E34"/>
    <mergeCell ref="B33:E33"/>
  </mergeCells>
  <phoneticPr fontId="73" type="noConversion"/>
  <dataValidations xWindow="415" yWindow="412" count="26">
    <dataValidation allowBlank="1" showInputMessage="1" showErrorMessage="1" promptTitle="Nombre del proyecto" prompt="Ingrese el nombre del proyecto._x000a__x000a_Por favor, evite utilizar siglas e ingrese el nombre completo." sqref="D51:D55 B51:B67" xr:uid="{F99FE9B0-5192-4241-983B-FDB53885E318}"/>
    <dataValidation allowBlank="1" showInputMessage="1" showErrorMessage="1" promptTitle="Nombre de identificación" prompt="Ingrese la denominación del identificador, p. ej. &quot;Número de identificación fiscal&quot; o similares." sqref="B34" xr:uid="{CBA98A0A-6A78-4470-B7C4-489224FBAF57}"/>
    <dataValidation allowBlank="1" showInputMessage="1" showErrorMessage="1" promptTitle="Nombre del registro" prompt="Ingrese el nombre del registro u organismo" sqref="C34" xr:uid="{2DCD63E0-4119-4A73-AC8A-488AF5C36CD2}"/>
    <dataValidation allowBlank="1" showInputMessage="1" showErrorMessage="1" promptTitle="Dirección web del registro" prompt="Ingrese la dirección web directa del registro u organismo" sqref="D34" xr:uid="{A7D4AC68-A245-49BE-B706-C7C76BB5669E}"/>
    <dataValidation allowBlank="1" showInputMessage="1" showErrorMessage="1" promptTitle="Empresas afiliadas" prompt="Ingrese las empresas afiliadas al proyecto que correspondan, separadas por comas." sqref="D56:D67" xr:uid="{E12F2734-F1F8-415D-942B-52F213FABA12}"/>
    <dataValidation allowBlank="1" showInputMessage="1" showErrorMessage="1" promptTitle="Número de referencia" prompt="Ingrese el número de referencia del acuerdo legal: contrato, licencia, arrendamiento, concesión…" sqref="C51:C67 E51:E55" xr:uid="{FF6DDDEB-45F7-4DC8-8F55-BED4849AE1BE}"/>
    <dataValidation type="textLength" allowBlank="1" showInputMessage="1" showErrorMessage="1" errorTitle="Please do not edit these cells" error="Please do not edit these cells" sqref="B34" xr:uid="{D5E27240-D3CE-4489-BD49-6D7B8A03F040}">
      <formula1>10000</formula1>
      <formula2>50000</formula2>
    </dataValidation>
    <dataValidation type="list" allowBlank="1" showInputMessage="1" showErrorMessage="1" sqref="F51:F67 G51:H55" xr:uid="{49FD5F6B-C034-4C11-BDF9-18680C0BE353}">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56:E67" xr:uid="{5D281347-915C-4D0E-B76F-154D7B7C68B3}">
      <formula1>Commodity_names</formula1>
    </dataValidation>
    <dataValidation type="textLength" allowBlank="1" showInputMessage="1" showErrorMessage="1" sqref="C72:F72 B48:K49 A14:E14 K52:K73 A1:K13 A37:A49 A51:A73 F14:K30 G72:J74 B71:B72 B68:J69 F31:L33 B32:B33 J37:K47 A50:K50 A31:A34 E31:E32 C32:D32 F34 A35:K36 H34:K34" xr:uid="{4B9AA2B5-1E60-430C-BA7F-02CA306120F1}">
      <formula1>9999999</formula1>
      <formula2>99999999</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I51 G56:G67" xr:uid="{43FE69DE-8E41-4A8E-A395-A2B85FFFBBC2}">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52:I67 K51" xr:uid="{83119F12-BEE5-4AB0-AD82-3D216DB6144F}">
      <formula1>0</formula1>
      <formula2>1000000000000000</formula2>
    </dataValidation>
    <dataValidation type="whole" showInputMessage="1" showErrorMessage="1" sqref="B73:F75" xr:uid="{CFA41C68-5BBE-41D9-B04E-B6E195527FB7}">
      <formula1>999999</formula1>
      <formula2>99999999</formula2>
    </dataValidation>
    <dataValidation type="whole" allowBlank="1" showInputMessage="1" showErrorMessage="1" errorTitle="No editar estas celdas" error="Por favor, no edite estas celdas" sqref="B70" xr:uid="{7D7C31A4-7AFD-4023-8A8F-C668F679EC93}">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J51 H56:H67" xr:uid="{A96A8CD0-4806-48E9-B768-243B32F37917}">
      <formula1>"&lt;Unidad&gt;,Sm3,Sm3 o.e.,Barriles,Toneladas,oz,carats,Pce"</formula1>
    </dataValidation>
    <dataValidation type="list" allowBlank="1" showInputMessage="1" showErrorMessage="1" promptTitle="Seleccione el sector" prompt="Seleccione de la lista el sector correspondiente a la empresa" sqref="E37:E47" xr:uid="{868FFED3-1B0C-4918-8778-E1FA1953F99F}">
      <formula1>Sector_list</formula1>
    </dataValidation>
    <dataValidation allowBlank="1" showInputMessage="1" showErrorMessage="1" promptTitle="Nombre de la empresa" prompt="Ingrese el nombre de la empresa._x000a__x000a_Por favor, evite utilizar siglas e ingrese el nombre completo." sqref="B37:B47" xr:uid="{C350F0E4-4E62-4F30-B87E-F27D6B9371A9}"/>
    <dataValidation allowBlank="1" showInputMessage="1" showErrorMessage="1" promptTitle="Número de identificación" prompt="Indique el número único de identificación, p. ej. el NIF, número societario o similares" sqref="D37:D47" xr:uid="{4120235B-D2FD-4BFD-ABFB-C2C2C7807A6F}"/>
    <dataValidation allowBlank="1" showInputMessage="1" showErrorMessage="1" promptTitle="Ingrese los productos básicos" prompt="Ingrese los productos básicos de la empresa que correspondan, separados por comas." sqref="F37:F46" xr:uid="{6A44821C-9A13-4D03-9DBE-3FE545535EDF}"/>
    <dataValidation errorStyle="warning" allowBlank="1" showInputMessage="1" showErrorMessage="1" errorTitle="Dirección web" error="Ingrese un enlace en estas celdas" sqref="G37:H43 G45:H47" xr:uid="{900097FA-9B5D-417A-9DC5-30D28C0778EB}"/>
    <dataValidation type="whole" allowBlank="1" showInputMessage="1" showErrorMessage="1" errorTitle="No editar - basado en la parte 5" error="Estas celdas se completarán automáticamente" promptTitle="No editar - basado en la parte 5" prompt=" " sqref="I37:I47" xr:uid="{56FC6F82-9F1C-496E-9C14-F149EB40B8A6}">
      <formula1>1</formula1>
      <formula2>2</formula2>
    </dataValidation>
    <dataValidation type="list" allowBlank="1" showInputMessage="1" showErrorMessage="1" sqref="C37:C47" xr:uid="{1078BF34-A866-4637-89E9-85AB158E7CB9}">
      <formula1>"&lt; Tipo de compañía &gt;,empresas de titularidad estatal y corporaciones públicas, privada"</formula1>
    </dataValidation>
    <dataValidation allowBlank="1" showInputMessage="1" showErrorMessage="1" promptTitle="Identificación" prompt="Ingrese el número de identificación correspondiente a la entidad gubernamental informante, si se aplica." sqref="D15:D31" xr:uid="{8310B678-8255-46C8-AF1B-93E3C1B16E87}"/>
    <dataValidation type="list" allowBlank="1" showInputMessage="1" showErrorMessage="1" promptTitle="Tipo de organismo gubernamental" prompt="Elija de la lista desplegable el tipo de organismo gubernamental._x000a_De ser posible, evite utilizar tipos personalizados." sqref="C15:C31" xr:uid="{6D7DD8FD-6ED6-4A3A-A7DE-59B056350A18}">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31" xr:uid="{125DD936-3706-43C4-A261-DA623EB281A6}"/>
    <dataValidation type="textLength" allowBlank="1" showInputMessage="1" showErrorMessage="1" errorTitle="No editar - basado en la Parte 4" error="Estas celdas se completarán automáticamente" promptTitle="No editar - basado en la Parte 4" prompt=" " sqref="E15:E30" xr:uid="{E7078589-660C-4DA2-9592-E8A92A55EA9A}">
      <formula1>999999</formula1>
      <formula2>9999999</formula2>
    </dataValidation>
  </dataValidations>
  <hyperlinks>
    <hyperlink ref="B8" r:id="rId1" xr:uid="{61BD4C02-0E43-44BD-89F7-E6C4278DD889}"/>
    <hyperlink ref="B71:F71" r:id="rId2" display="Give us your feedback or report a conflict in the data! Write to us at  data@eiti.org" xr:uid="{8FEC317A-A279-49E6-9916-0CB0A840A0BA}"/>
    <hyperlink ref="B70:F70" r:id="rId3" display="Puede acceder a la versión más reciente de las plantillas de datos resumidos en https://eiti.org/es/documento/plantilla-datos-resumidos-del-eiti" xr:uid="{BEDB9C99-15B9-4BD3-ACF6-A3A268A9AD92}"/>
    <hyperlink ref="G45" r:id="rId4" xr:uid="{16A9217D-412B-4125-A176-8FBBEBAABFE3}"/>
    <hyperlink ref="G44" r:id="rId5" xr:uid="{6D206166-43A6-444D-86C5-DD544585B037}"/>
    <hyperlink ref="H44" r:id="rId6" xr:uid="{27E599D3-7AA2-4E28-B6EF-3A35E005053D}"/>
    <hyperlink ref="D34" r:id="rId7" display="https://www.sar.gob.hn" xr:uid="{8C6D1529-DB20-4910-9BE9-BD339003FFA7}"/>
  </hyperlinks>
  <pageMargins left="0.25" right="0.25" top="0.75" bottom="0.75" header="0.3" footer="0.3"/>
  <pageSetup paperSize="8" fitToHeight="0" orientation="landscape" horizontalDpi="2400" verticalDpi="2400" r:id="rId8"/>
  <tableParts count="3">
    <tablePart r:id="rId9"/>
    <tablePart r:id="rId10"/>
    <tablePart r:id="rId11"/>
  </tableParts>
  <extLst>
    <ext xmlns:x14="http://schemas.microsoft.com/office/spreadsheetml/2009/9/main" uri="{CCE6A557-97BC-4b89-ADB6-D9C93CAAB3DF}">
      <x14:dataValidations xmlns:xm="http://schemas.microsoft.com/office/excel/2006/main" xWindow="415" yWindow="412" count="1">
        <x14:dataValidation type="list" allowBlank="1" showInputMessage="1" showErrorMessage="1" error="El contenido ingresado es inválido" promptTitle="Moneda" prompt="Ingrese la moneda de acuerdo con el código de divisas ISO de tres letreas." xr:uid="{6854ADEB-BBB5-4A60-BD4B-636A75D9550B}">
          <x14:formula1>
            <xm:f>Lists!$I$11:$I$168</xm:f>
          </x14:formula1>
          <xm:sqref>J52:J67 L51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V82"/>
  <sheetViews>
    <sheetView showGridLines="0" topLeftCell="A15" zoomScale="85" zoomScaleNormal="85" workbookViewId="0">
      <selection activeCell="K54" sqref="K54"/>
    </sheetView>
  </sheetViews>
  <sheetFormatPr defaultColWidth="8.6640625" defaultRowHeight="15" x14ac:dyDescent="0.35"/>
  <cols>
    <col min="1" max="1" width="2.6640625" style="33" customWidth="1"/>
    <col min="2" max="2" width="18.6640625" style="33" hidden="1" customWidth="1"/>
    <col min="3" max="3" width="8.6640625" style="33" hidden="1" customWidth="1"/>
    <col min="4" max="4" width="14.33203125" style="33" hidden="1" customWidth="1"/>
    <col min="5" max="5" width="15.44140625" style="33" hidden="1" customWidth="1"/>
    <col min="6" max="6" width="50.44140625" style="33" customWidth="1"/>
    <col min="7" max="7" width="16.6640625" style="33" customWidth="1"/>
    <col min="8" max="8" width="26.33203125" style="33" customWidth="1"/>
    <col min="9" max="9" width="18.88671875" style="33" customWidth="1"/>
    <col min="10" max="10" width="52.88671875" style="33" customWidth="1"/>
    <col min="11" max="11" width="15.5546875" style="33" bestFit="1" customWidth="1"/>
    <col min="12" max="12" width="2.6640625" style="33" customWidth="1"/>
    <col min="13" max="13" width="19.5546875" style="33" bestFit="1" customWidth="1"/>
    <col min="14" max="14" width="73.44140625" style="33" bestFit="1" customWidth="1"/>
    <col min="15" max="15" width="4" style="33" customWidth="1"/>
    <col min="16" max="17" width="8.6640625" style="33"/>
    <col min="18" max="19" width="8.6640625" style="33" customWidth="1"/>
    <col min="20" max="20" width="8.6640625" style="33"/>
    <col min="21" max="21" width="19.88671875" style="33" bestFit="1" customWidth="1"/>
    <col min="22" max="22" width="15.5546875" style="33" bestFit="1" customWidth="1"/>
    <col min="23" max="16384" width="8.6640625" style="33"/>
  </cols>
  <sheetData>
    <row r="1" spans="6:14" s="17" customFormat="1" ht="15.75" hidden="1" customHeight="1" x14ac:dyDescent="0.3">
      <c r="F1" s="222"/>
      <c r="G1" s="222"/>
      <c r="H1" s="222"/>
      <c r="I1" s="222"/>
      <c r="J1" s="222"/>
      <c r="K1" s="222"/>
      <c r="L1" s="222"/>
      <c r="M1" s="222"/>
      <c r="N1" s="222"/>
    </row>
    <row r="2" spans="6:14" s="17" customFormat="1" hidden="1" x14ac:dyDescent="0.3">
      <c r="F2" s="222"/>
      <c r="G2" s="222"/>
      <c r="H2" s="222"/>
      <c r="I2" s="222"/>
      <c r="J2" s="222"/>
      <c r="K2" s="222"/>
      <c r="L2" s="222"/>
      <c r="M2" s="222"/>
      <c r="N2" s="222"/>
    </row>
    <row r="3" spans="6:14" s="17" customFormat="1" hidden="1" x14ac:dyDescent="0.3">
      <c r="F3" s="222"/>
      <c r="G3" s="222"/>
      <c r="H3" s="222"/>
      <c r="I3" s="222"/>
      <c r="J3" s="222"/>
      <c r="K3" s="222"/>
      <c r="L3" s="222"/>
      <c r="M3" s="222"/>
      <c r="N3" s="238" t="s">
        <v>417</v>
      </c>
    </row>
    <row r="4" spans="6:14" s="17" customFormat="1" hidden="1" x14ac:dyDescent="0.3">
      <c r="F4" s="222"/>
      <c r="G4" s="222"/>
      <c r="H4" s="222"/>
      <c r="I4" s="222"/>
      <c r="J4" s="222"/>
      <c r="K4" s="222"/>
      <c r="L4" s="222"/>
      <c r="M4" s="222"/>
      <c r="N4" s="238">
        <f>Introduction!G4</f>
        <v>0</v>
      </c>
    </row>
    <row r="5" spans="6:14" s="17" customFormat="1" hidden="1" x14ac:dyDescent="0.3">
      <c r="F5" s="222"/>
      <c r="G5" s="222"/>
      <c r="H5" s="222"/>
      <c r="I5" s="222"/>
      <c r="J5" s="222"/>
      <c r="K5" s="222"/>
      <c r="L5" s="222"/>
      <c r="M5" s="222"/>
      <c r="N5" s="222"/>
    </row>
    <row r="6" spans="6:14" s="17" customFormat="1" hidden="1" x14ac:dyDescent="0.3">
      <c r="F6" s="222"/>
      <c r="G6" s="222"/>
      <c r="H6" s="222"/>
      <c r="I6" s="222"/>
      <c r="J6" s="222"/>
      <c r="K6" s="222"/>
      <c r="L6" s="222"/>
      <c r="M6" s="222"/>
      <c r="N6" s="222"/>
    </row>
    <row r="7" spans="6:14" s="17" customFormat="1" x14ac:dyDescent="0.3">
      <c r="F7" s="222"/>
      <c r="G7" s="222"/>
      <c r="H7" s="222"/>
      <c r="I7" s="222"/>
      <c r="J7" s="222"/>
      <c r="K7" s="222"/>
      <c r="L7" s="222"/>
      <c r="M7" s="222"/>
      <c r="N7" s="222"/>
    </row>
    <row r="8" spans="6:14" s="17" customFormat="1" x14ac:dyDescent="0.3">
      <c r="F8" s="271" t="s">
        <v>418</v>
      </c>
      <c r="G8" s="271"/>
      <c r="H8" s="271"/>
      <c r="I8" s="271"/>
      <c r="J8" s="271"/>
      <c r="K8" s="271"/>
      <c r="L8" s="271"/>
      <c r="M8" s="271"/>
      <c r="N8" s="271"/>
    </row>
    <row r="9" spans="6:14" s="17" customFormat="1" ht="24" x14ac:dyDescent="0.3">
      <c r="F9" s="299" t="s">
        <v>91</v>
      </c>
      <c r="G9" s="299"/>
      <c r="H9" s="299"/>
      <c r="I9" s="299"/>
      <c r="J9" s="299"/>
      <c r="K9" s="299"/>
      <c r="L9" s="299"/>
      <c r="M9" s="299"/>
      <c r="N9" s="299"/>
    </row>
    <row r="10" spans="6:14" s="17" customFormat="1" ht="15" customHeight="1" x14ac:dyDescent="0.3">
      <c r="F10" s="300" t="s">
        <v>419</v>
      </c>
      <c r="G10" s="300"/>
      <c r="H10" s="300"/>
      <c r="I10" s="300"/>
      <c r="J10" s="300"/>
      <c r="K10" s="300"/>
      <c r="L10" s="300"/>
      <c r="M10" s="300"/>
      <c r="N10" s="300"/>
    </row>
    <row r="11" spans="6:14" s="17" customFormat="1" ht="15" customHeight="1" x14ac:dyDescent="0.3">
      <c r="F11" s="301" t="s">
        <v>420</v>
      </c>
      <c r="G11" s="301"/>
      <c r="H11" s="301"/>
      <c r="I11" s="301"/>
      <c r="J11" s="301"/>
      <c r="K11" s="301"/>
      <c r="L11" s="301"/>
      <c r="M11" s="301"/>
      <c r="N11" s="301"/>
    </row>
    <row r="12" spans="6:14" s="17" customFormat="1" ht="15" customHeight="1" x14ac:dyDescent="0.3">
      <c r="F12" s="301" t="s">
        <v>421</v>
      </c>
      <c r="G12" s="301"/>
      <c r="H12" s="301"/>
      <c r="I12" s="301"/>
      <c r="J12" s="301"/>
      <c r="K12" s="301"/>
      <c r="L12" s="301"/>
      <c r="M12" s="301"/>
      <c r="N12" s="301"/>
    </row>
    <row r="13" spans="6:14" s="17" customFormat="1" ht="15" customHeight="1" x14ac:dyDescent="0.3">
      <c r="F13" s="302" t="s">
        <v>422</v>
      </c>
      <c r="G13" s="302"/>
      <c r="H13" s="302"/>
      <c r="I13" s="302"/>
      <c r="J13" s="302"/>
      <c r="K13" s="302"/>
      <c r="L13" s="302"/>
      <c r="M13" s="302"/>
      <c r="N13" s="302"/>
    </row>
    <row r="14" spans="6:14" s="17" customFormat="1" ht="15" customHeight="1" x14ac:dyDescent="0.3">
      <c r="F14" s="303" t="s">
        <v>423</v>
      </c>
      <c r="G14" s="303"/>
      <c r="H14" s="303"/>
      <c r="I14" s="303"/>
      <c r="J14" s="303"/>
      <c r="K14" s="303"/>
      <c r="L14" s="303"/>
      <c r="M14" s="303"/>
      <c r="N14" s="303"/>
    </row>
    <row r="15" spans="6:14" s="17" customFormat="1" ht="15" customHeight="1" x14ac:dyDescent="0.3">
      <c r="F15" s="304" t="s">
        <v>424</v>
      </c>
      <c r="G15" s="304"/>
      <c r="H15" s="304"/>
      <c r="I15" s="304"/>
      <c r="J15" s="304"/>
      <c r="K15" s="304"/>
      <c r="L15" s="304"/>
      <c r="M15" s="304"/>
      <c r="N15" s="304"/>
    </row>
    <row r="16" spans="6:14" s="17" customFormat="1" x14ac:dyDescent="0.35">
      <c r="F16" s="278" t="s">
        <v>425</v>
      </c>
      <c r="G16" s="278"/>
      <c r="H16" s="278"/>
      <c r="I16" s="278"/>
      <c r="J16" s="278"/>
      <c r="K16" s="278"/>
      <c r="L16" s="278"/>
      <c r="M16" s="278"/>
      <c r="N16" s="278"/>
    </row>
    <row r="17" spans="2:21" s="17" customFormat="1" x14ac:dyDescent="0.3">
      <c r="B17" s="222"/>
      <c r="C17" s="222"/>
      <c r="D17" s="222"/>
      <c r="E17" s="222"/>
      <c r="F17" s="222"/>
      <c r="G17" s="222"/>
      <c r="H17" s="222"/>
      <c r="I17" s="222"/>
      <c r="J17" s="222"/>
      <c r="K17" s="222"/>
      <c r="L17" s="222"/>
      <c r="M17" s="222"/>
      <c r="N17" s="222"/>
      <c r="O17" s="222"/>
      <c r="P17" s="222"/>
      <c r="Q17" s="222"/>
      <c r="R17" s="222"/>
      <c r="S17" s="222"/>
      <c r="T17" s="222"/>
      <c r="U17" s="222"/>
    </row>
    <row r="18" spans="2:21" s="17" customFormat="1" ht="24" x14ac:dyDescent="0.3">
      <c r="B18" s="222"/>
      <c r="C18" s="222"/>
      <c r="D18" s="222"/>
      <c r="E18" s="222"/>
      <c r="F18" s="287" t="s">
        <v>426</v>
      </c>
      <c r="G18" s="287"/>
      <c r="H18" s="287"/>
      <c r="I18" s="287"/>
      <c r="J18" s="287"/>
      <c r="K18" s="287"/>
      <c r="L18" s="222"/>
      <c r="M18" s="305" t="s">
        <v>427</v>
      </c>
      <c r="N18" s="305"/>
      <c r="O18" s="222"/>
      <c r="P18" s="222"/>
      <c r="Q18" s="222"/>
      <c r="R18" s="222"/>
      <c r="S18" s="222"/>
      <c r="T18" s="222"/>
      <c r="U18" s="222"/>
    </row>
    <row r="19" spans="2:21" s="17" customFormat="1" ht="15.6" customHeight="1" x14ac:dyDescent="0.3">
      <c r="B19" s="222"/>
      <c r="C19" s="222"/>
      <c r="D19" s="222"/>
      <c r="E19" s="222"/>
      <c r="F19" s="222"/>
      <c r="G19" s="222"/>
      <c r="H19" s="222"/>
      <c r="I19" s="222"/>
      <c r="J19" s="222"/>
      <c r="K19" s="222"/>
      <c r="L19" s="222"/>
      <c r="M19" s="307" t="s">
        <v>428</v>
      </c>
      <c r="N19" s="308"/>
      <c r="O19" s="222"/>
      <c r="P19" s="222"/>
      <c r="Q19" s="222"/>
      <c r="R19" s="222"/>
      <c r="S19" s="222"/>
      <c r="T19" s="222"/>
      <c r="U19" s="222"/>
    </row>
    <row r="20" spans="2:21" ht="15" customHeight="1" x14ac:dyDescent="0.35">
      <c r="B20" s="227"/>
      <c r="C20" s="227"/>
      <c r="D20" s="227"/>
      <c r="E20" s="227"/>
      <c r="F20" s="296" t="s">
        <v>429</v>
      </c>
      <c r="G20" s="296"/>
      <c r="H20" s="296"/>
      <c r="I20" s="296"/>
      <c r="J20" s="296"/>
      <c r="K20" s="297"/>
      <c r="L20" s="227"/>
      <c r="M20" s="222"/>
      <c r="N20" s="222"/>
      <c r="O20" s="227"/>
      <c r="P20" s="227"/>
      <c r="Q20" s="227"/>
      <c r="R20" s="227"/>
      <c r="S20" s="227"/>
      <c r="T20" s="227"/>
      <c r="U20" s="227"/>
    </row>
    <row r="21" spans="2:21" ht="15" customHeight="1" x14ac:dyDescent="0.35">
      <c r="B21" s="144" t="s">
        <v>430</v>
      </c>
      <c r="C21" s="144" t="s">
        <v>431</v>
      </c>
      <c r="D21" s="144" t="s">
        <v>432</v>
      </c>
      <c r="E21" s="144" t="s">
        <v>433</v>
      </c>
      <c r="F21" s="227" t="s">
        <v>434</v>
      </c>
      <c r="G21" s="227" t="s">
        <v>357</v>
      </c>
      <c r="H21" s="227" t="s">
        <v>435</v>
      </c>
      <c r="I21" s="227" t="s">
        <v>43</v>
      </c>
      <c r="J21" s="227" t="s">
        <v>436</v>
      </c>
      <c r="K21" s="222" t="s">
        <v>411</v>
      </c>
      <c r="L21" s="227"/>
      <c r="M21" s="299" t="s">
        <v>437</v>
      </c>
      <c r="N21" s="299"/>
      <c r="O21" s="227"/>
      <c r="P21" s="227"/>
      <c r="Q21" s="227"/>
      <c r="R21" s="227"/>
      <c r="S21" s="227"/>
      <c r="T21" s="227"/>
      <c r="U21" s="227"/>
    </row>
    <row r="22" spans="2:21" ht="15" customHeight="1" x14ac:dyDescent="0.35">
      <c r="B22" s="144" t="str">
        <f>IFERROR(VLOOKUP(Government_revenues_table[[#This Row],[Clasificación según EFP]],Table6_GFS_codes_classification[],COLUMNS($F:F)+3,FALSE),"Do not enter data")</f>
        <v>Impuestos (11E)</v>
      </c>
      <c r="C22" s="144" t="str">
        <f>IFERROR(VLOOKUP(Government_revenues_table[[#This Row],[Clasificación según EFP]],Table6_GFS_codes_classification[],COLUMNS($F:G)+3,FALSE),"Do not enter data")</f>
        <v>Impuestos a las ganancias, las utilidades y las ganancias de capital (111E)</v>
      </c>
      <c r="D22" s="144" t="str">
        <f>IFERROR(VLOOKUP(Government_revenues_table[[#This Row],[Clasificación según EFP]],Table6_GFS_codes_classification[],COLUMNS($F:H)+3,FALSE),"Do not enter data")</f>
        <v>Impuestos ordinarios a las ganancias, las utilidades y las ganancias de capital (1112E1)</v>
      </c>
      <c r="E22" s="144" t="str">
        <f>IFERROR(VLOOKUP(Government_revenues_table[[#This Row],[Clasificación según EFP]],Table6_GFS_codes_classification[],COLUMNS($F:I)+3,FALSE),"Do not enter data")</f>
        <v>Impuestos ordinarios a las ganancias, las utilidades y las ganancias de capital (1112E1)</v>
      </c>
      <c r="F22" s="227" t="s">
        <v>438</v>
      </c>
      <c r="G22" s="222" t="s">
        <v>365</v>
      </c>
      <c r="H22" s="227" t="s">
        <v>439</v>
      </c>
      <c r="I22" s="227" t="s">
        <v>440</v>
      </c>
      <c r="J22" s="228">
        <f>615424924+120616562+125627863</f>
        <v>861669349</v>
      </c>
      <c r="K22" s="227" t="s">
        <v>141</v>
      </c>
      <c r="L22" s="227"/>
      <c r="M22" s="309" t="s">
        <v>441</v>
      </c>
      <c r="N22" s="309"/>
      <c r="O22" s="227"/>
      <c r="P22" s="227"/>
      <c r="Q22" s="227"/>
      <c r="R22" s="227"/>
      <c r="S22" s="227"/>
      <c r="T22" s="227"/>
      <c r="U22" s="227"/>
    </row>
    <row r="23" spans="2:21" ht="15" hidden="1" customHeight="1" x14ac:dyDescent="0.35">
      <c r="B23" s="226" t="str">
        <f>IFERROR(VLOOKUP(Government_revenues_table[[#This Row],[Clasificación según EFP]],Table6_GFS_codes_classification[],COLUMNS($F:F)+3,FALSE),"Do not enter data")</f>
        <v>Impuestos (11E)</v>
      </c>
      <c r="C23" s="226" t="str">
        <f>IFERROR(VLOOKUP(Government_revenues_table[[#This Row],[Clasificación según EFP]],Table6_GFS_codes_classification[],COLUMNS($F:G)+3,FALSE),"Do not enter data")</f>
        <v>Impuestos a los bienes y servicios (114E)</v>
      </c>
      <c r="D23" s="226" t="str">
        <f>IFERROR(VLOOKUP(Government_revenues_table[[#This Row],[Clasificación según EFP]],Table6_GFS_codes_classification[],COLUMNS($F:H)+3,FALSE),"Do not enter data")</f>
        <v>Impuestos generales a los bienes y servicios (IVA, impuesto a las ventas, impuesto a los ingresos brutos) (1141E)</v>
      </c>
      <c r="E23" s="226" t="str">
        <f>IFERROR(VLOOKUP(Government_revenues_table[[#This Row],[Clasificación según EFP]],Table6_GFS_codes_classification[],COLUMNS($F:I)+3,FALSE),"Do not enter data")</f>
        <v>Impuestos generales a los bienes y servicios (IVA, impuesto a las ventas, impuesto a los ingresos brutos) (1141E)</v>
      </c>
      <c r="F23" s="227" t="s">
        <v>442</v>
      </c>
      <c r="G23" s="222" t="s">
        <v>365</v>
      </c>
      <c r="H23" s="227" t="s">
        <v>443</v>
      </c>
      <c r="I23" s="227" t="s">
        <v>332</v>
      </c>
      <c r="J23" s="228">
        <v>80504282</v>
      </c>
      <c r="K23" s="227" t="s">
        <v>141</v>
      </c>
      <c r="L23" s="227"/>
      <c r="M23" s="309"/>
      <c r="N23" s="309"/>
      <c r="O23" s="227"/>
      <c r="P23" s="227"/>
      <c r="Q23" s="227"/>
      <c r="R23" s="227"/>
      <c r="S23" s="227"/>
      <c r="T23" s="227"/>
      <c r="U23" s="227"/>
    </row>
    <row r="24" spans="2:21" ht="15" customHeight="1" x14ac:dyDescent="0.35">
      <c r="B24" s="144" t="str">
        <f>IFERROR(VLOOKUP(Government_revenues_table[[#This Row],[Clasificación según EFP]],Table6_GFS_codes_classification[],COLUMNS($F:F)+3,FALSE),"Do not enter data")</f>
        <v>Otros ingresos (14E)</v>
      </c>
      <c r="C24" s="144" t="str">
        <f>IFERROR(VLOOKUP(Government_revenues_table[[#This Row],[Clasificación según EFP]],Table6_GFS_codes_classification[],COLUMNS($F:G)+3,FALSE),"Do not enter data")</f>
        <v>Ingresos por propiedades (141E)</v>
      </c>
      <c r="D24" s="144" t="str">
        <f>IFERROR(VLOOKUP(Government_revenues_table[[#This Row],[Clasificación según EFP]],Table6_GFS_codes_classification[],COLUMNS($F:H)+3,FALSE),"Do not enter data")</f>
        <v>Alquiler (1415E)</v>
      </c>
      <c r="E24" s="144" t="str">
        <f>IFERROR(VLOOKUP(Government_revenues_table[[#This Row],[Clasificación según EFP]],Table6_GFS_codes_classification[],COLUMNS($F:I)+3,FALSE),"Do not enter data")</f>
        <v>Regalías (1415E1)</v>
      </c>
      <c r="F24" s="227" t="s">
        <v>444</v>
      </c>
      <c r="G24" s="222" t="s">
        <v>365</v>
      </c>
      <c r="H24" s="227" t="s">
        <v>51</v>
      </c>
      <c r="I24" s="227" t="s">
        <v>445</v>
      </c>
      <c r="J24" s="228">
        <v>1493396</v>
      </c>
      <c r="K24" s="227" t="s">
        <v>141</v>
      </c>
      <c r="L24" s="227"/>
      <c r="M24" s="309"/>
      <c r="N24" s="309"/>
      <c r="O24" s="227"/>
      <c r="P24" s="227"/>
      <c r="Q24" s="227"/>
      <c r="R24" s="227"/>
      <c r="S24" s="227"/>
      <c r="T24" s="227"/>
      <c r="U24" s="227"/>
    </row>
    <row r="25" spans="2:21" ht="14.25" customHeight="1" x14ac:dyDescent="0.35">
      <c r="B25" s="144" t="str">
        <f>IFERROR(VLOOKUP(Government_revenues_table[[#This Row],[Clasificación según EFP]],Table6_GFS_codes_classification[],COLUMNS($F:F)+3,FALSE),"Do not enter data")</f>
        <v>Otros ingresos (14E)</v>
      </c>
      <c r="C25" s="144" t="str">
        <f>IFERROR(VLOOKUP(Government_revenues_table[[#This Row],[Clasificación según EFP]],Table6_GFS_codes_classification[],COLUMNS($F:G)+3,FALSE),"Do not enter data")</f>
        <v>Ingresos por propiedades (141E)</v>
      </c>
      <c r="D25" s="144" t="str">
        <f>IFERROR(VLOOKUP(Government_revenues_table[[#This Row],[Clasificación según EFP]],Table6_GFS_codes_classification[],COLUMNS($F:H)+3,FALSE),"Do not enter data")</f>
        <v>Alquiler (1415E)</v>
      </c>
      <c r="E25" s="144" t="str">
        <f>IFERROR(VLOOKUP(Government_revenues_table[[#This Row],[Clasificación según EFP]],Table6_GFS_codes_classification[],COLUMNS($F:I)+3,FALSE),"Do not enter data")</f>
        <v>Derechos sobre la producción (en efectivo y en especie) (1415E3)</v>
      </c>
      <c r="F25" s="227" t="s">
        <v>446</v>
      </c>
      <c r="G25" s="222" t="s">
        <v>365</v>
      </c>
      <c r="H25" s="227" t="s">
        <v>49</v>
      </c>
      <c r="I25" s="227" t="s">
        <v>445</v>
      </c>
      <c r="J25" s="228">
        <v>8469283</v>
      </c>
      <c r="K25" s="227" t="s">
        <v>141</v>
      </c>
      <c r="L25" s="227"/>
      <c r="M25" s="309"/>
      <c r="N25" s="309"/>
      <c r="O25" s="227"/>
      <c r="P25" s="227"/>
      <c r="Q25" s="227"/>
      <c r="R25" s="227"/>
      <c r="S25" s="227"/>
      <c r="T25" s="227"/>
      <c r="U25" s="227"/>
    </row>
    <row r="26" spans="2:21" ht="15" customHeight="1" x14ac:dyDescent="0.35">
      <c r="B26" s="226" t="str">
        <f>IFERROR(VLOOKUP(Government_revenues_table[[#This Row],[Clasificación según EFP]],Table6_GFS_codes_classification[],COLUMNS($F:F)+3,FALSE),"Do not enter data")</f>
        <v>Impuestos (11E)</v>
      </c>
      <c r="C26" s="226" t="str">
        <f>IFERROR(VLOOKUP(Government_revenues_table[[#This Row],[Clasificación según EFP]],Table6_GFS_codes_classification[],COLUMNS($F:G)+3,FALSE),"Do not enter data")</f>
        <v>Otros impuestos a pagar por compañías de recursos naturales (116E)</v>
      </c>
      <c r="D26" s="226" t="str">
        <f>IFERROR(VLOOKUP(Government_revenues_table[[#This Row],[Clasificación según EFP]],Table6_GFS_codes_classification[],COLUMNS($F:H)+3,FALSE),"Do not enter data")</f>
        <v>Otros impuestos a pagar por compañías de recursos naturales (116E)</v>
      </c>
      <c r="E26" s="226" t="str">
        <f>IFERROR(VLOOKUP(Government_revenues_table[[#This Row],[Clasificación según EFP]],Table6_GFS_codes_classification[],COLUMNS($F:I)+3,FALSE),"Do not enter data")</f>
        <v>Otros impuestos a pagar por compañías de recursos naturales (116E)</v>
      </c>
      <c r="F26" s="227" t="s">
        <v>447</v>
      </c>
      <c r="G26" s="222" t="s">
        <v>365</v>
      </c>
      <c r="H26" s="227" t="s">
        <v>50</v>
      </c>
      <c r="I26" s="227" t="s">
        <v>337</v>
      </c>
      <c r="J26" s="228">
        <v>573321</v>
      </c>
      <c r="K26" s="227" t="s">
        <v>141</v>
      </c>
      <c r="L26" s="227"/>
      <c r="M26" s="229"/>
      <c r="N26" s="229"/>
      <c r="O26" s="227"/>
      <c r="P26" s="227"/>
      <c r="Q26" s="227"/>
      <c r="R26" s="227"/>
      <c r="S26" s="227"/>
      <c r="T26" s="227"/>
      <c r="U26" s="227"/>
    </row>
    <row r="27" spans="2:21" ht="15" customHeight="1" x14ac:dyDescent="0.35">
      <c r="B27" s="144" t="str">
        <f>IFERROR(VLOOKUP(Government_revenues_table[[#This Row],[Clasificación según EFP]],Table6_GFS_codes_classification[],COLUMNS($F:F)+3,FALSE),"Do not enter data")</f>
        <v>Impuestos (11E)</v>
      </c>
      <c r="C27" s="144" t="str">
        <f>IFERROR(VLOOKUP(Government_revenues_table[[#This Row],[Clasificación según EFP]],Table6_GFS_codes_classification[],COLUMNS($F:G)+3,FALSE),"Do not enter data")</f>
        <v>Otros impuestos a pagar por compañías de recursos naturales (116E)</v>
      </c>
      <c r="D27" s="144" t="str">
        <f>IFERROR(VLOOKUP(Government_revenues_table[[#This Row],[Clasificación según EFP]],Table6_GFS_codes_classification[],COLUMNS($F:H)+3,FALSE),"Do not enter data")</f>
        <v>Otros impuestos a pagar por compañías de recursos naturales (116E)</v>
      </c>
      <c r="E27" s="144" t="str">
        <f>IFERROR(VLOOKUP(Government_revenues_table[[#This Row],[Clasificación según EFP]],Table6_GFS_codes_classification[],COLUMNS($F:I)+3,FALSE),"Do not enter data")</f>
        <v>Otros impuestos a pagar por compañías de recursos naturales (116E)</v>
      </c>
      <c r="F27" s="227" t="s">
        <v>447</v>
      </c>
      <c r="G27" s="222" t="s">
        <v>365</v>
      </c>
      <c r="H27" s="227" t="s">
        <v>448</v>
      </c>
      <c r="I27" s="227" t="s">
        <v>445</v>
      </c>
      <c r="J27" s="228">
        <v>1535428</v>
      </c>
      <c r="K27" s="227" t="s">
        <v>141</v>
      </c>
      <c r="L27" s="227"/>
      <c r="M27" s="278" t="s">
        <v>449</v>
      </c>
      <c r="N27" s="278"/>
      <c r="O27" s="227"/>
      <c r="P27" s="227"/>
      <c r="Q27" s="227"/>
      <c r="R27" s="227"/>
      <c r="S27" s="227"/>
      <c r="T27" s="227"/>
      <c r="U27" s="227"/>
    </row>
    <row r="28" spans="2:21" ht="15" customHeight="1" x14ac:dyDescent="0.35">
      <c r="B28" s="144" t="str">
        <f>IFERROR(VLOOKUP(Government_revenues_table[[#This Row],[Clasificación según EFP]],Table6_GFS_codes_classification[],COLUMNS($F:F)+3,FALSE),"Do not enter data")</f>
        <v>Impuestos (11E)</v>
      </c>
      <c r="C28" s="144" t="str">
        <f>IFERROR(VLOOKUP(Government_revenues_table[[#This Row],[Clasificación según EFP]],Table6_GFS_codes_classification[],COLUMNS($F:G)+3,FALSE),"Do not enter data")</f>
        <v>Otros impuestos a pagar por compañías de recursos naturales (116E)</v>
      </c>
      <c r="D28" s="144" t="str">
        <f>IFERROR(VLOOKUP(Government_revenues_table[[#This Row],[Clasificación según EFP]],Table6_GFS_codes_classification[],COLUMNS($F:H)+3,FALSE),"Do not enter data")</f>
        <v>Otros impuestos a pagar por compañías de recursos naturales (116E)</v>
      </c>
      <c r="E28" s="144" t="str">
        <f>IFERROR(VLOOKUP(Government_revenues_table[[#This Row],[Clasificación según EFP]],Table6_GFS_codes_classification[],COLUMNS($F:I)+3,FALSE),"Do not enter data")</f>
        <v>Otros impuestos a pagar por compañías de recursos naturales (116E)</v>
      </c>
      <c r="F28" s="227" t="s">
        <v>447</v>
      </c>
      <c r="G28" s="222" t="s">
        <v>365</v>
      </c>
      <c r="H28" s="227" t="s">
        <v>50</v>
      </c>
      <c r="I28" s="227" t="s">
        <v>342</v>
      </c>
      <c r="J28" s="228">
        <v>7014866</v>
      </c>
      <c r="K28" s="227" t="s">
        <v>141</v>
      </c>
      <c r="L28" s="227"/>
      <c r="M28" s="278" t="s">
        <v>450</v>
      </c>
      <c r="N28" s="278"/>
      <c r="O28" s="227"/>
      <c r="P28" s="227"/>
      <c r="Q28" s="227"/>
      <c r="R28" s="227"/>
      <c r="S28" s="227"/>
      <c r="T28" s="227"/>
      <c r="U28" s="227"/>
    </row>
    <row r="29" spans="2:21" ht="15" customHeight="1" thickBot="1" x14ac:dyDescent="0.4">
      <c r="B29" s="144" t="str">
        <f>IFERROR(VLOOKUP(Government_revenues_table[[#This Row],[Clasificación según EFP]],Table6_GFS_codes_classification[],COLUMNS($F:F)+3,FALSE),"Do not enter data")</f>
        <v>Impuestos (11E)</v>
      </c>
      <c r="C29" s="144" t="str">
        <f>IFERROR(VLOOKUP(Government_revenues_table[[#This Row],[Clasificación según EFP]],Table6_GFS_codes_classification[],COLUMNS($F:G)+3,FALSE),"Do not enter data")</f>
        <v>Otros impuestos a pagar por compañías de recursos naturales (116E)</v>
      </c>
      <c r="D29" s="144" t="str">
        <f>IFERROR(VLOOKUP(Government_revenues_table[[#This Row],[Clasificación según EFP]],Table6_GFS_codes_classification[],COLUMNS($F:H)+3,FALSE),"Do not enter data")</f>
        <v>Otros impuestos a pagar por compañías de recursos naturales (116E)</v>
      </c>
      <c r="E29" s="144" t="str">
        <f>IFERROR(VLOOKUP(Government_revenues_table[[#This Row],[Clasificación según EFP]],Table6_GFS_codes_classification[],COLUMNS($F:I)+3,FALSE),"Do not enter data")</f>
        <v>Otros impuestos a pagar por compañías de recursos naturales (116E)</v>
      </c>
      <c r="F29" s="227" t="s">
        <v>447</v>
      </c>
      <c r="G29" s="222" t="s">
        <v>365</v>
      </c>
      <c r="H29" s="234" t="s">
        <v>44</v>
      </c>
      <c r="I29" s="227" t="s">
        <v>342</v>
      </c>
      <c r="J29" s="236">
        <v>25138234</v>
      </c>
      <c r="K29" s="227" t="s">
        <v>141</v>
      </c>
      <c r="L29" s="227"/>
      <c r="M29" s="145"/>
      <c r="N29" s="145"/>
      <c r="O29" s="227"/>
      <c r="P29" s="227"/>
      <c r="Q29" s="227"/>
      <c r="R29" s="227"/>
      <c r="S29" s="227"/>
      <c r="T29" s="227"/>
      <c r="U29" s="227"/>
    </row>
    <row r="30" spans="2:21" ht="15.75" hidden="1" customHeight="1" x14ac:dyDescent="0.35">
      <c r="B30" s="226" t="str">
        <f>IFERROR(VLOOKUP(Government_revenues_table[[#This Row],[Clasificación según EFP]],Table6_GFS_codes_classification[],COLUMNS($F:F)+3,FALSE),"Do not enter data")</f>
        <v>Impuestos (11E)</v>
      </c>
      <c r="C30" s="226" t="str">
        <f>IFERROR(VLOOKUP(Government_revenues_table[[#This Row],[Clasificación según EFP]],Table6_GFS_codes_classification[],COLUMNS($F:G)+3,FALSE),"Do not enter data")</f>
        <v>Impuestos a los bienes y servicios (114E)</v>
      </c>
      <c r="D30" s="226" t="str">
        <f>IFERROR(VLOOKUP(Government_revenues_table[[#This Row],[Clasificación según EFP]],Table6_GFS_codes_classification[],COLUMNS($F:H)+3,FALSE),"Do not enter data")</f>
        <v>Impuestos generales a los bienes y servicios (IVA, impuesto a las ventas, impuesto a los ingresos brutos) (1141E)</v>
      </c>
      <c r="E30" s="226" t="str">
        <f>IFERROR(VLOOKUP(Government_revenues_table[[#This Row],[Clasificación según EFP]],Table6_GFS_codes_classification[],COLUMNS($F:I)+3,FALSE),"Do not enter data")</f>
        <v>Impuestos generales a los bienes y servicios (IVA, impuesto a las ventas, impuesto a los ingresos brutos) (1141E)</v>
      </c>
      <c r="F30" s="227" t="s">
        <v>442</v>
      </c>
      <c r="G30" s="222"/>
      <c r="H30" t="s">
        <v>46</v>
      </c>
      <c r="I30" s="227" t="s">
        <v>342</v>
      </c>
      <c r="J30" s="228">
        <v>0</v>
      </c>
      <c r="K30" s="227" t="s">
        <v>141</v>
      </c>
      <c r="L30" s="227"/>
      <c r="M30" s="225"/>
      <c r="N30" s="225"/>
      <c r="O30" s="227"/>
      <c r="P30" s="227"/>
      <c r="Q30" s="227"/>
      <c r="R30" s="227"/>
      <c r="S30" s="227"/>
      <c r="T30" s="227"/>
      <c r="U30" s="227"/>
    </row>
    <row r="31" spans="2:21" ht="15" customHeight="1" x14ac:dyDescent="0.35">
      <c r="B31" s="226" t="str">
        <f>IFERROR(VLOOKUP(Government_revenues_table[[#This Row],[Clasificación según EFP]],Table6_GFS_codes_classification[],COLUMNS($F:F)+3,FALSE),"Do not enter data")</f>
        <v>Impuestos (11E)</v>
      </c>
      <c r="C31" s="226" t="str">
        <f>IFERROR(VLOOKUP(Government_revenues_table[[#This Row],[Clasificación según EFP]],Table6_GFS_codes_classification[],COLUMNS($F:G)+3,FALSE),"Do not enter data")</f>
        <v>Otros impuestos a pagar por compañías de recursos naturales (116E)</v>
      </c>
      <c r="D31" s="226" t="str">
        <f>IFERROR(VLOOKUP(Government_revenues_table[[#This Row],[Clasificación según EFP]],Table6_GFS_codes_classification[],COLUMNS($F:H)+3,FALSE),"Do not enter data")</f>
        <v>Otros impuestos a pagar por compañías de recursos naturales (116E)</v>
      </c>
      <c r="E31" s="226" t="str">
        <f>IFERROR(VLOOKUP(Government_revenues_table[[#This Row],[Clasificación según EFP]],Table6_GFS_codes_classification[],COLUMNS($F:I)+3,FALSE),"Do not enter data")</f>
        <v>Otros impuestos a pagar por compañías de recursos naturales (116E)</v>
      </c>
      <c r="F31" s="227" t="s">
        <v>447</v>
      </c>
      <c r="G31" s="222" t="s">
        <v>365</v>
      </c>
      <c r="H31" s="234" t="s">
        <v>44</v>
      </c>
      <c r="I31" s="227" t="s">
        <v>340</v>
      </c>
      <c r="J31" s="236">
        <v>20404191</v>
      </c>
      <c r="K31" s="227" t="s">
        <v>141</v>
      </c>
      <c r="L31" s="227"/>
      <c r="M31" s="225"/>
      <c r="N31" s="225"/>
      <c r="O31" s="227"/>
      <c r="P31" s="227"/>
      <c r="Q31" s="227"/>
      <c r="R31" s="227"/>
      <c r="S31" s="227"/>
      <c r="T31" s="227"/>
      <c r="U31" s="227"/>
    </row>
    <row r="32" spans="2:21" ht="15" hidden="1" customHeight="1" x14ac:dyDescent="0.35">
      <c r="B32" s="226" t="str">
        <f>IFERROR(VLOOKUP(Government_revenues_table[[#This Row],[Clasificación según EFP]],Table6_GFS_codes_classification[],COLUMNS($F:F)+3,FALSE),"Do not enter data")</f>
        <v>Impuestos (11E)</v>
      </c>
      <c r="C32" s="226" t="str">
        <f>IFERROR(VLOOKUP(Government_revenues_table[[#This Row],[Clasificación según EFP]],Table6_GFS_codes_classification[],COLUMNS($F:G)+3,FALSE),"Do not enter data")</f>
        <v>Impuestos a los bienes y servicios (114E)</v>
      </c>
      <c r="D32" s="226" t="str">
        <f>IFERROR(VLOOKUP(Government_revenues_table[[#This Row],[Clasificación según EFP]],Table6_GFS_codes_classification[],COLUMNS($F:H)+3,FALSE),"Do not enter data")</f>
        <v>Impuestos generales a los bienes y servicios (IVA, impuesto a las ventas, impuesto a los ingresos brutos) (1141E)</v>
      </c>
      <c r="E32" s="226" t="str">
        <f>IFERROR(VLOOKUP(Government_revenues_table[[#This Row],[Clasificación según EFP]],Table6_GFS_codes_classification[],COLUMNS($F:I)+3,FALSE),"Do not enter data")</f>
        <v>Impuestos generales a los bienes y servicios (IVA, impuesto a las ventas, impuesto a los ingresos brutos) (1141E)</v>
      </c>
      <c r="F32" s="227" t="s">
        <v>442</v>
      </c>
      <c r="G32" s="222" t="s">
        <v>365</v>
      </c>
      <c r="H32" s="227" t="s">
        <v>451</v>
      </c>
      <c r="I32" s="227" t="s">
        <v>340</v>
      </c>
      <c r="J32" s="228">
        <v>1256051</v>
      </c>
      <c r="K32" s="227" t="s">
        <v>141</v>
      </c>
      <c r="L32" s="227"/>
      <c r="M32" s="225"/>
      <c r="N32" s="225"/>
      <c r="O32" s="227"/>
      <c r="P32" s="227"/>
      <c r="Q32" s="227"/>
      <c r="R32" s="227"/>
      <c r="S32" s="227"/>
      <c r="T32" s="227"/>
      <c r="U32" s="227"/>
    </row>
    <row r="33" spans="2:22" ht="15" customHeight="1" x14ac:dyDescent="0.35">
      <c r="B33" s="226" t="str">
        <f>IFERROR(VLOOKUP(Government_revenues_table[[#This Row],[Clasificación según EFP]],Table6_GFS_codes_classification[],COLUMNS($F:F)+3,FALSE),"Do not enter data")</f>
        <v>Impuestos (11E)</v>
      </c>
      <c r="C33" s="226" t="str">
        <f>IFERROR(VLOOKUP(Government_revenues_table[[#This Row],[Clasificación según EFP]],Table6_GFS_codes_classification[],COLUMNS($F:G)+3,FALSE),"Do not enter data")</f>
        <v>Otros impuestos a pagar por compañías de recursos naturales (116E)</v>
      </c>
      <c r="D33" s="226" t="str">
        <f>IFERROR(VLOOKUP(Government_revenues_table[[#This Row],[Clasificación según EFP]],Table6_GFS_codes_classification[],COLUMNS($F:H)+3,FALSE),"Do not enter data")</f>
        <v>Otros impuestos a pagar por compañías de recursos naturales (116E)</v>
      </c>
      <c r="E33" s="226" t="str">
        <f>IFERROR(VLOOKUP(Government_revenues_table[[#This Row],[Clasificación según EFP]],Table6_GFS_codes_classification[],COLUMNS($F:I)+3,FALSE),"Do not enter data")</f>
        <v>Otros impuestos a pagar por compañías de recursos naturales (116E)</v>
      </c>
      <c r="F33" s="227" t="s">
        <v>447</v>
      </c>
      <c r="G33" s="222" t="s">
        <v>365</v>
      </c>
      <c r="H33" s="227" t="s">
        <v>452</v>
      </c>
      <c r="I33" s="227" t="s">
        <v>340</v>
      </c>
      <c r="J33" s="228">
        <v>18803</v>
      </c>
      <c r="K33" s="227" t="s">
        <v>141</v>
      </c>
      <c r="L33" s="227"/>
      <c r="M33" s="225"/>
      <c r="N33" s="225"/>
      <c r="O33" s="227"/>
      <c r="P33" s="227"/>
      <c r="Q33" s="227"/>
      <c r="R33" s="227"/>
      <c r="S33" s="227"/>
      <c r="T33" s="227"/>
      <c r="U33" s="227"/>
      <c r="V33" s="227"/>
    </row>
    <row r="34" spans="2:22" ht="15" customHeight="1" x14ac:dyDescent="0.35">
      <c r="B34" s="226" t="str">
        <f>IFERROR(VLOOKUP(Government_revenues_table[[#This Row],[Clasificación según EFP]],Table6_GFS_codes_classification[],COLUMNS($F:F)+3,FALSE),"Do not enter data")</f>
        <v>Impuestos (11E)</v>
      </c>
      <c r="C34" s="226" t="str">
        <f>IFERROR(VLOOKUP(Government_revenues_table[[#This Row],[Clasificación según EFP]],Table6_GFS_codes_classification[],COLUMNS($F:G)+3,FALSE),"Do not enter data")</f>
        <v>Otros impuestos a pagar por compañías de recursos naturales (116E)</v>
      </c>
      <c r="D34" s="226" t="str">
        <f>IFERROR(VLOOKUP(Government_revenues_table[[#This Row],[Clasificación según EFP]],Table6_GFS_codes_classification[],COLUMNS($F:H)+3,FALSE),"Do not enter data")</f>
        <v>Otros impuestos a pagar por compañías de recursos naturales (116E)</v>
      </c>
      <c r="E34" s="226" t="str">
        <f>IFERROR(VLOOKUP(Government_revenues_table[[#This Row],[Clasificación según EFP]],Table6_GFS_codes_classification[],COLUMNS($F:I)+3,FALSE),"Do not enter data")</f>
        <v>Otros impuestos a pagar por compañías de recursos naturales (116E)</v>
      </c>
      <c r="F34" s="227" t="s">
        <v>447</v>
      </c>
      <c r="G34" s="222" t="s">
        <v>365</v>
      </c>
      <c r="H34" s="227" t="s">
        <v>44</v>
      </c>
      <c r="I34" s="227" t="s">
        <v>344</v>
      </c>
      <c r="J34" s="236">
        <v>103748</v>
      </c>
      <c r="K34" s="227" t="s">
        <v>141</v>
      </c>
      <c r="L34" s="227"/>
      <c r="M34" s="225"/>
      <c r="N34" s="225"/>
      <c r="O34" s="227"/>
      <c r="P34" s="227"/>
      <c r="Q34" s="227"/>
      <c r="R34" s="227"/>
      <c r="S34" s="227"/>
      <c r="T34" s="227"/>
      <c r="U34" s="227"/>
      <c r="V34" s="227"/>
    </row>
    <row r="35" spans="2:22" ht="15" hidden="1" customHeight="1" x14ac:dyDescent="0.35">
      <c r="B35" s="226" t="str">
        <f>IFERROR(VLOOKUP(Government_revenues_table[[#This Row],[Clasificación según EFP]],Table6_GFS_codes_classification[],COLUMNS($F:F)+3,FALSE),"Do not enter data")</f>
        <v>Impuestos (11E)</v>
      </c>
      <c r="C35" s="226" t="str">
        <f>IFERROR(VLOOKUP(Government_revenues_table[[#This Row],[Clasificación según EFP]],Table6_GFS_codes_classification[],COLUMNS($F:G)+3,FALSE),"Do not enter data")</f>
        <v>Impuestos a los bienes y servicios (114E)</v>
      </c>
      <c r="D35" s="226" t="str">
        <f>IFERROR(VLOOKUP(Government_revenues_table[[#This Row],[Clasificación según EFP]],Table6_GFS_codes_classification[],COLUMNS($F:H)+3,FALSE),"Do not enter data")</f>
        <v>Impuestos generales a los bienes y servicios (IVA, impuesto a las ventas, impuesto a los ingresos brutos) (1141E)</v>
      </c>
      <c r="E35" s="226" t="str">
        <f>IFERROR(VLOOKUP(Government_revenues_table[[#This Row],[Clasificación según EFP]],Table6_GFS_codes_classification[],COLUMNS($F:I)+3,FALSE),"Do not enter data")</f>
        <v>Impuestos generales a los bienes y servicios (IVA, impuesto a las ventas, impuesto a los ingresos brutos) (1141E)</v>
      </c>
      <c r="F35" s="227" t="s">
        <v>442</v>
      </c>
      <c r="G35" s="222" t="s">
        <v>365</v>
      </c>
      <c r="H35" s="227" t="s">
        <v>451</v>
      </c>
      <c r="I35" s="227" t="s">
        <v>344</v>
      </c>
      <c r="J35" s="228">
        <v>7917</v>
      </c>
      <c r="K35" s="227" t="s">
        <v>141</v>
      </c>
      <c r="L35" s="227"/>
      <c r="M35" s="225"/>
      <c r="N35" s="225"/>
      <c r="O35" s="227"/>
      <c r="P35" s="227"/>
      <c r="Q35" s="227"/>
      <c r="R35" s="227"/>
      <c r="S35" s="227"/>
      <c r="T35" s="227"/>
      <c r="U35" s="227"/>
      <c r="V35" s="227"/>
    </row>
    <row r="36" spans="2:22" ht="15" customHeight="1" x14ac:dyDescent="0.35">
      <c r="B36" s="226" t="str">
        <f>IFERROR(VLOOKUP(Government_revenues_table[[#This Row],[Clasificación según EFP]],Table6_GFS_codes_classification[],COLUMNS($F:F)+3,FALSE),"Do not enter data")</f>
        <v>Impuestos (11E)</v>
      </c>
      <c r="C36" s="226" t="str">
        <f>IFERROR(VLOOKUP(Government_revenues_table[[#This Row],[Clasificación según EFP]],Table6_GFS_codes_classification[],COLUMNS($F:G)+3,FALSE),"Do not enter data")</f>
        <v>Otros impuestos a pagar por compañías de recursos naturales (116E)</v>
      </c>
      <c r="D36" s="226" t="str">
        <f>IFERROR(VLOOKUP(Government_revenues_table[[#This Row],[Clasificación según EFP]],Table6_GFS_codes_classification[],COLUMNS($F:H)+3,FALSE),"Do not enter data")</f>
        <v>Otros impuestos a pagar por compañías de recursos naturales (116E)</v>
      </c>
      <c r="E36" s="226" t="str">
        <f>IFERROR(VLOOKUP(Government_revenues_table[[#This Row],[Clasificación según EFP]],Table6_GFS_codes_classification[],COLUMNS($F:I)+3,FALSE),"Do not enter data")</f>
        <v>Otros impuestos a pagar por compañías de recursos naturales (116E)</v>
      </c>
      <c r="F36" s="227" t="s">
        <v>447</v>
      </c>
      <c r="G36" s="222" t="s">
        <v>365</v>
      </c>
      <c r="H36" s="227" t="s">
        <v>44</v>
      </c>
      <c r="I36" s="227" t="s">
        <v>343</v>
      </c>
      <c r="J36" s="228">
        <v>1680399</v>
      </c>
      <c r="K36" s="227" t="s">
        <v>141</v>
      </c>
      <c r="L36" s="227"/>
      <c r="M36" s="225"/>
      <c r="N36" s="225"/>
      <c r="O36" s="227"/>
      <c r="P36" s="227"/>
      <c r="Q36" s="227"/>
      <c r="R36" s="227"/>
      <c r="S36" s="227"/>
      <c r="T36" s="227"/>
      <c r="U36" s="227"/>
      <c r="V36" s="227"/>
    </row>
    <row r="37" spans="2:22" ht="15" customHeight="1" x14ac:dyDescent="0.35">
      <c r="B37" s="226" t="str">
        <f>IFERROR(VLOOKUP(Government_revenues_table[[#This Row],[Clasificación según EFP]],Table6_GFS_codes_classification[],COLUMNS($F:F)+3,FALSE),"Do not enter data")</f>
        <v>Impuestos (11E)</v>
      </c>
      <c r="C37" s="226" t="str">
        <f>IFERROR(VLOOKUP(Government_revenues_table[[#This Row],[Clasificación según EFP]],Table6_GFS_codes_classification[],COLUMNS($F:G)+3,FALSE),"Do not enter data")</f>
        <v>Otros impuestos a pagar por compañías de recursos naturales (116E)</v>
      </c>
      <c r="D37" s="226" t="str">
        <f>IFERROR(VLOOKUP(Government_revenues_table[[#This Row],[Clasificación según EFP]],Table6_GFS_codes_classification[],COLUMNS($F:H)+3,FALSE),"Do not enter data")</f>
        <v>Otros impuestos a pagar por compañías de recursos naturales (116E)</v>
      </c>
      <c r="E37" s="226" t="str">
        <f>IFERROR(VLOOKUP(Government_revenues_table[[#This Row],[Clasificación según EFP]],Table6_GFS_codes_classification[],COLUMNS($F:I)+3,FALSE),"Do not enter data")</f>
        <v>Otros impuestos a pagar por compañías de recursos naturales (116E)</v>
      </c>
      <c r="F37" s="227" t="s">
        <v>447</v>
      </c>
      <c r="G37" s="222" t="s">
        <v>365</v>
      </c>
      <c r="H37" s="227" t="s">
        <v>452</v>
      </c>
      <c r="I37" s="227" t="s">
        <v>343</v>
      </c>
      <c r="J37" s="228">
        <v>419148</v>
      </c>
      <c r="K37" s="227" t="s">
        <v>141</v>
      </c>
      <c r="L37" s="227"/>
      <c r="M37" s="225"/>
      <c r="N37" s="225"/>
      <c r="O37" s="227"/>
      <c r="P37" s="227"/>
      <c r="Q37" s="227"/>
      <c r="R37" s="227"/>
      <c r="S37" s="227"/>
      <c r="T37" s="227"/>
      <c r="U37" s="227"/>
      <c r="V37" s="227"/>
    </row>
    <row r="38" spans="2:22" ht="15" hidden="1" customHeight="1" x14ac:dyDescent="0.35">
      <c r="B38" s="226" t="str">
        <f>IFERROR(VLOOKUP(Government_revenues_table[[#This Row],[Clasificación según EFP]],Table6_GFS_codes_classification[],COLUMNS($F:F)+3,FALSE),"Do not enter data")</f>
        <v>Impuestos (11E)</v>
      </c>
      <c r="C38" s="226" t="str">
        <f>IFERROR(VLOOKUP(Government_revenues_table[[#This Row],[Clasificación según EFP]],Table6_GFS_codes_classification[],COLUMNS($F:G)+3,FALSE),"Do not enter data")</f>
        <v>Impuestos a los bienes y servicios (114E)</v>
      </c>
      <c r="D38" s="226" t="str">
        <f>IFERROR(VLOOKUP(Government_revenues_table[[#This Row],[Clasificación según EFP]],Table6_GFS_codes_classification[],COLUMNS($F:H)+3,FALSE),"Do not enter data")</f>
        <v>Impuestos generales a los bienes y servicios (IVA, impuesto a las ventas, impuesto a los ingresos brutos) (1141E)</v>
      </c>
      <c r="E38" s="226" t="str">
        <f>IFERROR(VLOOKUP(Government_revenues_table[[#This Row],[Clasificación según EFP]],Table6_GFS_codes_classification[],COLUMNS($F:I)+3,FALSE),"Do not enter data")</f>
        <v>Impuestos generales a los bienes y servicios (IVA, impuesto a las ventas, impuesto a los ingresos brutos) (1141E)</v>
      </c>
      <c r="F38" s="227" t="s">
        <v>442</v>
      </c>
      <c r="G38" s="222" t="s">
        <v>365</v>
      </c>
      <c r="H38" s="12" t="s">
        <v>46</v>
      </c>
      <c r="I38" s="227" t="s">
        <v>346</v>
      </c>
      <c r="J38" s="228">
        <v>2262282</v>
      </c>
      <c r="K38" s="227" t="s">
        <v>141</v>
      </c>
      <c r="L38" s="227"/>
      <c r="M38" s="225"/>
      <c r="N38" s="225"/>
      <c r="O38" s="227"/>
      <c r="P38" s="227"/>
      <c r="Q38" s="227"/>
      <c r="R38" s="227"/>
      <c r="S38" s="227"/>
      <c r="T38" s="227"/>
      <c r="U38" s="227"/>
      <c r="V38" s="227"/>
    </row>
    <row r="39" spans="2:22" ht="15" customHeight="1" x14ac:dyDescent="0.35">
      <c r="B39" s="226" t="str">
        <f>IFERROR(VLOOKUP(Government_revenues_table[[#This Row],[Clasificación según EFP]],Table6_GFS_codes_classification[],COLUMNS($F:F)+3,FALSE),"Do not enter data")</f>
        <v>Impuestos (11E)</v>
      </c>
      <c r="C39" s="226" t="str">
        <f>IFERROR(VLOOKUP(Government_revenues_table[[#This Row],[Clasificación según EFP]],Table6_GFS_codes_classification[],COLUMNS($F:G)+3,FALSE),"Do not enter data")</f>
        <v>Otros impuestos a pagar por compañías de recursos naturales (116E)</v>
      </c>
      <c r="D39" s="226" t="str">
        <f>IFERROR(VLOOKUP(Government_revenues_table[[#This Row],[Clasificación según EFP]],Table6_GFS_codes_classification[],COLUMNS($F:H)+3,FALSE),"Do not enter data")</f>
        <v>Otros impuestos a pagar por compañías de recursos naturales (116E)</v>
      </c>
      <c r="E39" s="226" t="str">
        <f>IFERROR(VLOOKUP(Government_revenues_table[[#This Row],[Clasificación según EFP]],Table6_GFS_codes_classification[],COLUMNS($F:I)+3,FALSE),"Do not enter data")</f>
        <v>Otros impuestos a pagar por compañías de recursos naturales (116E)</v>
      </c>
      <c r="F39" s="227" t="s">
        <v>447</v>
      </c>
      <c r="G39" s="222" t="s">
        <v>365</v>
      </c>
      <c r="H39" s="12" t="s">
        <v>452</v>
      </c>
      <c r="I39" s="227" t="s">
        <v>346</v>
      </c>
      <c r="J39" s="228">
        <v>3074443</v>
      </c>
      <c r="K39" s="227" t="s">
        <v>141</v>
      </c>
      <c r="L39" s="227"/>
      <c r="M39" s="225"/>
      <c r="N39" s="225"/>
      <c r="O39" s="227"/>
      <c r="P39" s="227"/>
      <c r="Q39" s="227"/>
      <c r="R39" s="227"/>
      <c r="S39" s="227"/>
      <c r="T39" s="227"/>
      <c r="U39" s="227"/>
      <c r="V39" s="227"/>
    </row>
    <row r="40" spans="2:22" ht="15" customHeight="1" x14ac:dyDescent="0.35">
      <c r="B40" s="226" t="str">
        <f>IFERROR(VLOOKUP(Government_revenues_table[[#This Row],[Clasificación según EFP]],Table6_GFS_codes_classification[],COLUMNS($F:F)+3,FALSE),"Do not enter data")</f>
        <v>Impuestos (11E)</v>
      </c>
      <c r="C40" s="226" t="str">
        <f>IFERROR(VLOOKUP(Government_revenues_table[[#This Row],[Clasificación según EFP]],Table6_GFS_codes_classification[],COLUMNS($F:G)+3,FALSE),"Do not enter data")</f>
        <v>Otros impuestos a pagar por compañías de recursos naturales (116E)</v>
      </c>
      <c r="D40" s="226" t="str">
        <f>IFERROR(VLOOKUP(Government_revenues_table[[#This Row],[Clasificación según EFP]],Table6_GFS_codes_classification[],COLUMNS($F:H)+3,FALSE),"Do not enter data")</f>
        <v>Otros impuestos a pagar por compañías de recursos naturales (116E)</v>
      </c>
      <c r="E40" s="226" t="str">
        <f>IFERROR(VLOOKUP(Government_revenues_table[[#This Row],[Clasificación según EFP]],Table6_GFS_codes_classification[],COLUMNS($F:I)+3,FALSE),"Do not enter data")</f>
        <v>Otros impuestos a pagar por compañías de recursos naturales (116E)</v>
      </c>
      <c r="F40" s="227" t="s">
        <v>447</v>
      </c>
      <c r="G40" s="222"/>
      <c r="H40" s="12" t="s">
        <v>44</v>
      </c>
      <c r="I40" s="227" t="s">
        <v>347</v>
      </c>
      <c r="J40" s="236">
        <v>539526</v>
      </c>
      <c r="K40" s="227" t="s">
        <v>141</v>
      </c>
      <c r="L40" s="227"/>
      <c r="M40" s="225"/>
      <c r="N40" s="225"/>
      <c r="O40" s="227"/>
      <c r="P40" s="227"/>
      <c r="Q40" s="227"/>
      <c r="R40" s="227"/>
      <c r="S40" s="227"/>
      <c r="T40" s="227"/>
      <c r="U40" s="227"/>
      <c r="V40" s="227"/>
    </row>
    <row r="41" spans="2:22" ht="15" hidden="1" customHeight="1" x14ac:dyDescent="0.35">
      <c r="B41" s="226" t="str">
        <f>IFERROR(VLOOKUP(Government_revenues_table[[#This Row],[Clasificación según EFP]],Table6_GFS_codes_classification[],COLUMNS($F:F)+3,FALSE),"Do not enter data")</f>
        <v>Impuestos (11E)</v>
      </c>
      <c r="C41" s="226" t="str">
        <f>IFERROR(VLOOKUP(Government_revenues_table[[#This Row],[Clasificación según EFP]],Table6_GFS_codes_classification[],COLUMNS($F:G)+3,FALSE),"Do not enter data")</f>
        <v>Impuestos a los bienes y servicios (114E)</v>
      </c>
      <c r="D41" s="226" t="str">
        <f>IFERROR(VLOOKUP(Government_revenues_table[[#This Row],[Clasificación según EFP]],Table6_GFS_codes_classification[],COLUMNS($F:H)+3,FALSE),"Do not enter data")</f>
        <v>Impuestos generales a los bienes y servicios (IVA, impuesto a las ventas, impuesto a los ingresos brutos) (1141E)</v>
      </c>
      <c r="E41" s="226" t="str">
        <f>IFERROR(VLOOKUP(Government_revenues_table[[#This Row],[Clasificación según EFP]],Table6_GFS_codes_classification[],COLUMNS($F:I)+3,FALSE),"Do not enter data")</f>
        <v>Impuestos generales a los bienes y servicios (IVA, impuesto a las ventas, impuesto a los ingresos brutos) (1141E)</v>
      </c>
      <c r="F41" s="227" t="s">
        <v>442</v>
      </c>
      <c r="G41" s="222"/>
      <c r="H41" s="12" t="s">
        <v>46</v>
      </c>
      <c r="I41" s="227" t="s">
        <v>347</v>
      </c>
      <c r="J41" s="236">
        <v>673552</v>
      </c>
      <c r="K41" s="227" t="s">
        <v>141</v>
      </c>
      <c r="L41" s="227"/>
      <c r="M41" s="225"/>
      <c r="N41" s="225"/>
      <c r="O41" s="227"/>
      <c r="P41" s="227"/>
      <c r="Q41" s="227"/>
      <c r="R41" s="227"/>
      <c r="S41" s="227"/>
      <c r="T41" s="227"/>
      <c r="U41" s="227"/>
      <c r="V41" s="227"/>
    </row>
    <row r="42" spans="2:22" ht="15" customHeight="1" x14ac:dyDescent="0.35">
      <c r="B42" s="226" t="str">
        <f>IFERROR(VLOOKUP(Government_revenues_table[[#This Row],[Clasificación según EFP]],Table6_GFS_codes_classification[],COLUMNS($F:F)+3,FALSE),"Do not enter data")</f>
        <v>Impuestos (11E)</v>
      </c>
      <c r="C42" s="226" t="str">
        <f>IFERROR(VLOOKUP(Government_revenues_table[[#This Row],[Clasificación según EFP]],Table6_GFS_codes_classification[],COLUMNS($F:G)+3,FALSE),"Do not enter data")</f>
        <v>Otros impuestos a pagar por compañías de recursos naturales (116E)</v>
      </c>
      <c r="D42" s="226" t="str">
        <f>IFERROR(VLOOKUP(Government_revenues_table[[#This Row],[Clasificación según EFP]],Table6_GFS_codes_classification[],COLUMNS($F:H)+3,FALSE),"Do not enter data")</f>
        <v>Otros impuestos a pagar por compañías de recursos naturales (116E)</v>
      </c>
      <c r="E42" s="226" t="str">
        <f>IFERROR(VLOOKUP(Government_revenues_table[[#This Row],[Clasificación según EFP]],Table6_GFS_codes_classification[],COLUMNS($F:I)+3,FALSE),"Do not enter data")</f>
        <v>Otros impuestos a pagar por compañías de recursos naturales (116E)</v>
      </c>
      <c r="F42" s="227" t="s">
        <v>447</v>
      </c>
      <c r="G42" s="222"/>
      <c r="H42" s="12" t="s">
        <v>452</v>
      </c>
      <c r="I42" s="227" t="s">
        <v>347</v>
      </c>
      <c r="J42" s="228">
        <v>312097</v>
      </c>
      <c r="K42" s="227" t="s">
        <v>141</v>
      </c>
      <c r="L42" s="227"/>
      <c r="M42" s="225"/>
      <c r="N42" s="225"/>
      <c r="O42" s="227"/>
      <c r="P42" s="227"/>
      <c r="Q42" s="227"/>
      <c r="R42" s="227"/>
      <c r="S42" s="227"/>
      <c r="T42" s="227"/>
      <c r="U42" s="227"/>
      <c r="V42" s="227"/>
    </row>
    <row r="43" spans="2:22" ht="15" customHeight="1" x14ac:dyDescent="0.35">
      <c r="B43" s="226" t="str">
        <f>IFERROR(VLOOKUP(Government_revenues_table[[#This Row],[Clasificación según EFP]],Table6_GFS_codes_classification[],COLUMNS($F:F)+3,FALSE),"Do not enter data")</f>
        <v>Impuestos (11E)</v>
      </c>
      <c r="C43" s="226" t="str">
        <f>IFERROR(VLOOKUP(Government_revenues_table[[#This Row],[Clasificación según EFP]],Table6_GFS_codes_classification[],COLUMNS($F:G)+3,FALSE),"Do not enter data")</f>
        <v>Otros impuestos a pagar por compañías de recursos naturales (116E)</v>
      </c>
      <c r="D43" s="226" t="str">
        <f>IFERROR(VLOOKUP(Government_revenues_table[[#This Row],[Clasificación según EFP]],Table6_GFS_codes_classification[],COLUMNS($F:H)+3,FALSE),"Do not enter data")</f>
        <v>Otros impuestos a pagar por compañías de recursos naturales (116E)</v>
      </c>
      <c r="E43" s="226" t="str">
        <f>IFERROR(VLOOKUP(Government_revenues_table[[#This Row],[Clasificación según EFP]],Table6_GFS_codes_classification[],COLUMNS($F:I)+3,FALSE),"Do not enter data")</f>
        <v>Otros impuestos a pagar por compañías de recursos naturales (116E)</v>
      </c>
      <c r="F43" s="227" t="s">
        <v>447</v>
      </c>
      <c r="G43" s="222"/>
      <c r="H43" t="s">
        <v>44</v>
      </c>
      <c r="I43" s="227" t="s">
        <v>346</v>
      </c>
      <c r="J43" s="228">
        <v>7736091</v>
      </c>
      <c r="K43" s="227" t="s">
        <v>141</v>
      </c>
      <c r="L43" s="227"/>
      <c r="M43" s="225"/>
      <c r="N43" s="225"/>
      <c r="O43" s="227"/>
      <c r="P43" s="227"/>
      <c r="Q43" s="227"/>
      <c r="R43" s="227"/>
      <c r="S43" s="227"/>
      <c r="T43" s="227"/>
      <c r="U43" s="227"/>
      <c r="V43" s="227"/>
    </row>
    <row r="44" spans="2:22" ht="15" customHeight="1" x14ac:dyDescent="0.35">
      <c r="B44" s="226" t="str">
        <f>IFERROR(VLOOKUP(Government_revenues_table[[#This Row],[Clasificación según EFP]],Table6_GFS_codes_classification[],COLUMNS($F:F)+3,FALSE),"Do not enter data")</f>
        <v>Impuestos (11E)</v>
      </c>
      <c r="C44" s="226" t="str">
        <f>IFERROR(VLOOKUP(Government_revenues_table[[#This Row],[Clasificación según EFP]],Table6_GFS_codes_classification[],COLUMNS($F:G)+3,FALSE),"Do not enter data")</f>
        <v>Otros impuestos a pagar por compañías de recursos naturales (116E)</v>
      </c>
      <c r="D44" s="226" t="str">
        <f>IFERROR(VLOOKUP(Government_revenues_table[[#This Row],[Clasificación según EFP]],Table6_GFS_codes_classification[],COLUMNS($F:H)+3,FALSE),"Do not enter data")</f>
        <v>Otros impuestos a pagar por compañías de recursos naturales (116E)</v>
      </c>
      <c r="E44" s="226" t="str">
        <f>IFERROR(VLOOKUP(Government_revenues_table[[#This Row],[Clasificación según EFP]],Table6_GFS_codes_classification[],COLUMNS($F:I)+3,FALSE),"Do not enter data")</f>
        <v>Otros impuestos a pagar por compañías de recursos naturales (116E)</v>
      </c>
      <c r="F44" s="227" t="s">
        <v>447</v>
      </c>
      <c r="G44" s="222"/>
      <c r="H44" s="227" t="s">
        <v>452</v>
      </c>
      <c r="I44" s="227" t="s">
        <v>346</v>
      </c>
      <c r="J44" s="228">
        <v>1538965</v>
      </c>
      <c r="K44" s="227" t="s">
        <v>141</v>
      </c>
      <c r="L44" s="227"/>
      <c r="M44" s="225"/>
      <c r="N44" s="225"/>
      <c r="O44" s="227"/>
      <c r="P44" s="227"/>
      <c r="Q44" s="227"/>
      <c r="R44" s="227"/>
      <c r="S44" s="227"/>
      <c r="T44" s="227"/>
      <c r="U44" s="227"/>
      <c r="V44" s="227"/>
    </row>
    <row r="45" spans="2:22" ht="15" hidden="1" customHeight="1" x14ac:dyDescent="0.35">
      <c r="B45" s="144" t="str">
        <f>IFERROR(VLOOKUP(Government_revenues_table[[#This Row],[Clasificación según EFP]],Table6_GFS_codes_classification[],COLUMNS($F:F)+3,FALSE),"Do not enter data")</f>
        <v>Impuestos (11E)</v>
      </c>
      <c r="C45" s="144" t="str">
        <f>IFERROR(VLOOKUP(Government_revenues_table[[#This Row],[Clasificación según EFP]],Table6_GFS_codes_classification[],COLUMNS($F:G)+3,FALSE),"Do not enter data")</f>
        <v>Impuestos a los bienes y servicios (114E)</v>
      </c>
      <c r="D45" s="144" t="str">
        <f>IFERROR(VLOOKUP(Government_revenues_table[[#This Row],[Clasificación según EFP]],Table6_GFS_codes_classification[],COLUMNS($F:H)+3,FALSE),"Do not enter data")</f>
        <v>Impuestos generales a los bienes y servicios (IVA, impuesto a las ventas, impuesto a los ingresos brutos) (1141E)</v>
      </c>
      <c r="E45" s="144" t="str">
        <f>IFERROR(VLOOKUP(Government_revenues_table[[#This Row],[Clasificación según EFP]],Table6_GFS_codes_classification[],COLUMNS($F:I)+3,FALSE),"Do not enter data")</f>
        <v>Impuestos generales a los bienes y servicios (IVA, impuesto a las ventas, impuesto a los ingresos brutos) (1141E)</v>
      </c>
      <c r="F45" s="227" t="s">
        <v>442</v>
      </c>
      <c r="G45" s="222" t="s">
        <v>365</v>
      </c>
      <c r="H45" s="224" t="s">
        <v>46</v>
      </c>
      <c r="I45" s="227" t="s">
        <v>40</v>
      </c>
      <c r="J45" s="258">
        <v>4199802</v>
      </c>
      <c r="K45" s="227" t="s">
        <v>141</v>
      </c>
      <c r="L45" s="227"/>
      <c r="M45" s="227"/>
      <c r="N45" s="227"/>
      <c r="O45" s="227"/>
      <c r="P45" s="227"/>
      <c r="Q45" s="227"/>
      <c r="R45" s="227"/>
      <c r="S45" s="227"/>
      <c r="T45" s="227"/>
      <c r="U45" s="227"/>
      <c r="V45" s="227"/>
    </row>
    <row r="46" spans="2:22" ht="15" customHeight="1" x14ac:dyDescent="0.35">
      <c r="B46" s="144" t="str">
        <f>IFERROR(VLOOKUP(Government_revenues_table[[#This Row],[Clasificación según EFP]],Table6_GFS_codes_classification[],COLUMNS($F:F)+3,FALSE),"Do not enter data")</f>
        <v>Impuestos (11E)</v>
      </c>
      <c r="C46" s="144" t="str">
        <f>IFERROR(VLOOKUP(Government_revenues_table[[#This Row],[Clasificación según EFP]],Table6_GFS_codes_classification[],COLUMNS($F:G)+3,FALSE),"Do not enter data")</f>
        <v>Otros impuestos a pagar por compañías de recursos naturales (116E)</v>
      </c>
      <c r="D46" s="144" t="str">
        <f>IFERROR(VLOOKUP(Government_revenues_table[[#This Row],[Clasificación según EFP]],Table6_GFS_codes_classification[],COLUMNS($F:H)+3,FALSE),"Do not enter data")</f>
        <v>Otros impuestos a pagar por compañías de recursos naturales (116E)</v>
      </c>
      <c r="E46" s="144" t="str">
        <f>IFERROR(VLOOKUP(Government_revenues_table[[#This Row],[Clasificación según EFP]],Table6_GFS_codes_classification[],COLUMNS($F:I)+3,FALSE),"Do not enter data")</f>
        <v>Otros impuestos a pagar por compañías de recursos naturales (116E)</v>
      </c>
      <c r="F46" s="227" t="s">
        <v>447</v>
      </c>
      <c r="G46" s="227"/>
      <c r="H46" s="227" t="s">
        <v>453</v>
      </c>
      <c r="I46" s="227"/>
      <c r="J46" s="258"/>
      <c r="K46" s="227"/>
      <c r="L46" s="227"/>
      <c r="M46" s="227"/>
      <c r="N46" s="227"/>
      <c r="O46" s="227"/>
      <c r="P46" s="227"/>
      <c r="Q46" s="227"/>
      <c r="R46" s="227"/>
      <c r="S46" s="227"/>
      <c r="T46" s="227"/>
      <c r="U46" s="227"/>
      <c r="V46" s="227"/>
    </row>
    <row r="47" spans="2:22" ht="15.6" thickBot="1" x14ac:dyDescent="0.4">
      <c r="B47" s="227"/>
      <c r="C47" s="227"/>
      <c r="D47" s="227"/>
      <c r="E47" s="227"/>
      <c r="F47" s="227"/>
      <c r="G47" s="227"/>
      <c r="H47" s="227"/>
      <c r="I47" s="227"/>
      <c r="J47" s="227"/>
      <c r="K47" s="227"/>
      <c r="L47" s="227"/>
      <c r="M47" s="227"/>
      <c r="N47" s="227"/>
      <c r="O47" s="227"/>
      <c r="P47" s="227"/>
      <c r="Q47" s="227"/>
      <c r="R47" s="227"/>
      <c r="S47" s="227"/>
      <c r="T47" s="227"/>
      <c r="U47" s="227"/>
      <c r="V47" s="227"/>
    </row>
    <row r="48" spans="2:22" ht="15.6" thickBot="1" x14ac:dyDescent="0.4">
      <c r="B48" s="227"/>
      <c r="C48" s="227"/>
      <c r="D48" s="227"/>
      <c r="E48" s="227"/>
      <c r="F48" s="227"/>
      <c r="G48" s="227"/>
      <c r="H48" s="227"/>
      <c r="I48" s="141" t="s">
        <v>454</v>
      </c>
      <c r="J48" s="143">
        <f>SUMIF(Government_revenues_table[Moneda],"USD",Government_revenues_table[Valor de ingresos])+(IFERROR(SUMIF(Government_revenues_table[Moneda],"&lt;&gt;USD",Government_revenues_table[Valor de ingresos])/'Parte 1 - Datos generales'!$E$45,0))</f>
        <v>42344946.094302103</v>
      </c>
      <c r="K48" s="227"/>
      <c r="L48" s="227"/>
      <c r="M48" s="227"/>
      <c r="N48" s="227"/>
      <c r="O48" s="227"/>
      <c r="P48" s="227"/>
      <c r="Q48" s="227"/>
      <c r="R48" s="227"/>
      <c r="S48" s="227"/>
      <c r="T48" s="227"/>
      <c r="U48" s="227"/>
      <c r="V48" s="259"/>
    </row>
    <row r="49" spans="6:11" ht="21" customHeight="1" thickBot="1" x14ac:dyDescent="0.4">
      <c r="F49" s="227"/>
      <c r="G49" s="227"/>
      <c r="H49" s="227"/>
      <c r="I49" s="227"/>
      <c r="J49" s="259"/>
      <c r="K49" s="227"/>
    </row>
    <row r="50" spans="6:11" ht="15.6" thickBot="1" x14ac:dyDescent="0.4">
      <c r="F50" s="227"/>
      <c r="G50" s="227"/>
      <c r="H50" s="227"/>
      <c r="I50" s="141" t="str">
        <f>"Total en "&amp;'Parte 1 - Datos generales'!$E$44</f>
        <v>Total en HNL</v>
      </c>
      <c r="J50" s="143">
        <f>IF('Parte 1 - Datos generales'!$E$44="USD",0,SUMIF(Table10[Moneda de la información],'Parte 1 - Datos generales'!E44,Table10[Valor de ingresos]))+(IFERROR(SUMIF(Table10[Moneda de la información],"USD",Table10[Valor de ingresos])*'Parte 1 - Datos generales'!$E$45,0))</f>
        <v>1026425371.27</v>
      </c>
      <c r="K50" s="227"/>
    </row>
    <row r="54" spans="6:11" ht="24" x14ac:dyDescent="0.35">
      <c r="F54" s="140" t="s">
        <v>455</v>
      </c>
      <c r="G54" s="140"/>
      <c r="H54" s="157"/>
      <c r="I54" s="157"/>
      <c r="J54" s="157"/>
      <c r="K54" s="157"/>
    </row>
    <row r="55" spans="6:11" x14ac:dyDescent="0.35">
      <c r="F55" s="146" t="s">
        <v>456</v>
      </c>
      <c r="G55" s="147"/>
      <c r="H55" s="147"/>
      <c r="I55" s="147"/>
      <c r="J55" s="148"/>
      <c r="K55" s="147"/>
    </row>
    <row r="56" spans="6:11" x14ac:dyDescent="0.35">
      <c r="F56" s="146"/>
      <c r="G56" s="147"/>
      <c r="H56" s="147"/>
      <c r="I56" s="147"/>
      <c r="J56" s="148"/>
      <c r="K56" s="147"/>
    </row>
    <row r="57" spans="6:11" x14ac:dyDescent="0.35">
      <c r="F57" s="146"/>
      <c r="G57" s="147"/>
      <c r="H57" s="147"/>
      <c r="I57" s="147"/>
      <c r="J57" s="148"/>
      <c r="K57" s="147"/>
    </row>
    <row r="58" spans="6:11" x14ac:dyDescent="0.35">
      <c r="F58" s="146" t="s">
        <v>457</v>
      </c>
      <c r="G58" s="147" t="s">
        <v>458</v>
      </c>
      <c r="H58" s="147"/>
      <c r="I58" s="147"/>
      <c r="J58" s="148"/>
      <c r="K58" s="147"/>
    </row>
    <row r="59" spans="6:11" x14ac:dyDescent="0.35">
      <c r="F59" s="146" t="s">
        <v>459</v>
      </c>
      <c r="G59" s="147" t="s">
        <v>460</v>
      </c>
      <c r="H59" s="147"/>
      <c r="I59" s="147"/>
      <c r="J59" s="148"/>
      <c r="K59" s="147"/>
    </row>
    <row r="60" spans="6:11" x14ac:dyDescent="0.35">
      <c r="F60" s="146"/>
      <c r="G60" s="149" t="s">
        <v>357</v>
      </c>
      <c r="H60" s="149" t="s">
        <v>435</v>
      </c>
      <c r="I60" s="149" t="s">
        <v>43</v>
      </c>
      <c r="J60" s="150" t="s">
        <v>436</v>
      </c>
      <c r="K60" s="149" t="s">
        <v>411</v>
      </c>
    </row>
    <row r="61" spans="6:11" x14ac:dyDescent="0.35">
      <c r="F61" s="146"/>
      <c r="G61" s="151" t="s">
        <v>365</v>
      </c>
      <c r="H61" s="151" t="s">
        <v>461</v>
      </c>
      <c r="I61" s="151" t="s">
        <v>462</v>
      </c>
      <c r="J61" s="152">
        <v>0</v>
      </c>
      <c r="K61" s="153" t="s">
        <v>219</v>
      </c>
    </row>
    <row r="62" spans="6:11" x14ac:dyDescent="0.35">
      <c r="F62" s="146"/>
      <c r="G62" s="147" t="s">
        <v>365</v>
      </c>
      <c r="H62" s="147" t="s">
        <v>463</v>
      </c>
      <c r="I62" s="147" t="s">
        <v>462</v>
      </c>
      <c r="J62" s="148">
        <v>0</v>
      </c>
      <c r="K62" s="147" t="s">
        <v>219</v>
      </c>
    </row>
    <row r="63" spans="6:11" ht="15.6" thickBot="1" x14ac:dyDescent="0.4">
      <c r="F63" s="146"/>
      <c r="G63" s="154" t="s">
        <v>464</v>
      </c>
      <c r="H63" s="154"/>
      <c r="I63" s="154"/>
      <c r="J63" s="155">
        <v>0</v>
      </c>
      <c r="K63" s="154" t="s">
        <v>219</v>
      </c>
    </row>
    <row r="64" spans="6:11" ht="15.6" thickTop="1" x14ac:dyDescent="0.35">
      <c r="F64" s="146" t="s">
        <v>465</v>
      </c>
      <c r="G64" s="147" t="s">
        <v>466</v>
      </c>
      <c r="H64" s="147"/>
      <c r="I64" s="147"/>
      <c r="J64" s="148"/>
      <c r="K64" s="147"/>
    </row>
    <row r="65" spans="6:14" x14ac:dyDescent="0.35">
      <c r="F65" s="146"/>
      <c r="G65" s="147" t="s">
        <v>467</v>
      </c>
      <c r="H65" s="147"/>
      <c r="I65" s="147"/>
      <c r="J65" s="148"/>
      <c r="K65" s="147"/>
      <c r="L65" s="227"/>
      <c r="M65" s="227"/>
      <c r="N65" s="227"/>
    </row>
    <row r="66" spans="6:14" x14ac:dyDescent="0.35">
      <c r="F66" s="146" t="s">
        <v>468</v>
      </c>
      <c r="G66" s="147" t="s">
        <v>469</v>
      </c>
      <c r="H66" s="147"/>
      <c r="I66" s="147"/>
      <c r="J66" s="148"/>
      <c r="K66" s="147"/>
      <c r="L66" s="227"/>
      <c r="M66" s="227"/>
      <c r="N66" s="227"/>
    </row>
    <row r="67" spans="6:14" x14ac:dyDescent="0.35">
      <c r="F67" s="146" t="s">
        <v>470</v>
      </c>
      <c r="G67" s="147" t="s">
        <v>469</v>
      </c>
      <c r="H67" s="147"/>
      <c r="I67" s="147"/>
      <c r="J67" s="148"/>
      <c r="K67" s="147"/>
      <c r="L67" s="227"/>
      <c r="M67" s="227"/>
      <c r="N67" s="227"/>
    </row>
    <row r="68" spans="6:14" x14ac:dyDescent="0.35">
      <c r="F68" s="146"/>
      <c r="G68" s="147"/>
      <c r="H68" s="147"/>
      <c r="I68" s="147"/>
      <c r="J68" s="148"/>
      <c r="K68" s="147"/>
      <c r="L68" s="227"/>
      <c r="M68" s="227"/>
      <c r="N68" s="227"/>
    </row>
    <row r="69" spans="6:14" x14ac:dyDescent="0.35">
      <c r="F69" s="146"/>
      <c r="G69" s="147"/>
      <c r="H69" s="147"/>
      <c r="I69" s="147"/>
      <c r="J69" s="148"/>
      <c r="K69" s="147"/>
      <c r="L69" s="227"/>
      <c r="M69" s="227"/>
      <c r="N69" s="227"/>
    </row>
    <row r="70" spans="6:14" ht="18.75" customHeight="1" x14ac:dyDescent="0.35">
      <c r="F70" s="146"/>
      <c r="G70" s="147"/>
      <c r="H70" s="147"/>
      <c r="I70" s="147"/>
      <c r="J70" s="148"/>
      <c r="K70" s="147"/>
      <c r="L70" s="227"/>
      <c r="M70" s="227"/>
      <c r="N70" s="227"/>
    </row>
    <row r="71" spans="6:14" ht="15.75" customHeight="1" x14ac:dyDescent="0.35">
      <c r="F71" s="146"/>
      <c r="G71" s="147"/>
      <c r="H71" s="147"/>
      <c r="I71" s="147"/>
      <c r="J71" s="148"/>
      <c r="K71" s="147"/>
      <c r="L71" s="227"/>
      <c r="M71" s="227"/>
      <c r="N71" s="227"/>
    </row>
    <row r="72" spans="6:14" x14ac:dyDescent="0.35">
      <c r="F72" s="146"/>
      <c r="G72" s="147"/>
      <c r="H72" s="147"/>
      <c r="I72" s="147"/>
      <c r="J72" s="148"/>
      <c r="K72" s="147"/>
      <c r="L72" s="227"/>
      <c r="M72" s="227"/>
      <c r="N72" s="227"/>
    </row>
    <row r="73" spans="6:14" x14ac:dyDescent="0.35">
      <c r="F73" s="146"/>
      <c r="G73" s="147"/>
      <c r="H73" s="147"/>
      <c r="I73" s="147"/>
      <c r="J73" s="148"/>
      <c r="K73" s="147"/>
      <c r="L73" s="227"/>
      <c r="M73" s="227"/>
      <c r="N73" s="227"/>
    </row>
    <row r="74" spans="6:14" x14ac:dyDescent="0.35">
      <c r="F74" s="24"/>
      <c r="G74" s="24"/>
      <c r="H74" s="24"/>
      <c r="I74" s="24"/>
      <c r="J74" s="24"/>
      <c r="K74" s="24"/>
      <c r="L74" s="227"/>
      <c r="M74" s="227"/>
      <c r="N74" s="227"/>
    </row>
    <row r="75" spans="6:14" ht="15.75" customHeight="1" thickBot="1" x14ac:dyDescent="0.4">
      <c r="F75" s="306"/>
      <c r="G75" s="306"/>
      <c r="H75" s="306"/>
      <c r="I75" s="306"/>
      <c r="J75" s="306"/>
      <c r="K75" s="306"/>
      <c r="L75" s="306"/>
      <c r="M75" s="306"/>
      <c r="N75" s="306"/>
    </row>
    <row r="76" spans="6:14" x14ac:dyDescent="0.35">
      <c r="F76" s="298"/>
      <c r="G76" s="298"/>
      <c r="H76" s="298"/>
      <c r="I76" s="298"/>
      <c r="J76" s="298"/>
      <c r="K76" s="298"/>
      <c r="L76" s="298"/>
      <c r="M76" s="298"/>
      <c r="N76" s="298"/>
    </row>
    <row r="77" spans="6:14" ht="15.6" thickBot="1" x14ac:dyDescent="0.4">
      <c r="F77" s="282" t="s">
        <v>84</v>
      </c>
      <c r="G77" s="283"/>
      <c r="H77" s="283"/>
      <c r="I77" s="283"/>
      <c r="J77" s="283"/>
      <c r="K77" s="283"/>
      <c r="L77" s="283"/>
      <c r="M77" s="283"/>
      <c r="N77" s="283"/>
    </row>
    <row r="78" spans="6:14" x14ac:dyDescent="0.35">
      <c r="F78" s="284" t="s">
        <v>85</v>
      </c>
      <c r="G78" s="285"/>
      <c r="H78" s="285"/>
      <c r="I78" s="285"/>
      <c r="J78" s="285"/>
      <c r="K78" s="285"/>
      <c r="L78" s="285"/>
      <c r="M78" s="285"/>
      <c r="N78" s="285"/>
    </row>
    <row r="79" spans="6:14" ht="15.6" thickBot="1" x14ac:dyDescent="0.4">
      <c r="F79" s="295"/>
      <c r="G79" s="295"/>
      <c r="H79" s="295"/>
      <c r="I79" s="295"/>
      <c r="J79" s="295"/>
      <c r="K79" s="295"/>
      <c r="L79" s="295"/>
      <c r="M79" s="295"/>
      <c r="N79" s="295"/>
    </row>
    <row r="80" spans="6:14" x14ac:dyDescent="0.35">
      <c r="F80" s="277" t="s">
        <v>86</v>
      </c>
      <c r="G80" s="277"/>
      <c r="H80" s="277"/>
      <c r="I80" s="277"/>
      <c r="J80" s="277"/>
      <c r="K80" s="227"/>
      <c r="L80" s="227"/>
      <c r="M80" s="227"/>
      <c r="N80" s="227"/>
    </row>
    <row r="81" spans="6:10" ht="15" customHeight="1" x14ac:dyDescent="0.35">
      <c r="F81" s="262" t="s">
        <v>87</v>
      </c>
      <c r="G81" s="262"/>
      <c r="H81" s="262"/>
      <c r="I81" s="262"/>
      <c r="J81" s="262"/>
    </row>
    <row r="82" spans="6:10" x14ac:dyDescent="0.35">
      <c r="F82" s="270" t="s">
        <v>89</v>
      </c>
      <c r="G82" s="270"/>
      <c r="H82" s="270"/>
      <c r="I82" s="270"/>
      <c r="J82" s="270"/>
    </row>
  </sheetData>
  <sheetProtection insertRows="0"/>
  <protectedRanges>
    <protectedRange algorithmName="SHA-512" hashValue="19r0bVvPR7yZA0UiYij7Tv1CBk3noIABvFePbLhCJ4nk3L6A+Fy+RdPPS3STf+a52x4pG2PQK4FAkXK9epnlIA==" saltValue="gQC4yrLvnbJqxYZ0KSEoZA==" spinCount="100000" sqref="K61 K48 I22:K46 F22:G46" name="Government revenues"/>
  </protectedRanges>
  <mergeCells count="25">
    <mergeCell ref="F13:N13"/>
    <mergeCell ref="F14:N14"/>
    <mergeCell ref="F15:N15"/>
    <mergeCell ref="M18:N18"/>
    <mergeCell ref="F75:N75"/>
    <mergeCell ref="F16:N16"/>
    <mergeCell ref="F18:K18"/>
    <mergeCell ref="M19:N19"/>
    <mergeCell ref="M27:N27"/>
    <mergeCell ref="M28:N28"/>
    <mergeCell ref="M21:N21"/>
    <mergeCell ref="M22:N25"/>
    <mergeCell ref="F8:N8"/>
    <mergeCell ref="F9:N9"/>
    <mergeCell ref="F10:N10"/>
    <mergeCell ref="F11:N11"/>
    <mergeCell ref="F12:N12"/>
    <mergeCell ref="F80:J80"/>
    <mergeCell ref="F81:J81"/>
    <mergeCell ref="F82:J82"/>
    <mergeCell ref="F79:N79"/>
    <mergeCell ref="F20:K20"/>
    <mergeCell ref="F76:N76"/>
    <mergeCell ref="F77:N77"/>
    <mergeCell ref="F78:N78"/>
  </mergeCells>
  <dataValidations xWindow="913" yWindow="614" count="11">
    <dataValidation type="list" allowBlank="1" showInputMessage="1" showErrorMessage="1" sqref="K61:K63" xr:uid="{D192E264-08C1-4ABF-8184-48A13724DD23}">
      <formula1>Currency_code_list</formula1>
    </dataValidation>
    <dataValidation type="textLength" allowBlank="1" showInputMessage="1" showErrorMessage="1" errorTitle="Por favor, no editar estas celda" error="Por favor, no edite estas celdas" sqref="J21:K21 F21:H21 F54:K55" xr:uid="{040A0F63-1C12-415F-BF0F-4E009D609B75}">
      <formula1>10000</formula1>
      <formula2>50000</formula2>
    </dataValidation>
    <dataValidation allowBlank="1" showInputMessage="1" showErrorMessage="1" errorTitle="Por favor, no editar estas celda" error="Por favor, no edite estas celdas" sqref="I21" xr:uid="{045B2AC6-0510-4E7E-AF70-E9C8AC64CF91}"/>
    <dataValidation type="whole" allowBlank="1" showInputMessage="1" showErrorMessage="1" sqref="F74:K74" xr:uid="{B41B3659-95C0-4782-8249-C45F1BA8CF71}">
      <formula1>10000</formula1>
      <formula2>50000</formula2>
    </dataValidation>
    <dataValidation type="textLength" allowBlank="1" showInputMessage="1" showErrorMessage="1" sqref="L54:N74 F7:N16 F17:K20 B7:E20 B75:E79 F78:N79 F75:N76 B47:H53 I47 I49 K47:N53 J47:J49 I51:J53 M17:N26 M28:N46 L17:L46 A7:A79 O7:O74" xr:uid="{C34C43B0-4B88-4697-A1F8-6046FF94A4E3}">
      <formula1>9999999</formula1>
      <formula2>99999999</formula2>
    </dataValidation>
    <dataValidation type="whole" showInputMessage="1" showErrorMessage="1" sqref="F80:J82" xr:uid="{B7AD1CD3-3435-4388-8581-6F3418A86CFB}">
      <formula1>999999</formula1>
      <formula2>99999999</formula2>
    </dataValidation>
    <dataValidation type="whole" allowBlank="1" showInputMessage="1" showErrorMessage="1" errorTitle="No editar estas celdas" error="Por favor, no edite estas celdas" sqref="F77" xr:uid="{AA3C6388-431E-4A6D-B5DD-F4EEDC10D88F}">
      <formula1>10000</formula1>
      <formula2>50000</formula2>
    </dataValidation>
    <dataValidation type="list" allowBlank="1" showInputMessage="1" showErrorMessage="1" sqref="I31:I33 F22:F46" xr:uid="{00000000-0002-0000-0300-000003000000}">
      <formula1>GFS_list</formula1>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30 I34:I46" xr:uid="{57095CD9-1E20-4D31-9AD8-7B9AE2AF9C32}">
      <formula1>Government_entities_list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46" xr:uid="{D5542179-2FB1-4F51-A9A0-8B4969D42E2C}"/>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46" xr:uid="{E188CC06-04C5-4523-9D0F-33E094E7A8EB}">
      <formula1>0.1</formula1>
      <formula2>0.2</formula2>
    </dataValidation>
  </dataValidations>
  <hyperlinks>
    <hyperlink ref="F20" r:id="rId1" location="r4-1" display="EITI Requirement 4.1" xr:uid="{EB616848-9320-443F-A042-28F04868856E}"/>
    <hyperlink ref="M19" r:id="rId2" location="r5-1" display="EITI Requirement 5.1" xr:uid="{D1298250-E9A8-4B35-9832-EB42334EC5CC}"/>
    <hyperlink ref="M28:N28" r:id="rId3" display="or, https://www.imf.org/external/np/sta/gfsm/" xr:uid="{ED98266D-9C6A-475A-AB61-D443AE108B68}"/>
    <hyperlink ref="M27:N27" r:id="rId4" display="Puede encontrar más información orientativa en https://eiti.org/es/documento/plantilla-datos-resumidos-del-eiti" xr:uid="{245C551A-022C-4118-93AE-DE947C77AF2B}"/>
    <hyperlink ref="F78:J78" r:id="rId5" display="Give us your feedback or report a conflict in the data! Write to us at  data@eiti.org" xr:uid="{BE61C198-B901-4D2C-AF0A-79325926C041}"/>
    <hyperlink ref="F77:J77" r:id="rId6" display="Puede acceder a la versión más reciente de las plantillas de datos resumidos en https://eiti.org/es/documento/plantilla-datos-resumidos-del-eiti" xr:uid="{D5C9B493-F31A-4E14-9F9D-178DE2CC8B90}"/>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913" yWindow="614" count="3">
        <x14:dataValidation type="list" allowBlank="1" showInputMessage="1" showErrorMessage="1" xr:uid="{00000000-0002-0000-0300-000000000000}">
          <x14:formula1>
            <xm:f>Lists!$S$2:$S$29</xm:f>
          </x14:formula1>
          <xm:sqref>B22:E46</xm:sqref>
        </x14:dataValidation>
        <x14:dataValidation type="list" allowBlank="1" showInputMessage="1" showErrorMessage="1" promptTitle="Seleccione el sector" prompt="Seleccione de la lista el sector" xr:uid="{6D0425A3-0C8C-45E2-869B-2175D77CA88E}">
          <x14:formula1>
            <xm:f>Lists!$AA$3:$AA$9</xm:f>
          </x14:formula1>
          <xm:sqref>G22:G46</xm:sqref>
        </x14:dataValidation>
        <x14:dataValidation type="list" allowBlank="1" showInputMessage="1" showErrorMessage="1" xr:uid="{84FF5E48-7B81-4123-B271-67A5E717896F}">
          <x14:formula1>
            <xm:f>Lists!$I$11:$I$168</xm:f>
          </x14:formula1>
          <xm:sqref>K22:K46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94"/>
  <sheetViews>
    <sheetView showGridLines="0" tabSelected="1" topLeftCell="B1" zoomScale="115" zoomScaleNormal="115" workbookViewId="0">
      <selection activeCell="C84" sqref="C84:N84"/>
    </sheetView>
  </sheetViews>
  <sheetFormatPr defaultColWidth="9.109375" defaultRowHeight="15" x14ac:dyDescent="0.35"/>
  <cols>
    <col min="1" max="1" width="3.88671875" style="12" customWidth="1"/>
    <col min="2" max="2" width="0.109375" style="12" customWidth="1"/>
    <col min="3" max="3" width="22.6640625" style="12" customWidth="1"/>
    <col min="4" max="4" width="26" style="12" bestFit="1" customWidth="1"/>
    <col min="5" max="5" width="30.5546875" style="12" bestFit="1" customWidth="1"/>
    <col min="6" max="6" width="31.5546875" style="12" customWidth="1"/>
    <col min="7" max="7" width="34.33203125" style="12" customWidth="1"/>
    <col min="8" max="8" width="22.88671875" style="12" customWidth="1"/>
    <col min="9" max="9" width="27.109375" style="12" customWidth="1"/>
    <col min="10" max="10" width="22" style="12" bestFit="1" customWidth="1"/>
    <col min="11" max="11" width="37.33203125" style="12" bestFit="1" customWidth="1"/>
    <col min="12" max="12" width="38.5546875" style="12" bestFit="1" customWidth="1"/>
    <col min="13" max="13" width="26" style="12" bestFit="1" customWidth="1"/>
    <col min="14" max="14" width="16.6640625" style="12" bestFit="1" customWidth="1"/>
    <col min="15" max="15" width="4" style="12" customWidth="1"/>
    <col min="16" max="16" width="9.109375" style="12"/>
    <col min="17" max="33" width="15.88671875" style="12" customWidth="1"/>
    <col min="34" max="16384" width="9.109375" style="12"/>
  </cols>
  <sheetData>
    <row r="2" spans="2:34" s="33" customFormat="1" x14ac:dyDescent="0.35">
      <c r="B2" s="227"/>
      <c r="C2" s="271" t="s">
        <v>471</v>
      </c>
      <c r="D2" s="271"/>
      <c r="E2" s="271"/>
      <c r="F2" s="271"/>
      <c r="G2" s="271"/>
      <c r="H2" s="271"/>
      <c r="I2" s="271"/>
      <c r="J2" s="271"/>
      <c r="K2" s="271"/>
      <c r="L2" s="271"/>
      <c r="M2" s="271"/>
      <c r="N2" s="271"/>
      <c r="O2" s="227"/>
      <c r="P2" s="227"/>
      <c r="Q2" s="227"/>
      <c r="R2" s="227"/>
      <c r="S2" s="227"/>
      <c r="T2" s="227"/>
      <c r="U2" s="227"/>
      <c r="V2" s="227"/>
      <c r="W2" s="227"/>
      <c r="X2" s="227"/>
      <c r="Y2" s="227"/>
      <c r="Z2" s="227"/>
      <c r="AA2" s="227"/>
      <c r="AB2" s="227"/>
      <c r="AC2" s="227"/>
      <c r="AD2" s="227"/>
      <c r="AE2" s="227"/>
      <c r="AF2" s="227"/>
      <c r="AG2" s="227"/>
      <c r="AH2" s="227"/>
    </row>
    <row r="3" spans="2:34" ht="21" customHeight="1" x14ac:dyDescent="0.35">
      <c r="C3" s="312" t="s">
        <v>91</v>
      </c>
      <c r="D3" s="312"/>
      <c r="E3" s="312"/>
      <c r="F3" s="312"/>
      <c r="G3" s="312"/>
      <c r="H3" s="312"/>
      <c r="I3" s="312"/>
      <c r="J3" s="312"/>
      <c r="K3" s="312"/>
      <c r="L3" s="312"/>
      <c r="M3" s="312"/>
      <c r="N3" s="312"/>
    </row>
    <row r="4" spans="2:34" s="33" customFormat="1" ht="15.6" customHeight="1" x14ac:dyDescent="0.35">
      <c r="B4" s="227"/>
      <c r="C4" s="313" t="s">
        <v>472</v>
      </c>
      <c r="D4" s="313"/>
      <c r="E4" s="313"/>
      <c r="F4" s="313"/>
      <c r="G4" s="313"/>
      <c r="H4" s="313"/>
      <c r="I4" s="313"/>
      <c r="J4" s="313"/>
      <c r="K4" s="313"/>
      <c r="L4" s="313"/>
      <c r="M4" s="313"/>
      <c r="N4" s="313"/>
      <c r="O4" s="227"/>
      <c r="P4" s="227"/>
      <c r="Q4" s="227"/>
      <c r="R4" s="227"/>
      <c r="S4" s="227"/>
      <c r="T4" s="227"/>
      <c r="U4" s="227"/>
      <c r="V4" s="227"/>
      <c r="W4" s="227"/>
      <c r="X4" s="227"/>
      <c r="Y4" s="227"/>
      <c r="Z4" s="227"/>
      <c r="AA4" s="227"/>
      <c r="AB4" s="227"/>
      <c r="AC4" s="227"/>
      <c r="AD4" s="227"/>
      <c r="AE4" s="227"/>
      <c r="AF4" s="227"/>
      <c r="AG4" s="227"/>
      <c r="AH4" s="227"/>
    </row>
    <row r="5" spans="2:34" s="33" customFormat="1" ht="15.6" customHeight="1" x14ac:dyDescent="0.35">
      <c r="B5" s="227"/>
      <c r="C5" s="313" t="s">
        <v>473</v>
      </c>
      <c r="D5" s="313"/>
      <c r="E5" s="313"/>
      <c r="F5" s="313"/>
      <c r="G5" s="313"/>
      <c r="H5" s="313"/>
      <c r="I5" s="313"/>
      <c r="J5" s="313"/>
      <c r="K5" s="313"/>
      <c r="L5" s="313"/>
      <c r="M5" s="313"/>
      <c r="N5" s="313"/>
      <c r="O5" s="227"/>
      <c r="P5" s="227"/>
      <c r="Q5" s="227"/>
      <c r="R5" s="227"/>
      <c r="S5" s="227"/>
      <c r="T5" s="227"/>
      <c r="U5" s="227"/>
      <c r="V5" s="227"/>
      <c r="W5" s="227"/>
      <c r="X5" s="227"/>
      <c r="Y5" s="227"/>
      <c r="Z5" s="227"/>
      <c r="AA5" s="227"/>
      <c r="AB5" s="227"/>
      <c r="AC5" s="227"/>
      <c r="AD5" s="227"/>
      <c r="AE5" s="227"/>
      <c r="AF5" s="227"/>
      <c r="AG5" s="227"/>
      <c r="AH5" s="227"/>
    </row>
    <row r="6" spans="2:34" s="33" customFormat="1" ht="15.6" customHeight="1" x14ac:dyDescent="0.35">
      <c r="B6" s="227"/>
      <c r="C6" s="313" t="s">
        <v>474</v>
      </c>
      <c r="D6" s="313"/>
      <c r="E6" s="313"/>
      <c r="F6" s="313"/>
      <c r="G6" s="313"/>
      <c r="H6" s="313"/>
      <c r="I6" s="313"/>
      <c r="J6" s="313"/>
      <c r="K6" s="313"/>
      <c r="L6" s="313"/>
      <c r="M6" s="313"/>
      <c r="N6" s="313"/>
      <c r="O6" s="227"/>
      <c r="P6" s="227"/>
      <c r="Q6" s="227"/>
      <c r="R6" s="227"/>
      <c r="S6" s="227"/>
      <c r="T6" s="227"/>
      <c r="U6" s="227"/>
      <c r="V6" s="227"/>
      <c r="W6" s="227"/>
      <c r="X6" s="227"/>
      <c r="Y6" s="227"/>
      <c r="Z6" s="227"/>
      <c r="AA6" s="227"/>
      <c r="AB6" s="227"/>
      <c r="AC6" s="227"/>
      <c r="AD6" s="227"/>
      <c r="AE6" s="227"/>
      <c r="AF6" s="227"/>
      <c r="AG6" s="227"/>
      <c r="AH6" s="227"/>
    </row>
    <row r="7" spans="2:34" s="33" customFormat="1" ht="15.6" customHeight="1" x14ac:dyDescent="0.35">
      <c r="B7" s="227"/>
      <c r="C7" s="313" t="s">
        <v>475</v>
      </c>
      <c r="D7" s="313"/>
      <c r="E7" s="313"/>
      <c r="F7" s="313"/>
      <c r="G7" s="313"/>
      <c r="H7" s="313"/>
      <c r="I7" s="313"/>
      <c r="J7" s="313"/>
      <c r="K7" s="313"/>
      <c r="L7" s="313"/>
      <c r="M7" s="313"/>
      <c r="N7" s="313"/>
      <c r="O7" s="227"/>
      <c r="P7" s="227"/>
      <c r="Q7" s="227"/>
      <c r="R7" s="227"/>
      <c r="S7" s="227"/>
      <c r="T7" s="227"/>
      <c r="U7" s="227"/>
      <c r="V7" s="227"/>
      <c r="W7" s="227"/>
      <c r="X7" s="227"/>
      <c r="Y7" s="227"/>
      <c r="Z7" s="227"/>
      <c r="AA7" s="227"/>
      <c r="AB7" s="227"/>
      <c r="AC7" s="227"/>
      <c r="AD7" s="227"/>
      <c r="AE7" s="227"/>
      <c r="AF7" s="227"/>
      <c r="AG7" s="227"/>
      <c r="AH7" s="227"/>
    </row>
    <row r="8" spans="2:34" s="33" customFormat="1" ht="15.6" customHeight="1" x14ac:dyDescent="0.35">
      <c r="B8" s="227"/>
      <c r="C8" s="313" t="s">
        <v>476</v>
      </c>
      <c r="D8" s="313"/>
      <c r="E8" s="313"/>
      <c r="F8" s="313"/>
      <c r="G8" s="313"/>
      <c r="H8" s="313"/>
      <c r="I8" s="313"/>
      <c r="J8" s="313"/>
      <c r="K8" s="313"/>
      <c r="L8" s="313"/>
      <c r="M8" s="313"/>
      <c r="N8" s="313"/>
      <c r="O8" s="227"/>
      <c r="P8" s="227"/>
      <c r="Q8" s="227"/>
      <c r="R8" s="227"/>
      <c r="S8" s="227"/>
      <c r="T8" s="227"/>
      <c r="U8" s="227"/>
      <c r="V8" s="227"/>
      <c r="W8" s="227"/>
      <c r="X8" s="227"/>
      <c r="Y8" s="227"/>
      <c r="Z8" s="227"/>
      <c r="AA8" s="227"/>
      <c r="AB8" s="227"/>
      <c r="AC8" s="227"/>
      <c r="AD8" s="227"/>
      <c r="AE8" s="227"/>
      <c r="AF8" s="227"/>
      <c r="AG8" s="227"/>
      <c r="AH8" s="227"/>
    </row>
    <row r="9" spans="2:34" s="33" customFormat="1" x14ac:dyDescent="0.35">
      <c r="B9" s="227"/>
      <c r="C9" s="286" t="s">
        <v>326</v>
      </c>
      <c r="D9" s="286"/>
      <c r="E9" s="286"/>
      <c r="F9" s="286"/>
      <c r="G9" s="286"/>
      <c r="H9" s="286"/>
      <c r="I9" s="286"/>
      <c r="J9" s="286"/>
      <c r="K9" s="286"/>
      <c r="L9" s="286"/>
      <c r="M9" s="286"/>
      <c r="N9" s="286"/>
      <c r="O9" s="227"/>
      <c r="P9" s="227"/>
      <c r="Q9" s="227"/>
      <c r="R9" s="227"/>
      <c r="S9" s="227"/>
      <c r="T9" s="227"/>
      <c r="U9" s="227"/>
      <c r="V9" s="227"/>
      <c r="W9" s="227"/>
      <c r="X9" s="227"/>
      <c r="Y9" s="227"/>
      <c r="Z9" s="227"/>
      <c r="AA9" s="227"/>
      <c r="AB9" s="227"/>
      <c r="AC9" s="227"/>
      <c r="AD9" s="227"/>
      <c r="AE9" s="227"/>
      <c r="AF9" s="227"/>
      <c r="AG9" s="227"/>
      <c r="AH9" s="227"/>
    </row>
    <row r="10" spans="2:34" x14ac:dyDescent="0.35">
      <c r="C10" s="314"/>
      <c r="D10" s="314"/>
      <c r="E10" s="314"/>
      <c r="F10" s="314"/>
      <c r="G10" s="314"/>
      <c r="H10" s="314"/>
      <c r="I10" s="314"/>
      <c r="J10" s="314"/>
      <c r="K10" s="314"/>
      <c r="L10" s="314"/>
      <c r="M10" s="314"/>
      <c r="N10" s="314"/>
    </row>
    <row r="11" spans="2:34" ht="24" x14ac:dyDescent="0.35">
      <c r="C11" s="287" t="s">
        <v>477</v>
      </c>
      <c r="D11" s="287"/>
      <c r="E11" s="287"/>
      <c r="F11" s="287"/>
      <c r="G11" s="287"/>
      <c r="H11" s="287"/>
      <c r="I11" s="287"/>
      <c r="J11" s="287"/>
      <c r="K11" s="287"/>
      <c r="L11" s="287"/>
      <c r="M11" s="287"/>
      <c r="N11" s="287"/>
    </row>
    <row r="12" spans="2:34" s="33" customFormat="1" ht="14.25" customHeight="1" x14ac:dyDescent="0.35">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row>
    <row r="13" spans="2:34" s="33" customFormat="1" ht="15.75" customHeight="1" x14ac:dyDescent="0.35">
      <c r="B13" s="296" t="s">
        <v>478</v>
      </c>
      <c r="C13" s="296"/>
      <c r="D13" s="296"/>
      <c r="E13" s="296"/>
      <c r="F13" s="296"/>
      <c r="G13" s="296"/>
      <c r="H13" s="296"/>
      <c r="I13" s="296"/>
      <c r="J13" s="296"/>
      <c r="K13" s="296"/>
      <c r="L13" s="296"/>
      <c r="M13" s="296"/>
      <c r="N13" s="296"/>
      <c r="O13" s="227"/>
      <c r="P13" s="227"/>
      <c r="Q13" s="227"/>
      <c r="R13" s="227"/>
      <c r="S13" s="227"/>
      <c r="T13" s="227"/>
      <c r="U13" s="227"/>
      <c r="V13" s="227"/>
      <c r="W13" s="227"/>
      <c r="X13" s="227"/>
      <c r="Y13" s="227"/>
      <c r="Z13" s="227"/>
      <c r="AA13" s="227"/>
      <c r="AB13" s="227"/>
      <c r="AC13" s="227"/>
      <c r="AD13" s="227"/>
      <c r="AE13" s="227"/>
      <c r="AF13" s="227"/>
      <c r="AG13" s="227"/>
      <c r="AH13" s="227"/>
    </row>
    <row r="14" spans="2:34" s="33" customFormat="1" x14ac:dyDescent="0.35">
      <c r="B14" s="227" t="s">
        <v>357</v>
      </c>
      <c r="C14" s="227" t="s">
        <v>479</v>
      </c>
      <c r="D14" s="227" t="s">
        <v>43</v>
      </c>
      <c r="E14" s="227" t="s">
        <v>435</v>
      </c>
      <c r="F14" s="227" t="s">
        <v>47</v>
      </c>
      <c r="G14" s="227" t="s">
        <v>48</v>
      </c>
      <c r="H14" s="227" t="s">
        <v>480</v>
      </c>
      <c r="I14" s="227" t="s">
        <v>481</v>
      </c>
      <c r="J14" s="227" t="s">
        <v>436</v>
      </c>
      <c r="K14" s="227" t="s">
        <v>482</v>
      </c>
      <c r="L14" s="227" t="s">
        <v>483</v>
      </c>
      <c r="M14" s="227" t="s">
        <v>484</v>
      </c>
      <c r="N14" s="227" t="s">
        <v>485</v>
      </c>
      <c r="O14" s="227"/>
      <c r="P14" s="227"/>
      <c r="Q14" s="227"/>
      <c r="R14" s="227"/>
      <c r="S14" s="227"/>
      <c r="T14" s="227"/>
      <c r="U14" s="227"/>
      <c r="V14" s="227"/>
      <c r="W14" s="227"/>
      <c r="X14" s="227"/>
      <c r="Y14" s="227"/>
      <c r="Z14" s="227"/>
      <c r="AA14" s="227"/>
      <c r="AB14" s="227"/>
      <c r="AC14" s="227"/>
      <c r="AD14" s="227"/>
      <c r="AE14" s="227"/>
      <c r="AF14" s="227"/>
      <c r="AG14" s="227"/>
      <c r="AH14" s="227"/>
    </row>
    <row r="15" spans="2:34" s="33" customFormat="1" hidden="1" x14ac:dyDescent="0.35">
      <c r="B15" s="227" t="str">
        <f>VLOOKUP(C15,Companies[],3,FALSE)</f>
        <v>08019000034536</v>
      </c>
      <c r="C15" s="222" t="s">
        <v>362</v>
      </c>
      <c r="D15" s="227" t="s">
        <v>445</v>
      </c>
      <c r="E15" s="227" t="s">
        <v>51</v>
      </c>
      <c r="F15" s="227" t="s">
        <v>134</v>
      </c>
      <c r="G15" s="227" t="s">
        <v>134</v>
      </c>
      <c r="H15" s="227"/>
      <c r="I15" s="227" t="s">
        <v>141</v>
      </c>
      <c r="J15" s="260">
        <v>24374.84</v>
      </c>
      <c r="K15" s="261" t="s">
        <v>134</v>
      </c>
      <c r="L15" s="227"/>
      <c r="M15" s="227" t="s">
        <v>486</v>
      </c>
      <c r="N15" s="227" t="s">
        <v>487</v>
      </c>
      <c r="O15" s="227"/>
      <c r="P15" s="227"/>
      <c r="Q15" s="227"/>
      <c r="R15" s="227"/>
      <c r="S15" s="227"/>
      <c r="T15" s="227"/>
      <c r="U15" s="227"/>
      <c r="V15" s="227"/>
      <c r="W15" s="227"/>
      <c r="X15" s="227"/>
      <c r="Y15" s="227"/>
      <c r="Z15" s="227"/>
      <c r="AA15" s="227"/>
      <c r="AB15" s="227"/>
      <c r="AC15" s="227"/>
      <c r="AD15" s="227"/>
      <c r="AE15" s="227"/>
      <c r="AF15" s="227"/>
      <c r="AG15" s="227"/>
      <c r="AH15" s="227"/>
    </row>
    <row r="16" spans="2:34" s="33" customFormat="1" x14ac:dyDescent="0.35">
      <c r="B16" s="227" t="str">
        <f>VLOOKUP(C16,Companies[],3,FALSE)</f>
        <v>08019000034536</v>
      </c>
      <c r="C16" s="222" t="s">
        <v>362</v>
      </c>
      <c r="D16" s="227" t="s">
        <v>445</v>
      </c>
      <c r="E16" s="227" t="s">
        <v>49</v>
      </c>
      <c r="F16" s="227" t="s">
        <v>134</v>
      </c>
      <c r="G16" s="227" t="s">
        <v>134</v>
      </c>
      <c r="H16" s="227"/>
      <c r="I16" s="227" t="s">
        <v>141</v>
      </c>
      <c r="J16" s="260">
        <v>2591322.15</v>
      </c>
      <c r="K16" s="261" t="s">
        <v>134</v>
      </c>
      <c r="L16" s="227"/>
      <c r="M16" s="227"/>
      <c r="N16" s="227"/>
      <c r="O16" s="227"/>
      <c r="P16" s="227"/>
      <c r="Q16" s="227"/>
      <c r="R16" s="227"/>
      <c r="S16" s="227"/>
      <c r="T16" s="227"/>
      <c r="U16" s="227"/>
      <c r="V16" s="227"/>
      <c r="W16" s="227"/>
      <c r="X16" s="227"/>
      <c r="Y16" s="227"/>
      <c r="Z16" s="227"/>
      <c r="AA16" s="227"/>
      <c r="AB16" s="227"/>
      <c r="AC16" s="227"/>
      <c r="AD16" s="227"/>
      <c r="AE16" s="227"/>
      <c r="AF16" s="227"/>
      <c r="AG16" s="227"/>
      <c r="AH16" s="227"/>
    </row>
    <row r="17" spans="2:34" s="33" customFormat="1" x14ac:dyDescent="0.35">
      <c r="B17" s="227" t="str">
        <f>VLOOKUP(C17,Companies[],3,FALSE)</f>
        <v>08019000034536</v>
      </c>
      <c r="C17" s="222" t="s">
        <v>362</v>
      </c>
      <c r="D17" s="227" t="s">
        <v>445</v>
      </c>
      <c r="E17" s="227" t="s">
        <v>448</v>
      </c>
      <c r="F17" s="227" t="s">
        <v>134</v>
      </c>
      <c r="G17" s="227" t="s">
        <v>134</v>
      </c>
      <c r="H17" s="227"/>
      <c r="I17" s="227" t="s">
        <v>141</v>
      </c>
      <c r="J17" s="260">
        <v>520532.7</v>
      </c>
      <c r="K17" s="261" t="s">
        <v>134</v>
      </c>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7"/>
    </row>
    <row r="18" spans="2:34" s="33" customFormat="1" x14ac:dyDescent="0.35">
      <c r="B18" s="227" t="str">
        <f>VLOOKUP(C18,Companies[],3,FALSE)</f>
        <v>08019000034536</v>
      </c>
      <c r="C18" s="222" t="s">
        <v>362</v>
      </c>
      <c r="D18" s="227" t="s">
        <v>445</v>
      </c>
      <c r="E18" s="227" t="s">
        <v>50</v>
      </c>
      <c r="F18" s="227" t="s">
        <v>134</v>
      </c>
      <c r="G18" s="227" t="s">
        <v>134</v>
      </c>
      <c r="H18" s="227"/>
      <c r="I18" s="227" t="s">
        <v>141</v>
      </c>
      <c r="J18" s="260">
        <v>4790</v>
      </c>
      <c r="K18" s="261" t="s">
        <v>134</v>
      </c>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row>
    <row r="19" spans="2:34" s="33" customFormat="1" x14ac:dyDescent="0.35">
      <c r="B19" s="227" t="str">
        <f>VLOOKUP(C19,Companies[],3,FALSE)</f>
        <v>08019000034536</v>
      </c>
      <c r="C19" s="222" t="s">
        <v>362</v>
      </c>
      <c r="D19" s="227" t="s">
        <v>342</v>
      </c>
      <c r="E19" s="227" t="s">
        <v>45</v>
      </c>
      <c r="F19" s="227" t="s">
        <v>134</v>
      </c>
      <c r="G19" s="227" t="s">
        <v>134</v>
      </c>
      <c r="H19" s="227"/>
      <c r="I19" s="227" t="s">
        <v>141</v>
      </c>
      <c r="J19" s="260">
        <v>7014866</v>
      </c>
      <c r="K19" s="261" t="s">
        <v>134</v>
      </c>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row>
    <row r="20" spans="2:34" s="33" customFormat="1" x14ac:dyDescent="0.35">
      <c r="B20" s="227" t="str">
        <f>VLOOKUP(C20,Companies[],3,FALSE)</f>
        <v>08019000034536</v>
      </c>
      <c r="C20" s="222" t="s">
        <v>362</v>
      </c>
      <c r="D20" s="227" t="s">
        <v>342</v>
      </c>
      <c r="E20" s="227" t="s">
        <v>44</v>
      </c>
      <c r="F20" s="227" t="s">
        <v>134</v>
      </c>
      <c r="G20" s="227" t="s">
        <v>134</v>
      </c>
      <c r="H20" s="227"/>
      <c r="I20" s="227" t="s">
        <v>141</v>
      </c>
      <c r="J20" s="260">
        <v>25138234</v>
      </c>
      <c r="K20" s="261" t="s">
        <v>134</v>
      </c>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row>
    <row r="21" spans="2:34" s="33" customFormat="1" x14ac:dyDescent="0.35">
      <c r="B21" s="227" t="str">
        <f>VLOOKUP(C21,Companies[],3,FALSE)</f>
        <v>08019000034536</v>
      </c>
      <c r="C21" s="222" t="s">
        <v>362</v>
      </c>
      <c r="D21" s="227" t="s">
        <v>342</v>
      </c>
      <c r="E21" s="227" t="s">
        <v>46</v>
      </c>
      <c r="F21" s="227" t="s">
        <v>134</v>
      </c>
      <c r="G21" s="227" t="s">
        <v>134</v>
      </c>
      <c r="H21" s="227"/>
      <c r="I21" s="227" t="s">
        <v>141</v>
      </c>
      <c r="J21" s="260">
        <v>0</v>
      </c>
      <c r="K21" s="261"/>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7"/>
    </row>
    <row r="22" spans="2:34" s="33" customFormat="1" x14ac:dyDescent="0.35">
      <c r="B22" s="227" t="str">
        <f>VLOOKUP(C22,Companies[],3,FALSE)</f>
        <v>08019000034536</v>
      </c>
      <c r="C22" s="222" t="s">
        <v>362</v>
      </c>
      <c r="D22" s="227" t="s">
        <v>440</v>
      </c>
      <c r="E22" s="227" t="s">
        <v>439</v>
      </c>
      <c r="F22" s="227" t="s">
        <v>134</v>
      </c>
      <c r="G22" s="227" t="s">
        <v>134</v>
      </c>
      <c r="H22" s="227"/>
      <c r="I22" s="227" t="s">
        <v>141</v>
      </c>
      <c r="J22" s="260">
        <v>163481389</v>
      </c>
      <c r="K22" s="261" t="s">
        <v>134</v>
      </c>
      <c r="L22" s="227"/>
      <c r="M22" s="227"/>
      <c r="N22" s="227"/>
      <c r="O22" s="227"/>
      <c r="P22" s="227"/>
      <c r="Q22" s="227"/>
      <c r="R22" s="227"/>
      <c r="S22" s="227"/>
      <c r="T22" s="227"/>
      <c r="U22" s="227"/>
      <c r="V22" s="227"/>
      <c r="W22" s="227"/>
      <c r="X22" s="227"/>
      <c r="Y22" s="227"/>
      <c r="Z22" s="227"/>
      <c r="AA22" s="227"/>
      <c r="AB22" s="227"/>
      <c r="AC22" s="227"/>
      <c r="AD22" s="227"/>
      <c r="AE22" s="227"/>
      <c r="AF22" s="227"/>
      <c r="AG22" s="227"/>
      <c r="AH22" s="227"/>
    </row>
    <row r="23" spans="2:34" s="33" customFormat="1" x14ac:dyDescent="0.35">
      <c r="B23" s="227" t="str">
        <f>VLOOKUP(C23,Companies[],3,FALSE)</f>
        <v>08019000034536</v>
      </c>
      <c r="C23" s="222" t="s">
        <v>362</v>
      </c>
      <c r="D23" s="227" t="s">
        <v>440</v>
      </c>
      <c r="E23" s="227" t="s">
        <v>452</v>
      </c>
      <c r="F23" s="227" t="s">
        <v>134</v>
      </c>
      <c r="G23" s="227" t="s">
        <v>134</v>
      </c>
      <c r="H23" s="227"/>
      <c r="I23" s="227" t="s">
        <v>141</v>
      </c>
      <c r="J23" s="260">
        <v>36218203</v>
      </c>
      <c r="K23" s="261" t="s">
        <v>134</v>
      </c>
      <c r="L23" s="227"/>
      <c r="M23" s="227"/>
      <c r="N23" s="227"/>
      <c r="O23" s="227"/>
      <c r="P23" s="227"/>
      <c r="Q23" s="227"/>
      <c r="R23" s="227"/>
      <c r="S23" s="227"/>
      <c r="T23" s="227"/>
      <c r="U23" s="227"/>
      <c r="V23" s="227"/>
      <c r="W23" s="227"/>
      <c r="X23" s="227"/>
      <c r="Y23" s="227"/>
      <c r="Z23" s="227"/>
      <c r="AA23" s="227"/>
      <c r="AB23" s="227"/>
      <c r="AC23" s="227"/>
      <c r="AD23" s="227"/>
      <c r="AE23" s="227"/>
      <c r="AF23" s="227"/>
      <c r="AG23" s="227"/>
      <c r="AH23" s="227"/>
    </row>
    <row r="24" spans="2:34" s="33" customFormat="1" x14ac:dyDescent="0.35">
      <c r="B24" s="227" t="str">
        <f>VLOOKUP(C24,Companies[],3,FALSE)</f>
        <v>16279999471354</v>
      </c>
      <c r="C24" s="222" t="s">
        <v>368</v>
      </c>
      <c r="D24" s="227" t="s">
        <v>445</v>
      </c>
      <c r="E24" s="227" t="s">
        <v>51</v>
      </c>
      <c r="F24" s="227" t="s">
        <v>134</v>
      </c>
      <c r="G24" s="227" t="s">
        <v>134</v>
      </c>
      <c r="H24" s="227"/>
      <c r="I24" s="227" t="s">
        <v>141</v>
      </c>
      <c r="J24" s="260">
        <v>1450041.63</v>
      </c>
      <c r="K24" s="261" t="s">
        <v>134</v>
      </c>
      <c r="L24" s="227"/>
      <c r="M24" s="227"/>
      <c r="N24" s="227"/>
      <c r="O24" s="227"/>
      <c r="P24" s="227"/>
      <c r="Q24" s="227"/>
      <c r="R24" s="227"/>
      <c r="S24" s="227"/>
      <c r="T24" s="227"/>
      <c r="U24" s="227"/>
      <c r="V24" s="227"/>
      <c r="W24" s="227"/>
      <c r="X24" s="227"/>
      <c r="Y24" s="227"/>
      <c r="Z24" s="227"/>
      <c r="AA24" s="227"/>
      <c r="AB24" s="227"/>
      <c r="AC24" s="227"/>
      <c r="AD24" s="227"/>
      <c r="AE24" s="227"/>
      <c r="AF24" s="227"/>
      <c r="AG24" s="227"/>
      <c r="AH24" s="227"/>
    </row>
    <row r="25" spans="2:34" s="33" customFormat="1" x14ac:dyDescent="0.35">
      <c r="B25" s="227" t="str">
        <f>VLOOKUP(C25,Companies[],3,FALSE)</f>
        <v>16279999471354</v>
      </c>
      <c r="C25" s="222" t="s">
        <v>368</v>
      </c>
      <c r="D25" s="227" t="s">
        <v>445</v>
      </c>
      <c r="E25" s="227" t="s">
        <v>49</v>
      </c>
      <c r="F25" s="227" t="s">
        <v>134</v>
      </c>
      <c r="G25" s="227" t="s">
        <v>134</v>
      </c>
      <c r="H25" s="227"/>
      <c r="I25" s="227" t="s">
        <v>141</v>
      </c>
      <c r="J25" s="260">
        <v>1038874.32</v>
      </c>
      <c r="K25" s="261" t="s">
        <v>134</v>
      </c>
      <c r="L25" s="227"/>
      <c r="M25" s="227"/>
      <c r="N25" s="227"/>
      <c r="O25" s="227"/>
      <c r="P25" s="227"/>
      <c r="Q25" s="227"/>
      <c r="R25" s="227"/>
      <c r="S25" s="227"/>
      <c r="T25" s="227"/>
      <c r="U25" s="227"/>
      <c r="V25" s="227"/>
      <c r="W25" s="227"/>
      <c r="X25" s="227"/>
      <c r="Y25" s="227"/>
      <c r="Z25" s="227"/>
      <c r="AA25" s="227"/>
      <c r="AB25" s="227"/>
      <c r="AC25" s="227"/>
      <c r="AD25" s="227"/>
      <c r="AE25" s="227"/>
      <c r="AF25" s="227"/>
      <c r="AG25" s="227"/>
      <c r="AH25" s="227"/>
    </row>
    <row r="26" spans="2:34" s="33" customFormat="1" x14ac:dyDescent="0.35">
      <c r="B26" s="227" t="str">
        <f>VLOOKUP(C26,Companies[],3,FALSE)</f>
        <v>16279999471354</v>
      </c>
      <c r="C26" s="222" t="s">
        <v>368</v>
      </c>
      <c r="D26" s="227" t="s">
        <v>445</v>
      </c>
      <c r="E26" s="227" t="s">
        <v>448</v>
      </c>
      <c r="F26" s="227" t="s">
        <v>134</v>
      </c>
      <c r="G26" s="227" t="s">
        <v>134</v>
      </c>
      <c r="H26" s="227"/>
      <c r="I26" s="227" t="s">
        <v>141</v>
      </c>
      <c r="J26" s="260">
        <v>593958.40000000002</v>
      </c>
      <c r="K26" s="261" t="s">
        <v>134</v>
      </c>
      <c r="L26" s="227"/>
      <c r="M26" s="227"/>
      <c r="N26" s="227"/>
      <c r="O26" s="227"/>
      <c r="P26" s="227"/>
      <c r="Q26" s="227"/>
      <c r="R26" s="227"/>
      <c r="S26" s="227"/>
      <c r="T26" s="227"/>
      <c r="U26" s="227"/>
      <c r="V26" s="227"/>
      <c r="W26" s="227"/>
      <c r="X26" s="227"/>
      <c r="Y26" s="227"/>
      <c r="Z26" s="227"/>
      <c r="AA26" s="227"/>
      <c r="AB26" s="227"/>
      <c r="AC26" s="227"/>
      <c r="AD26" s="227"/>
      <c r="AE26" s="227"/>
      <c r="AF26" s="227"/>
      <c r="AG26" s="227"/>
      <c r="AH26" s="227"/>
    </row>
    <row r="27" spans="2:34" s="33" customFormat="1" x14ac:dyDescent="0.35">
      <c r="B27" s="227" t="str">
        <f>VLOOKUP(C27,Companies[],3,FALSE)</f>
        <v>16279999471354</v>
      </c>
      <c r="C27" s="222" t="s">
        <v>368</v>
      </c>
      <c r="D27" s="227" t="s">
        <v>445</v>
      </c>
      <c r="E27" s="227" t="s">
        <v>50</v>
      </c>
      <c r="F27" s="227" t="s">
        <v>134</v>
      </c>
      <c r="G27" s="227" t="s">
        <v>134</v>
      </c>
      <c r="H27" s="227"/>
      <c r="I27" s="227" t="s">
        <v>141</v>
      </c>
      <c r="J27" s="260">
        <v>17256</v>
      </c>
      <c r="K27" s="261" t="s">
        <v>134</v>
      </c>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7"/>
    </row>
    <row r="28" spans="2:34" s="33" customFormat="1" x14ac:dyDescent="0.35">
      <c r="B28" s="227" t="str">
        <f>VLOOKUP(C28,Companies[],3,FALSE)</f>
        <v>16279999471354</v>
      </c>
      <c r="C28" s="222" t="s">
        <v>368</v>
      </c>
      <c r="D28" s="227" t="s">
        <v>340</v>
      </c>
      <c r="E28" s="227" t="s">
        <v>44</v>
      </c>
      <c r="F28" s="227" t="s">
        <v>134</v>
      </c>
      <c r="G28" s="227" t="s">
        <v>134</v>
      </c>
      <c r="H28" s="227"/>
      <c r="I28" s="227" t="s">
        <v>141</v>
      </c>
      <c r="J28" s="260">
        <v>20404191</v>
      </c>
      <c r="K28" s="261" t="s">
        <v>134</v>
      </c>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row>
    <row r="29" spans="2:34" s="33" customFormat="1" x14ac:dyDescent="0.35">
      <c r="B29" s="227" t="str">
        <f>VLOOKUP(C29,Companies[],3,FALSE)</f>
        <v>16279999471354</v>
      </c>
      <c r="C29" s="222" t="s">
        <v>368</v>
      </c>
      <c r="D29" s="227" t="s">
        <v>340</v>
      </c>
      <c r="E29" s="227" t="s">
        <v>46</v>
      </c>
      <c r="F29" s="227" t="s">
        <v>134</v>
      </c>
      <c r="G29" s="227" t="s">
        <v>134</v>
      </c>
      <c r="H29" s="227"/>
      <c r="I29" s="227" t="s">
        <v>141</v>
      </c>
      <c r="J29" s="260">
        <v>1256051</v>
      </c>
      <c r="K29" s="261" t="s">
        <v>134</v>
      </c>
      <c r="L29" s="227"/>
      <c r="M29" s="227"/>
      <c r="N29" s="227"/>
      <c r="O29" s="227"/>
      <c r="P29" s="227"/>
      <c r="Q29" s="227"/>
      <c r="R29" s="227"/>
      <c r="S29" s="227"/>
      <c r="T29" s="227"/>
      <c r="U29" s="227"/>
      <c r="V29" s="227"/>
      <c r="W29" s="227"/>
      <c r="X29" s="227"/>
      <c r="Y29" s="227"/>
      <c r="Z29" s="227"/>
      <c r="AA29" s="227"/>
      <c r="AB29" s="227"/>
      <c r="AC29" s="227"/>
      <c r="AD29" s="227"/>
      <c r="AE29" s="227"/>
      <c r="AF29" s="227"/>
      <c r="AG29" s="227"/>
      <c r="AH29" s="227"/>
    </row>
    <row r="30" spans="2:34" s="33" customFormat="1" x14ac:dyDescent="0.35">
      <c r="B30" s="227" t="str">
        <f>VLOOKUP(C30,Companies[],3,FALSE)</f>
        <v>16279999471354</v>
      </c>
      <c r="C30" s="222" t="s">
        <v>368</v>
      </c>
      <c r="D30" s="227" t="s">
        <v>340</v>
      </c>
      <c r="E30" s="227" t="s">
        <v>45</v>
      </c>
      <c r="F30" s="227" t="s">
        <v>134</v>
      </c>
      <c r="G30" s="227" t="s">
        <v>134</v>
      </c>
      <c r="H30" s="227"/>
      <c r="I30" s="227" t="s">
        <v>141</v>
      </c>
      <c r="J30" s="260">
        <v>18803</v>
      </c>
      <c r="K30" s="261" t="s">
        <v>134</v>
      </c>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row>
    <row r="31" spans="2:34" s="33" customFormat="1" x14ac:dyDescent="0.35">
      <c r="B31" s="227" t="str">
        <f>VLOOKUP(C31,Companies[],3,FALSE)</f>
        <v>16279999471354</v>
      </c>
      <c r="C31" s="222" t="s">
        <v>368</v>
      </c>
      <c r="D31" s="227" t="s">
        <v>440</v>
      </c>
      <c r="E31" s="227" t="s">
        <v>439</v>
      </c>
      <c r="F31" s="227" t="s">
        <v>134</v>
      </c>
      <c r="G31" s="227" t="s">
        <v>134</v>
      </c>
      <c r="H31" s="227"/>
      <c r="I31" s="227" t="s">
        <v>141</v>
      </c>
      <c r="J31" s="260">
        <v>16165112</v>
      </c>
      <c r="K31" s="261" t="s">
        <v>134</v>
      </c>
      <c r="L31" s="227"/>
      <c r="M31" s="227"/>
      <c r="N31" s="227"/>
      <c r="O31" s="227"/>
      <c r="P31" s="227"/>
      <c r="Q31" s="227"/>
      <c r="R31" s="227"/>
      <c r="S31" s="227"/>
      <c r="T31" s="227"/>
      <c r="U31" s="227"/>
      <c r="V31" s="227"/>
      <c r="W31" s="227"/>
      <c r="X31" s="227"/>
      <c r="Y31" s="227"/>
      <c r="Z31" s="227"/>
      <c r="AA31" s="227"/>
      <c r="AB31" s="227"/>
      <c r="AC31" s="227"/>
      <c r="AD31" s="227"/>
      <c r="AE31" s="227"/>
      <c r="AF31" s="227"/>
      <c r="AG31" s="227"/>
      <c r="AH31" s="227"/>
    </row>
    <row r="32" spans="2:34" s="33" customFormat="1" x14ac:dyDescent="0.35">
      <c r="B32" s="227" t="str">
        <f>VLOOKUP(C32,Companies[],3,FALSE)</f>
        <v>16279999471354</v>
      </c>
      <c r="C32" s="222" t="s">
        <v>368</v>
      </c>
      <c r="D32" s="227" t="s">
        <v>440</v>
      </c>
      <c r="E32" s="227" t="s">
        <v>452</v>
      </c>
      <c r="F32" s="227" t="s">
        <v>134</v>
      </c>
      <c r="G32" s="227" t="s">
        <v>134</v>
      </c>
      <c r="H32" s="227"/>
      <c r="I32" s="227" t="s">
        <v>141</v>
      </c>
      <c r="J32" s="260">
        <v>42970711</v>
      </c>
      <c r="K32" s="261" t="s">
        <v>134</v>
      </c>
      <c r="L32" s="227"/>
      <c r="M32" s="227"/>
      <c r="N32" s="227"/>
      <c r="O32" s="227"/>
      <c r="P32" s="227"/>
      <c r="Q32" s="227"/>
      <c r="R32" s="227"/>
      <c r="S32" s="227"/>
      <c r="T32" s="227"/>
      <c r="U32" s="227"/>
      <c r="V32" s="227"/>
      <c r="W32" s="227"/>
      <c r="X32" s="227"/>
      <c r="Y32" s="227"/>
      <c r="Z32" s="227"/>
      <c r="AA32" s="227"/>
      <c r="AB32" s="227"/>
      <c r="AC32" s="227"/>
      <c r="AD32" s="227"/>
      <c r="AE32" s="227"/>
      <c r="AF32" s="227"/>
      <c r="AG32" s="227"/>
      <c r="AH32" s="227"/>
    </row>
    <row r="33" spans="2:34" s="33" customFormat="1" x14ac:dyDescent="0.35">
      <c r="B33" s="227" t="str">
        <f>VLOOKUP(C33,Companies[],3,FALSE)</f>
        <v>08019014622726</v>
      </c>
      <c r="C33" s="222" t="s">
        <v>372</v>
      </c>
      <c r="D33" s="227" t="s">
        <v>445</v>
      </c>
      <c r="E33" s="227" t="s">
        <v>49</v>
      </c>
      <c r="F33" s="227" t="s">
        <v>134</v>
      </c>
      <c r="G33" s="227" t="s">
        <v>115</v>
      </c>
      <c r="H33" s="227"/>
      <c r="I33" s="227" t="s">
        <v>141</v>
      </c>
      <c r="J33" s="260">
        <v>1038421.52</v>
      </c>
      <c r="K33" s="261" t="s">
        <v>134</v>
      </c>
      <c r="L33" s="227"/>
      <c r="M33" s="227"/>
      <c r="N33" s="227"/>
      <c r="O33" s="227"/>
      <c r="P33" s="227"/>
      <c r="Q33" s="227"/>
      <c r="R33" s="227"/>
      <c r="S33" s="227"/>
      <c r="T33" s="227"/>
      <c r="U33" s="227"/>
      <c r="V33" s="227"/>
      <c r="W33" s="227"/>
      <c r="X33" s="227"/>
      <c r="Y33" s="227"/>
      <c r="Z33" s="227"/>
      <c r="AA33" s="227"/>
      <c r="AB33" s="227"/>
      <c r="AC33" s="227"/>
      <c r="AD33" s="227"/>
      <c r="AE33" s="227"/>
      <c r="AF33" s="227"/>
      <c r="AG33" s="227"/>
      <c r="AH33" s="227"/>
    </row>
    <row r="34" spans="2:34" s="33" customFormat="1" x14ac:dyDescent="0.35">
      <c r="B34" s="227" t="str">
        <f>VLOOKUP(C34,Companies[],3,FALSE)</f>
        <v>08019014622726</v>
      </c>
      <c r="C34" s="222" t="s">
        <v>372</v>
      </c>
      <c r="D34" s="227" t="s">
        <v>445</v>
      </c>
      <c r="E34" s="227" t="s">
        <v>50</v>
      </c>
      <c r="F34" s="227" t="s">
        <v>134</v>
      </c>
      <c r="G34" s="227" t="s">
        <v>134</v>
      </c>
      <c r="H34" s="227"/>
      <c r="I34" s="227" t="s">
        <v>141</v>
      </c>
      <c r="J34" s="260">
        <v>115322</v>
      </c>
      <c r="K34" s="261" t="s">
        <v>134</v>
      </c>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row>
    <row r="35" spans="2:34" s="33" customFormat="1" x14ac:dyDescent="0.35">
      <c r="B35" s="227" t="str">
        <f>VLOOKUP(C35,Companies[],3,FALSE)</f>
        <v>08019014622726</v>
      </c>
      <c r="C35" s="222" t="s">
        <v>372</v>
      </c>
      <c r="D35" s="227" t="s">
        <v>440</v>
      </c>
      <c r="E35" s="227" t="s">
        <v>439</v>
      </c>
      <c r="F35" s="227" t="s">
        <v>134</v>
      </c>
      <c r="G35" s="227" t="s">
        <v>134</v>
      </c>
      <c r="H35" s="227"/>
      <c r="I35" s="227" t="s">
        <v>141</v>
      </c>
      <c r="J35" s="260">
        <v>550352</v>
      </c>
      <c r="K35" s="261" t="s">
        <v>134</v>
      </c>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row>
    <row r="36" spans="2:34" s="33" customFormat="1" x14ac:dyDescent="0.35">
      <c r="B36" s="227" t="str">
        <f>VLOOKUP(C36,Companies[],3,FALSE)</f>
        <v>08019014622726</v>
      </c>
      <c r="C36" s="222" t="s">
        <v>372</v>
      </c>
      <c r="D36" s="227" t="s">
        <v>440</v>
      </c>
      <c r="E36" s="227" t="s">
        <v>452</v>
      </c>
      <c r="F36" s="227" t="s">
        <v>134</v>
      </c>
      <c r="G36" s="227" t="s">
        <v>134</v>
      </c>
      <c r="H36" s="227"/>
      <c r="I36" s="227" t="s">
        <v>141</v>
      </c>
      <c r="J36" s="260">
        <v>97456</v>
      </c>
      <c r="K36" s="261" t="s">
        <v>134</v>
      </c>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row>
    <row r="37" spans="2:34" s="33" customFormat="1" x14ac:dyDescent="0.35">
      <c r="B37" s="227" t="str">
        <f>VLOOKUP(C37,Companies[],3,FALSE)</f>
        <v>08019014622726</v>
      </c>
      <c r="C37" s="222" t="s">
        <v>372</v>
      </c>
      <c r="D37" s="227" t="s">
        <v>344</v>
      </c>
      <c r="E37" s="227" t="s">
        <v>45</v>
      </c>
      <c r="F37" s="227" t="s">
        <v>134</v>
      </c>
      <c r="G37" s="227" t="s">
        <v>134</v>
      </c>
      <c r="H37" s="227"/>
      <c r="I37" s="227" t="s">
        <v>141</v>
      </c>
      <c r="J37" s="260">
        <v>103748</v>
      </c>
      <c r="K37" s="261" t="s">
        <v>134</v>
      </c>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row>
    <row r="38" spans="2:34" s="33" customFormat="1" x14ac:dyDescent="0.35">
      <c r="B38" s="227" t="str">
        <f>VLOOKUP(C38,Companies[],3,FALSE)</f>
        <v>08019014622726</v>
      </c>
      <c r="C38" s="222" t="s">
        <v>372</v>
      </c>
      <c r="D38" s="227" t="s">
        <v>344</v>
      </c>
      <c r="E38" s="227" t="s">
        <v>46</v>
      </c>
      <c r="F38" s="227" t="s">
        <v>134</v>
      </c>
      <c r="G38" s="227" t="s">
        <v>134</v>
      </c>
      <c r="H38" s="227"/>
      <c r="I38" s="227" t="s">
        <v>141</v>
      </c>
      <c r="J38" s="260">
        <v>7917</v>
      </c>
      <c r="K38" s="261" t="s">
        <v>134</v>
      </c>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row>
    <row r="39" spans="2:34" s="33" customFormat="1" x14ac:dyDescent="0.35">
      <c r="B39" s="227" t="str">
        <f>VLOOKUP(C39,Companies[],3,FALSE)</f>
        <v>06059003199589</v>
      </c>
      <c r="C39" s="222" t="s">
        <v>376</v>
      </c>
      <c r="D39" s="227" t="s">
        <v>445</v>
      </c>
      <c r="E39" s="227" t="s">
        <v>49</v>
      </c>
      <c r="F39" s="227" t="s">
        <v>134</v>
      </c>
      <c r="G39" s="227" t="s">
        <v>115</v>
      </c>
      <c r="H39" s="227"/>
      <c r="I39" s="227" t="s">
        <v>141</v>
      </c>
      <c r="J39" s="260">
        <v>1817064.03</v>
      </c>
      <c r="K39" s="261" t="s">
        <v>134</v>
      </c>
      <c r="L39" s="227"/>
      <c r="M39" s="227"/>
      <c r="N39" s="227"/>
      <c r="O39" s="227"/>
      <c r="P39" s="227"/>
      <c r="Q39" s="227"/>
      <c r="R39" s="227"/>
      <c r="S39" s="227"/>
      <c r="T39" s="227"/>
      <c r="U39" s="227"/>
      <c r="V39" s="227"/>
      <c r="W39" s="227"/>
      <c r="X39" s="227"/>
      <c r="Y39" s="227"/>
      <c r="Z39" s="227"/>
      <c r="AA39" s="227"/>
      <c r="AB39" s="227"/>
      <c r="AC39" s="227"/>
      <c r="AD39" s="227"/>
      <c r="AE39" s="227"/>
      <c r="AF39" s="227"/>
      <c r="AG39" s="227"/>
      <c r="AH39" s="227"/>
    </row>
    <row r="40" spans="2:34" s="33" customFormat="1" x14ac:dyDescent="0.35">
      <c r="B40" s="227" t="str">
        <f>VLOOKUP(C40,Companies[],3,FALSE)</f>
        <v>06059003199589</v>
      </c>
      <c r="C40" s="222" t="s">
        <v>376</v>
      </c>
      <c r="D40" s="227" t="s">
        <v>445</v>
      </c>
      <c r="E40" s="227" t="s">
        <v>448</v>
      </c>
      <c r="F40" s="227" t="s">
        <v>134</v>
      </c>
      <c r="G40" s="227" t="s">
        <v>134</v>
      </c>
      <c r="H40" s="227"/>
      <c r="I40" s="227" t="s">
        <v>141</v>
      </c>
      <c r="J40" s="260">
        <v>420937</v>
      </c>
      <c r="K40" s="261" t="s">
        <v>134</v>
      </c>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row>
    <row r="41" spans="2:34" s="33" customFormat="1" x14ac:dyDescent="0.35">
      <c r="B41" s="227" t="str">
        <f>VLOOKUP(C41,Companies[],3,FALSE)</f>
        <v>06059003199589</v>
      </c>
      <c r="C41" s="222" t="s">
        <v>376</v>
      </c>
      <c r="D41" s="227" t="s">
        <v>445</v>
      </c>
      <c r="E41" s="227" t="s">
        <v>50</v>
      </c>
      <c r="F41" s="227" t="s">
        <v>134</v>
      </c>
      <c r="G41" s="227" t="s">
        <v>134</v>
      </c>
      <c r="H41" s="227"/>
      <c r="I41" s="227" t="s">
        <v>141</v>
      </c>
      <c r="J41" s="260">
        <v>113668</v>
      </c>
      <c r="K41" s="261" t="s">
        <v>134</v>
      </c>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row>
    <row r="42" spans="2:34" s="33" customFormat="1" x14ac:dyDescent="0.35">
      <c r="B42" s="227" t="str">
        <f>VLOOKUP(C42,Companies[],3,FALSE)</f>
        <v>06059003199589</v>
      </c>
      <c r="C42" s="222" t="s">
        <v>376</v>
      </c>
      <c r="D42" s="227" t="s">
        <v>343</v>
      </c>
      <c r="E42" s="227" t="s">
        <v>44</v>
      </c>
      <c r="F42" s="227" t="s">
        <v>134</v>
      </c>
      <c r="G42" s="227" t="s">
        <v>134</v>
      </c>
      <c r="H42" s="227"/>
      <c r="I42" s="227" t="s">
        <v>141</v>
      </c>
      <c r="J42" s="260">
        <v>1680399</v>
      </c>
      <c r="K42" s="261" t="s">
        <v>134</v>
      </c>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row>
    <row r="43" spans="2:34" s="33" customFormat="1" x14ac:dyDescent="0.35">
      <c r="B43" s="227" t="str">
        <f>VLOOKUP(C43,Companies[],3,FALSE)</f>
        <v>06059003199589</v>
      </c>
      <c r="C43" s="222" t="s">
        <v>376</v>
      </c>
      <c r="D43" s="227" t="s">
        <v>343</v>
      </c>
      <c r="E43" s="227" t="s">
        <v>45</v>
      </c>
      <c r="F43" s="227" t="s">
        <v>134</v>
      </c>
      <c r="G43" s="227" t="s">
        <v>134</v>
      </c>
      <c r="H43" s="227"/>
      <c r="I43" s="227" t="s">
        <v>141</v>
      </c>
      <c r="J43" s="260">
        <v>419148</v>
      </c>
      <c r="K43" s="261" t="s">
        <v>134</v>
      </c>
      <c r="L43" s="227"/>
      <c r="M43" s="227"/>
      <c r="N43" s="227"/>
      <c r="O43" s="227"/>
      <c r="P43" s="227"/>
      <c r="Q43" s="227"/>
      <c r="R43" s="227"/>
      <c r="S43" s="227"/>
      <c r="T43" s="227"/>
      <c r="U43" s="227"/>
      <c r="V43" s="227"/>
      <c r="W43" s="227"/>
      <c r="X43" s="227"/>
      <c r="Y43" s="227"/>
      <c r="Z43" s="227"/>
      <c r="AA43" s="227"/>
      <c r="AB43" s="227"/>
      <c r="AC43" s="227"/>
      <c r="AD43" s="227"/>
      <c r="AE43" s="227"/>
      <c r="AF43" s="227"/>
      <c r="AG43" s="227"/>
      <c r="AH43" s="227"/>
    </row>
    <row r="44" spans="2:34" s="33" customFormat="1" x14ac:dyDescent="0.35">
      <c r="B44" s="227" t="str">
        <f>VLOOKUP(C44,Companies[],3,FALSE)</f>
        <v>06059003199589</v>
      </c>
      <c r="C44" s="222" t="s">
        <v>376</v>
      </c>
      <c r="D44" s="227" t="s">
        <v>440</v>
      </c>
      <c r="E44" s="227" t="s">
        <v>439</v>
      </c>
      <c r="F44" s="227" t="s">
        <v>134</v>
      </c>
      <c r="G44" s="227" t="s">
        <v>134</v>
      </c>
      <c r="H44" s="227"/>
      <c r="I44" s="227" t="s">
        <v>141</v>
      </c>
      <c r="J44" s="260">
        <v>1784073</v>
      </c>
      <c r="K44" s="261" t="s">
        <v>134</v>
      </c>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row>
    <row r="45" spans="2:34" s="33" customFormat="1" x14ac:dyDescent="0.35">
      <c r="B45" s="227" t="str">
        <f>VLOOKUP(C45,Companies[],3,FALSE)</f>
        <v>06059003199589</v>
      </c>
      <c r="C45" s="222" t="s">
        <v>376</v>
      </c>
      <c r="D45" s="227" t="s">
        <v>440</v>
      </c>
      <c r="E45" s="227" t="s">
        <v>452</v>
      </c>
      <c r="F45" s="227" t="s">
        <v>134</v>
      </c>
      <c r="G45" s="227" t="s">
        <v>134</v>
      </c>
      <c r="H45" s="227"/>
      <c r="I45" s="227" t="s">
        <v>141</v>
      </c>
      <c r="J45" s="260">
        <v>0</v>
      </c>
      <c r="K45" s="261" t="s">
        <v>134</v>
      </c>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row>
    <row r="46" spans="2:34" s="33" customFormat="1" x14ac:dyDescent="0.35">
      <c r="B46" s="227" t="str">
        <f>VLOOKUP(C46,Companies[],3,FALSE)</f>
        <v>05019004010857</v>
      </c>
      <c r="C46" s="222" t="s">
        <v>379</v>
      </c>
      <c r="D46" s="227" t="s">
        <v>445</v>
      </c>
      <c r="E46" s="227" t="s">
        <v>49</v>
      </c>
      <c r="F46" s="227" t="s">
        <v>134</v>
      </c>
      <c r="G46" s="227" t="s">
        <v>115</v>
      </c>
      <c r="H46" s="227"/>
      <c r="I46" s="227" t="s">
        <v>141</v>
      </c>
      <c r="J46" s="260">
        <v>1983600.68</v>
      </c>
      <c r="K46" s="261" t="s">
        <v>134</v>
      </c>
      <c r="L46" s="227"/>
      <c r="M46" s="227"/>
      <c r="N46" s="227"/>
      <c r="O46" s="227"/>
      <c r="P46" s="227"/>
      <c r="Q46" s="227"/>
      <c r="R46" s="227"/>
      <c r="S46" s="227"/>
      <c r="T46" s="227"/>
      <c r="U46" s="227"/>
      <c r="V46" s="227"/>
      <c r="W46" s="227"/>
      <c r="X46" s="227"/>
      <c r="Y46" s="227"/>
      <c r="Z46" s="227"/>
      <c r="AA46" s="227"/>
      <c r="AB46" s="227"/>
      <c r="AC46" s="227"/>
      <c r="AD46" s="227"/>
      <c r="AE46" s="227"/>
      <c r="AF46" s="227"/>
      <c r="AG46" s="227"/>
      <c r="AH46" s="227"/>
    </row>
    <row r="47" spans="2:34" s="33" customFormat="1" x14ac:dyDescent="0.35">
      <c r="B47" s="227" t="str">
        <f>VLOOKUP(C47,Companies[],3,FALSE)</f>
        <v>05019004010857</v>
      </c>
      <c r="C47" s="222" t="s">
        <v>379</v>
      </c>
      <c r="D47" s="227" t="s">
        <v>346</v>
      </c>
      <c r="E47" s="227" t="s">
        <v>46</v>
      </c>
      <c r="F47" s="227" t="s">
        <v>134</v>
      </c>
      <c r="G47" s="227" t="s">
        <v>134</v>
      </c>
      <c r="H47" s="227"/>
      <c r="I47" s="227" t="s">
        <v>141</v>
      </c>
      <c r="J47" s="260">
        <v>2262282</v>
      </c>
      <c r="K47" s="261" t="s">
        <v>134</v>
      </c>
      <c r="L47" s="227"/>
      <c r="M47" s="227"/>
      <c r="N47" s="227"/>
      <c r="O47" s="227"/>
      <c r="P47" s="227"/>
      <c r="Q47" s="227"/>
      <c r="R47" s="227"/>
      <c r="S47" s="227"/>
      <c r="T47" s="227"/>
      <c r="U47" s="227"/>
      <c r="V47" s="227"/>
      <c r="W47" s="227"/>
      <c r="X47" s="227"/>
      <c r="Y47" s="227"/>
      <c r="Z47" s="227"/>
      <c r="AA47" s="227"/>
      <c r="AB47" s="227"/>
      <c r="AC47" s="227"/>
      <c r="AD47" s="227"/>
      <c r="AE47" s="227"/>
      <c r="AF47" s="227"/>
      <c r="AG47" s="227"/>
      <c r="AH47" s="227"/>
    </row>
    <row r="48" spans="2:34" s="33" customFormat="1" x14ac:dyDescent="0.35">
      <c r="B48" s="227" t="str">
        <f>VLOOKUP(C48,Companies[],3,FALSE)</f>
        <v>05019004010857</v>
      </c>
      <c r="C48" s="222" t="s">
        <v>379</v>
      </c>
      <c r="D48" s="227" t="s">
        <v>346</v>
      </c>
      <c r="E48" s="227" t="s">
        <v>45</v>
      </c>
      <c r="F48" s="227" t="s">
        <v>134</v>
      </c>
      <c r="G48" s="227" t="s">
        <v>134</v>
      </c>
      <c r="H48" s="227"/>
      <c r="I48" s="227" t="s">
        <v>141</v>
      </c>
      <c r="J48" s="260">
        <v>3074443</v>
      </c>
      <c r="K48" s="261" t="s">
        <v>134</v>
      </c>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row>
    <row r="49" spans="2:34" s="33" customFormat="1" x14ac:dyDescent="0.35">
      <c r="B49" s="227" t="str">
        <f>VLOOKUP(C49,Companies[],3,FALSE)</f>
        <v>05019004010857</v>
      </c>
      <c r="C49" s="222" t="s">
        <v>379</v>
      </c>
      <c r="D49" s="227" t="s">
        <v>440</v>
      </c>
      <c r="E49" s="227" t="s">
        <v>439</v>
      </c>
      <c r="F49" s="227" t="s">
        <v>134</v>
      </c>
      <c r="G49" s="227" t="s">
        <v>134</v>
      </c>
      <c r="H49" s="227"/>
      <c r="I49" s="227" t="s">
        <v>141</v>
      </c>
      <c r="J49" s="260">
        <v>4900496</v>
      </c>
      <c r="K49" s="261" t="s">
        <v>134</v>
      </c>
      <c r="L49" s="227"/>
      <c r="M49" s="227"/>
      <c r="N49" s="227"/>
      <c r="O49" s="227"/>
      <c r="P49" s="227"/>
      <c r="Q49" s="227"/>
      <c r="R49" s="227"/>
      <c r="S49" s="227"/>
      <c r="T49" s="227"/>
      <c r="U49" s="227"/>
      <c r="V49" s="227"/>
      <c r="W49" s="227"/>
      <c r="X49" s="227"/>
      <c r="Y49" s="227"/>
      <c r="Z49" s="227"/>
      <c r="AA49" s="227"/>
      <c r="AB49" s="227"/>
      <c r="AC49" s="227"/>
      <c r="AD49" s="227"/>
      <c r="AE49" s="227"/>
      <c r="AF49" s="227"/>
      <c r="AG49" s="227"/>
      <c r="AH49" s="227"/>
    </row>
    <row r="50" spans="2:34" s="33" customFormat="1" x14ac:dyDescent="0.35">
      <c r="B50" s="227" t="str">
        <f>VLOOKUP(C50,Companies[],3,FALSE)</f>
        <v>05019004010857</v>
      </c>
      <c r="C50" s="222" t="s">
        <v>379</v>
      </c>
      <c r="D50" s="227" t="s">
        <v>440</v>
      </c>
      <c r="E50" s="227" t="s">
        <v>452</v>
      </c>
      <c r="F50" s="227" t="s">
        <v>134</v>
      </c>
      <c r="G50" s="227" t="s">
        <v>134</v>
      </c>
      <c r="H50" s="227"/>
      <c r="I50" s="227" t="s">
        <v>141</v>
      </c>
      <c r="J50" s="260">
        <v>663787</v>
      </c>
      <c r="K50" s="261" t="s">
        <v>134</v>
      </c>
      <c r="L50" s="227"/>
      <c r="M50" s="227"/>
      <c r="N50" s="227"/>
      <c r="O50" s="227"/>
      <c r="P50" s="227"/>
      <c r="Q50" s="227"/>
      <c r="R50" s="227"/>
      <c r="S50" s="227"/>
      <c r="T50" s="227"/>
      <c r="U50" s="227"/>
      <c r="V50" s="227"/>
      <c r="W50" s="227"/>
      <c r="X50" s="227"/>
      <c r="Y50" s="227"/>
      <c r="Z50" s="227"/>
      <c r="AA50" s="227"/>
      <c r="AB50" s="227"/>
      <c r="AC50" s="227"/>
      <c r="AD50" s="227"/>
      <c r="AE50" s="227"/>
      <c r="AF50" s="227"/>
      <c r="AG50" s="227"/>
      <c r="AH50" s="227"/>
    </row>
    <row r="51" spans="2:34" s="33" customFormat="1" x14ac:dyDescent="0.35">
      <c r="B51" s="227" t="str">
        <f>VLOOKUP(C51,Companies[],3,FALSE)</f>
        <v>05011958007547</v>
      </c>
      <c r="C51" s="222" t="s">
        <v>383</v>
      </c>
      <c r="D51" s="227" t="s">
        <v>445</v>
      </c>
      <c r="E51" s="227" t="s">
        <v>50</v>
      </c>
      <c r="F51" s="227" t="s">
        <v>134</v>
      </c>
      <c r="G51" s="227" t="s">
        <v>134</v>
      </c>
      <c r="H51" s="227"/>
      <c r="I51" s="227" t="s">
        <v>141</v>
      </c>
      <c r="J51" s="260">
        <v>200</v>
      </c>
      <c r="K51" s="261" t="s">
        <v>134</v>
      </c>
      <c r="L51" s="227"/>
      <c r="M51" s="227"/>
      <c r="N51" s="227"/>
      <c r="O51" s="227"/>
      <c r="P51" s="227"/>
      <c r="Q51" s="227"/>
      <c r="R51" s="227"/>
      <c r="S51" s="227"/>
      <c r="T51" s="227"/>
      <c r="U51" s="227"/>
      <c r="V51" s="227"/>
      <c r="W51" s="227"/>
      <c r="X51" s="227"/>
      <c r="Y51" s="227"/>
      <c r="Z51" s="227"/>
      <c r="AA51" s="227"/>
      <c r="AB51" s="227"/>
      <c r="AC51" s="227"/>
      <c r="AD51" s="227"/>
      <c r="AE51" s="227"/>
      <c r="AF51" s="227"/>
      <c r="AG51" s="227"/>
      <c r="AH51" s="227"/>
    </row>
    <row r="52" spans="2:34" s="33" customFormat="1" x14ac:dyDescent="0.35">
      <c r="B52" s="227" t="str">
        <f>VLOOKUP(C52,Companies[],3,FALSE)</f>
        <v>05011958007547</v>
      </c>
      <c r="C52" s="222" t="s">
        <v>383</v>
      </c>
      <c r="D52" s="227" t="s">
        <v>440</v>
      </c>
      <c r="E52" s="227" t="s">
        <v>439</v>
      </c>
      <c r="F52" s="227" t="s">
        <v>134</v>
      </c>
      <c r="G52" s="227" t="s">
        <v>134</v>
      </c>
      <c r="H52" s="227"/>
      <c r="I52" s="227" t="s">
        <v>141</v>
      </c>
      <c r="J52" s="260">
        <v>381869</v>
      </c>
      <c r="K52" s="261" t="s">
        <v>134</v>
      </c>
      <c r="L52" s="227"/>
      <c r="M52" s="227"/>
      <c r="N52" s="227"/>
      <c r="O52" s="227"/>
      <c r="P52" s="227"/>
      <c r="Q52" s="227"/>
      <c r="R52" s="227"/>
      <c r="S52" s="227"/>
      <c r="T52" s="227"/>
      <c r="U52" s="227"/>
      <c r="V52" s="227"/>
      <c r="W52" s="227"/>
      <c r="X52" s="227"/>
      <c r="Y52" s="227"/>
      <c r="Z52" s="227"/>
      <c r="AA52" s="227"/>
      <c r="AB52" s="227"/>
      <c r="AC52" s="227"/>
      <c r="AD52" s="227"/>
      <c r="AE52" s="227"/>
      <c r="AF52" s="227"/>
      <c r="AG52" s="227"/>
      <c r="AH52" s="227"/>
    </row>
    <row r="53" spans="2:34" s="33" customFormat="1" x14ac:dyDescent="0.35">
      <c r="B53" s="227" t="str">
        <f>VLOOKUP(C53,Companies[],3,FALSE)</f>
        <v>05011958007547</v>
      </c>
      <c r="C53" s="222" t="s">
        <v>383</v>
      </c>
      <c r="D53" s="227" t="s">
        <v>440</v>
      </c>
      <c r="E53" s="227" t="s">
        <v>452</v>
      </c>
      <c r="F53" s="227" t="s">
        <v>134</v>
      </c>
      <c r="G53" s="227" t="s">
        <v>134</v>
      </c>
      <c r="H53" s="227"/>
      <c r="I53" s="227" t="s">
        <v>141</v>
      </c>
      <c r="J53" s="260">
        <v>0</v>
      </c>
      <c r="K53" s="261" t="s">
        <v>134</v>
      </c>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row>
    <row r="54" spans="2:34" s="33" customFormat="1" x14ac:dyDescent="0.35">
      <c r="B54" s="227" t="str">
        <f>VLOOKUP(C54,Companies[],3,FALSE)</f>
        <v>05029002059059</v>
      </c>
      <c r="C54" s="222" t="s">
        <v>386</v>
      </c>
      <c r="D54" s="227" t="s">
        <v>445</v>
      </c>
      <c r="E54" s="227" t="s">
        <v>50</v>
      </c>
      <c r="F54" s="227" t="s">
        <v>134</v>
      </c>
      <c r="G54" s="227" t="s">
        <v>115</v>
      </c>
      <c r="H54" s="227"/>
      <c r="I54" s="227" t="s">
        <v>141</v>
      </c>
      <c r="J54" s="260">
        <v>61594</v>
      </c>
      <c r="K54" s="261" t="s">
        <v>134</v>
      </c>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row>
    <row r="55" spans="2:34" s="33" customFormat="1" x14ac:dyDescent="0.35">
      <c r="B55" s="227" t="str">
        <f>VLOOKUP(C55,Companies[],3,FALSE)</f>
        <v>05029002059059</v>
      </c>
      <c r="C55" s="222" t="s">
        <v>386</v>
      </c>
      <c r="D55" s="227" t="s">
        <v>40</v>
      </c>
      <c r="E55" s="227" t="s">
        <v>44</v>
      </c>
      <c r="F55" s="227" t="s">
        <v>134</v>
      </c>
      <c r="G55" s="227" t="s">
        <v>134</v>
      </c>
      <c r="H55" s="227"/>
      <c r="I55" s="227" t="s">
        <v>141</v>
      </c>
      <c r="J55" s="260">
        <v>7736091</v>
      </c>
      <c r="K55" s="261" t="s">
        <v>134</v>
      </c>
      <c r="L55" s="227"/>
      <c r="M55" s="227"/>
      <c r="N55" s="227"/>
      <c r="O55" s="227"/>
      <c r="P55" s="227"/>
      <c r="Q55" s="227"/>
      <c r="R55" s="227"/>
      <c r="S55" s="227"/>
      <c r="T55" s="227"/>
      <c r="U55" s="227"/>
      <c r="V55" s="227"/>
      <c r="W55" s="227"/>
      <c r="X55" s="227"/>
      <c r="Y55" s="227"/>
      <c r="Z55" s="227"/>
      <c r="AA55" s="227"/>
      <c r="AB55" s="227"/>
      <c r="AC55" s="227"/>
      <c r="AD55" s="227"/>
      <c r="AE55" s="227"/>
      <c r="AF55" s="227"/>
      <c r="AG55" s="227"/>
      <c r="AH55" s="227"/>
    </row>
    <row r="56" spans="2:34" s="33" customFormat="1" x14ac:dyDescent="0.35">
      <c r="B56" s="227" t="str">
        <f>VLOOKUP(C56,Companies[],3,FALSE)</f>
        <v>05029002059059</v>
      </c>
      <c r="C56" s="222" t="s">
        <v>386</v>
      </c>
      <c r="D56" s="227" t="s">
        <v>40</v>
      </c>
      <c r="E56" s="227" t="s">
        <v>45</v>
      </c>
      <c r="F56" s="227" t="s">
        <v>134</v>
      </c>
      <c r="G56" s="227" t="s">
        <v>134</v>
      </c>
      <c r="H56" s="227"/>
      <c r="I56" s="227" t="s">
        <v>141</v>
      </c>
      <c r="J56" s="260">
        <v>1538965</v>
      </c>
      <c r="K56" s="261" t="s">
        <v>134</v>
      </c>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row>
    <row r="57" spans="2:34" s="33" customFormat="1" x14ac:dyDescent="0.35">
      <c r="B57" s="227" t="str">
        <f>VLOOKUP(C57,Companies[],3,FALSE)</f>
        <v>05029002059059</v>
      </c>
      <c r="C57" s="222" t="s">
        <v>386</v>
      </c>
      <c r="D57" s="227" t="s">
        <v>440</v>
      </c>
      <c r="E57" s="227" t="s">
        <v>439</v>
      </c>
      <c r="F57" s="227" t="s">
        <v>134</v>
      </c>
      <c r="G57" s="227" t="s">
        <v>134</v>
      </c>
      <c r="H57" s="227"/>
      <c r="I57" s="227" t="s">
        <v>141</v>
      </c>
      <c r="J57" s="260">
        <v>647910833</v>
      </c>
      <c r="K57" s="261" t="s">
        <v>134</v>
      </c>
      <c r="L57" s="227"/>
      <c r="M57" s="227"/>
      <c r="N57" s="227"/>
      <c r="O57" s="227"/>
      <c r="P57" s="227"/>
      <c r="Q57" s="227"/>
      <c r="R57" s="227"/>
      <c r="S57" s="227"/>
      <c r="T57" s="227"/>
      <c r="U57" s="227"/>
      <c r="V57" s="227"/>
      <c r="W57" s="227"/>
      <c r="X57" s="227"/>
      <c r="Y57" s="227"/>
      <c r="Z57" s="227"/>
      <c r="AA57" s="227"/>
      <c r="AB57" s="227"/>
      <c r="AC57" s="227"/>
      <c r="AD57" s="227"/>
      <c r="AE57" s="227"/>
      <c r="AF57" s="227"/>
      <c r="AG57" s="227"/>
      <c r="AH57" s="227"/>
    </row>
    <row r="58" spans="2:34" s="33" customFormat="1" x14ac:dyDescent="0.35">
      <c r="B58" s="227" t="str">
        <f>VLOOKUP(C58,Companies[],3,FALSE)</f>
        <v>05029002059059</v>
      </c>
      <c r="C58" s="222" t="s">
        <v>386</v>
      </c>
      <c r="D58" s="227" t="s">
        <v>440</v>
      </c>
      <c r="E58" s="227" t="s">
        <v>452</v>
      </c>
      <c r="F58" s="227" t="s">
        <v>134</v>
      </c>
      <c r="G58" s="227" t="s">
        <v>134</v>
      </c>
      <c r="H58" s="227"/>
      <c r="I58" s="227" t="s">
        <v>141</v>
      </c>
      <c r="J58" s="260">
        <v>26732</v>
      </c>
      <c r="K58" s="261" t="s">
        <v>134</v>
      </c>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row>
    <row r="59" spans="2:34" s="33" customFormat="1" x14ac:dyDescent="0.35">
      <c r="B59" s="227" t="str">
        <f>VLOOKUP(C59,Companies[],3,FALSE)</f>
        <v>05119002185946</v>
      </c>
      <c r="C59" s="222" t="s">
        <v>390</v>
      </c>
      <c r="D59" s="227" t="s">
        <v>445</v>
      </c>
      <c r="E59" s="227" t="s">
        <v>51</v>
      </c>
      <c r="F59" s="227" t="s">
        <v>134</v>
      </c>
      <c r="G59" s="227" t="s">
        <v>115</v>
      </c>
      <c r="H59" s="227"/>
      <c r="I59" s="227" t="s">
        <v>141</v>
      </c>
      <c r="J59" s="260">
        <v>18980</v>
      </c>
      <c r="K59" s="261" t="s">
        <v>134</v>
      </c>
      <c r="L59" s="227"/>
      <c r="M59" s="227"/>
      <c r="N59" s="227"/>
      <c r="O59" s="227"/>
      <c r="P59" s="227"/>
      <c r="Q59" s="227"/>
      <c r="R59" s="227"/>
      <c r="S59" s="227"/>
      <c r="T59" s="227"/>
      <c r="U59" s="227"/>
      <c r="V59" s="227"/>
      <c r="W59" s="227"/>
      <c r="X59" s="227"/>
      <c r="Y59" s="227"/>
      <c r="Z59" s="227"/>
      <c r="AA59" s="227"/>
      <c r="AB59" s="227"/>
      <c r="AC59" s="227"/>
      <c r="AD59" s="227"/>
      <c r="AE59" s="227"/>
      <c r="AF59" s="227"/>
      <c r="AG59" s="227"/>
      <c r="AH59" s="227"/>
    </row>
    <row r="60" spans="2:34" s="33" customFormat="1" x14ac:dyDescent="0.35">
      <c r="B60" s="227" t="str">
        <f>VLOOKUP(C60,Companies[],3,FALSE)</f>
        <v>05119002185946</v>
      </c>
      <c r="C60" s="222" t="s">
        <v>390</v>
      </c>
      <c r="D60" s="227" t="s">
        <v>445</v>
      </c>
      <c r="E60" s="227" t="s">
        <v>50</v>
      </c>
      <c r="F60" s="227" t="s">
        <v>134</v>
      </c>
      <c r="G60" s="227" t="s">
        <v>134</v>
      </c>
      <c r="H60" s="227"/>
      <c r="I60" s="227" t="s">
        <v>141</v>
      </c>
      <c r="J60" s="260">
        <v>8443</v>
      </c>
      <c r="K60" s="261" t="s">
        <v>134</v>
      </c>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row>
    <row r="61" spans="2:34" s="33" customFormat="1" x14ac:dyDescent="0.35">
      <c r="B61" s="227" t="str">
        <f>VLOOKUP(C61,Companies[],3,FALSE)</f>
        <v>05119002185946</v>
      </c>
      <c r="C61" s="222" t="s">
        <v>390</v>
      </c>
      <c r="D61" s="227" t="s">
        <v>440</v>
      </c>
      <c r="E61" s="227" t="s">
        <v>439</v>
      </c>
      <c r="F61" s="227" t="s">
        <v>134</v>
      </c>
      <c r="G61" s="227" t="s">
        <v>134</v>
      </c>
      <c r="H61" s="227"/>
      <c r="I61" s="227" t="s">
        <v>141</v>
      </c>
      <c r="J61" s="260">
        <v>9685704</v>
      </c>
      <c r="K61" s="261" t="s">
        <v>134</v>
      </c>
      <c r="L61" s="227"/>
      <c r="M61" s="227"/>
      <c r="N61" s="227"/>
      <c r="O61" s="227"/>
      <c r="P61" s="227"/>
      <c r="Q61" s="227"/>
      <c r="R61" s="227"/>
      <c r="S61" s="227"/>
      <c r="T61" s="227"/>
      <c r="U61" s="227"/>
      <c r="V61" s="227"/>
      <c r="W61" s="227"/>
      <c r="X61" s="227"/>
      <c r="Y61" s="227"/>
      <c r="Z61" s="227"/>
      <c r="AA61" s="227"/>
      <c r="AB61" s="227"/>
      <c r="AC61" s="227"/>
      <c r="AD61" s="227"/>
      <c r="AE61" s="227"/>
      <c r="AF61" s="227"/>
      <c r="AG61" s="227"/>
      <c r="AH61" s="227"/>
    </row>
    <row r="62" spans="2:34" s="33" customFormat="1" x14ac:dyDescent="0.35">
      <c r="B62" s="227" t="str">
        <f>VLOOKUP(C62,Companies[],3,FALSE)</f>
        <v>05119002185946</v>
      </c>
      <c r="C62" s="222" t="s">
        <v>390</v>
      </c>
      <c r="D62" s="227" t="s">
        <v>440</v>
      </c>
      <c r="E62" s="227" t="s">
        <v>452</v>
      </c>
      <c r="F62" s="227" t="s">
        <v>134</v>
      </c>
      <c r="G62" s="227" t="s">
        <v>134</v>
      </c>
      <c r="H62" s="227"/>
      <c r="I62" s="227" t="s">
        <v>141</v>
      </c>
      <c r="J62" s="260">
        <v>0</v>
      </c>
      <c r="K62" s="261" t="s">
        <v>134</v>
      </c>
      <c r="L62" s="227"/>
      <c r="M62" s="227"/>
      <c r="N62" s="227"/>
      <c r="O62" s="227"/>
      <c r="P62" s="227"/>
      <c r="Q62" s="227"/>
      <c r="R62" s="227"/>
      <c r="S62" s="227"/>
      <c r="T62" s="227"/>
      <c r="U62" s="227"/>
      <c r="V62" s="227"/>
      <c r="W62" s="227"/>
      <c r="X62" s="227"/>
      <c r="Y62" s="227"/>
      <c r="Z62" s="227"/>
      <c r="AA62" s="227"/>
      <c r="AB62" s="227"/>
      <c r="AC62" s="227"/>
      <c r="AD62" s="227"/>
      <c r="AE62" s="227"/>
      <c r="AF62" s="227"/>
      <c r="AG62" s="227"/>
      <c r="AH62" s="227"/>
    </row>
    <row r="63" spans="2:34" s="33" customFormat="1" x14ac:dyDescent="0.35">
      <c r="B63" s="227" t="str">
        <f>VLOOKUP(C63,Companies[],3,FALSE)</f>
        <v>05059001047883</v>
      </c>
      <c r="C63" s="222" t="s">
        <v>394</v>
      </c>
      <c r="D63" s="227" t="s">
        <v>445</v>
      </c>
      <c r="E63" s="227" t="s">
        <v>50</v>
      </c>
      <c r="F63" s="227" t="s">
        <v>134</v>
      </c>
      <c r="G63" s="227" t="s">
        <v>115</v>
      </c>
      <c r="H63" s="227"/>
      <c r="I63" s="227" t="s">
        <v>141</v>
      </c>
      <c r="J63" s="260">
        <v>8520</v>
      </c>
      <c r="K63" s="261" t="s">
        <v>134</v>
      </c>
      <c r="L63" s="227"/>
      <c r="M63" s="227"/>
      <c r="N63" s="227"/>
      <c r="O63" s="227"/>
      <c r="P63" s="227"/>
      <c r="Q63" s="227"/>
      <c r="R63" s="227"/>
      <c r="S63" s="227"/>
      <c r="T63" s="227"/>
      <c r="U63" s="227"/>
      <c r="V63" s="227"/>
      <c r="W63" s="227"/>
      <c r="X63" s="227"/>
      <c r="Y63" s="227"/>
      <c r="Z63" s="227"/>
      <c r="AA63" s="227"/>
      <c r="AB63" s="227"/>
      <c r="AC63" s="227"/>
      <c r="AD63" s="227"/>
      <c r="AE63" s="227"/>
      <c r="AF63" s="227"/>
      <c r="AG63" s="227"/>
      <c r="AH63" s="227"/>
    </row>
    <row r="64" spans="2:34" s="33" customFormat="1" x14ac:dyDescent="0.35">
      <c r="B64" s="227" t="str">
        <f>VLOOKUP(C64,Companies[],3,FALSE)</f>
        <v>05059001047883</v>
      </c>
      <c r="C64" s="222" t="s">
        <v>394</v>
      </c>
      <c r="D64" s="227" t="s">
        <v>349</v>
      </c>
      <c r="E64" s="227" t="s">
        <v>44</v>
      </c>
      <c r="F64" s="227" t="s">
        <v>134</v>
      </c>
      <c r="G64" s="227" t="s">
        <v>134</v>
      </c>
      <c r="H64" s="227"/>
      <c r="I64" s="227" t="s">
        <v>141</v>
      </c>
      <c r="J64" s="260">
        <v>539526</v>
      </c>
      <c r="K64" s="261" t="s">
        <v>134</v>
      </c>
      <c r="L64" s="227"/>
      <c r="M64" s="227"/>
      <c r="N64" s="227"/>
      <c r="O64" s="227"/>
      <c r="P64" s="227"/>
      <c r="Q64" s="227"/>
      <c r="R64" s="227"/>
      <c r="S64" s="227"/>
      <c r="T64" s="227"/>
      <c r="U64" s="227"/>
      <c r="V64" s="227"/>
      <c r="W64" s="227"/>
      <c r="X64" s="227"/>
      <c r="Y64" s="227"/>
      <c r="Z64" s="227"/>
      <c r="AA64" s="227"/>
      <c r="AB64" s="227"/>
      <c r="AC64" s="227"/>
      <c r="AD64" s="227"/>
      <c r="AE64" s="227"/>
      <c r="AF64" s="227"/>
      <c r="AG64" s="227"/>
      <c r="AH64" s="227"/>
    </row>
    <row r="65" spans="2:34" s="33" customFormat="1" x14ac:dyDescent="0.35">
      <c r="B65" s="227" t="str">
        <f>VLOOKUP(C65,Companies[],3,FALSE)</f>
        <v>05059001047883</v>
      </c>
      <c r="C65" s="222" t="s">
        <v>394</v>
      </c>
      <c r="D65" s="227" t="s">
        <v>349</v>
      </c>
      <c r="E65" s="227" t="s">
        <v>46</v>
      </c>
      <c r="F65" s="227" t="s">
        <v>134</v>
      </c>
      <c r="G65" s="227" t="s">
        <v>134</v>
      </c>
      <c r="H65" s="227"/>
      <c r="I65" s="227" t="s">
        <v>141</v>
      </c>
      <c r="J65" s="260">
        <v>673552</v>
      </c>
      <c r="K65" s="261" t="s">
        <v>134</v>
      </c>
      <c r="L65" s="227"/>
      <c r="M65" s="227"/>
      <c r="N65" s="227"/>
      <c r="O65" s="227"/>
      <c r="P65" s="227"/>
      <c r="Q65" s="227"/>
      <c r="R65" s="227"/>
      <c r="S65" s="227"/>
      <c r="T65" s="227"/>
      <c r="U65" s="227"/>
      <c r="V65" s="227"/>
      <c r="W65" s="227"/>
      <c r="X65" s="227"/>
      <c r="Y65" s="227"/>
      <c r="Z65" s="227"/>
      <c r="AA65" s="227"/>
      <c r="AB65" s="227"/>
      <c r="AC65" s="227"/>
      <c r="AD65" s="227"/>
      <c r="AE65" s="227"/>
      <c r="AF65" s="227"/>
      <c r="AG65" s="227"/>
      <c r="AH65" s="227"/>
    </row>
    <row r="66" spans="2:34" s="33" customFormat="1" x14ac:dyDescent="0.35">
      <c r="B66" s="227" t="str">
        <f>VLOOKUP(C66,Companies[],3,FALSE)</f>
        <v>05059001047883</v>
      </c>
      <c r="C66" s="222" t="s">
        <v>394</v>
      </c>
      <c r="D66" s="227" t="s">
        <v>349</v>
      </c>
      <c r="E66" s="227" t="s">
        <v>45</v>
      </c>
      <c r="F66" s="227" t="s">
        <v>134</v>
      </c>
      <c r="G66" s="227" t="s">
        <v>134</v>
      </c>
      <c r="H66" s="227"/>
      <c r="I66" s="227" t="s">
        <v>141</v>
      </c>
      <c r="J66" s="260">
        <v>312097</v>
      </c>
      <c r="K66" s="261" t="s">
        <v>134</v>
      </c>
      <c r="L66" s="227"/>
      <c r="M66" s="227"/>
      <c r="N66" s="227"/>
      <c r="O66" s="227"/>
      <c r="P66" s="227"/>
      <c r="Q66" s="227"/>
      <c r="R66" s="227"/>
      <c r="S66" s="227"/>
      <c r="T66" s="227"/>
      <c r="U66" s="227"/>
      <c r="V66" s="227"/>
      <c r="W66" s="227"/>
      <c r="X66" s="227"/>
      <c r="Y66" s="227"/>
      <c r="Z66" s="227"/>
      <c r="AA66" s="227"/>
      <c r="AB66" s="227"/>
      <c r="AC66" s="227"/>
      <c r="AD66" s="227"/>
      <c r="AE66" s="227"/>
      <c r="AF66" s="227"/>
      <c r="AG66" s="227"/>
      <c r="AH66" s="227"/>
    </row>
    <row r="67" spans="2:34" s="33" customFormat="1" x14ac:dyDescent="0.35">
      <c r="B67" s="227" t="str">
        <f>VLOOKUP(C67,Companies[],3,FALSE)</f>
        <v>05059001047883</v>
      </c>
      <c r="C67" s="222" t="s">
        <v>394</v>
      </c>
      <c r="D67" s="227" t="s">
        <v>440</v>
      </c>
      <c r="E67" s="227" t="s">
        <v>439</v>
      </c>
      <c r="F67" s="227" t="s">
        <v>134</v>
      </c>
      <c r="G67" s="227" t="s">
        <v>134</v>
      </c>
      <c r="H67" s="227"/>
      <c r="I67" s="227" t="s">
        <v>141</v>
      </c>
      <c r="J67" s="260">
        <v>16296449</v>
      </c>
      <c r="K67" s="261" t="s">
        <v>134</v>
      </c>
      <c r="L67" s="227"/>
      <c r="M67" s="227"/>
      <c r="N67" s="227"/>
      <c r="O67" s="227"/>
      <c r="P67" s="227"/>
      <c r="Q67" s="227"/>
      <c r="R67" s="227"/>
      <c r="S67" s="227"/>
      <c r="T67" s="227"/>
      <c r="U67" s="227"/>
      <c r="V67" s="227"/>
      <c r="W67" s="227"/>
      <c r="X67" s="227"/>
      <c r="Y67" s="227"/>
      <c r="Z67" s="227"/>
      <c r="AA67" s="227"/>
      <c r="AB67" s="227"/>
      <c r="AC67" s="227"/>
      <c r="AD67" s="227"/>
      <c r="AE67" s="227"/>
      <c r="AF67" s="227"/>
      <c r="AG67" s="227"/>
      <c r="AH67" s="227"/>
    </row>
    <row r="68" spans="2:34" s="33" customFormat="1" x14ac:dyDescent="0.35">
      <c r="B68" s="227" t="str">
        <f>VLOOKUP(C68,Companies[],3,FALSE)</f>
        <v>05059001047883</v>
      </c>
      <c r="C68" s="222" t="s">
        <v>394</v>
      </c>
      <c r="D68" s="227" t="s">
        <v>440</v>
      </c>
      <c r="E68" s="227" t="s">
        <v>452</v>
      </c>
      <c r="F68" s="227" t="s">
        <v>134</v>
      </c>
      <c r="G68" s="227" t="s">
        <v>134</v>
      </c>
      <c r="H68" s="227"/>
      <c r="I68" s="227" t="s">
        <v>141</v>
      </c>
      <c r="J68" s="260">
        <v>527393</v>
      </c>
      <c r="K68" s="261" t="s">
        <v>134</v>
      </c>
      <c r="L68" s="227"/>
      <c r="M68" s="227"/>
      <c r="N68" s="227"/>
      <c r="O68" s="227"/>
      <c r="P68" s="227"/>
      <c r="Q68" s="227"/>
      <c r="R68" s="227"/>
      <c r="S68" s="227"/>
      <c r="T68" s="227"/>
      <c r="U68" s="227"/>
      <c r="V68" s="227"/>
      <c r="W68" s="227"/>
      <c r="X68" s="227"/>
      <c r="Y68" s="227"/>
      <c r="Z68" s="227"/>
      <c r="AA68" s="227"/>
      <c r="AB68" s="227"/>
      <c r="AC68" s="227"/>
      <c r="AD68" s="227"/>
      <c r="AE68" s="227"/>
      <c r="AF68" s="227"/>
      <c r="AG68" s="227"/>
      <c r="AH68" s="227"/>
    </row>
    <row r="69" spans="2:34" s="33" customFormat="1" x14ac:dyDescent="0.35">
      <c r="B69" s="227" t="str">
        <f>VLOOKUP(C69,Companies[],3,FALSE)</f>
        <v>08019002277028</v>
      </c>
      <c r="C69" s="222" t="s">
        <v>397</v>
      </c>
      <c r="D69" s="227" t="s">
        <v>445</v>
      </c>
      <c r="E69" s="227" t="s">
        <v>50</v>
      </c>
      <c r="F69" s="227" t="s">
        <v>134</v>
      </c>
      <c r="G69" s="227" t="s">
        <v>134</v>
      </c>
      <c r="H69" s="227"/>
      <c r="I69" s="227" t="s">
        <v>141</v>
      </c>
      <c r="J69" s="260">
        <v>61835</v>
      </c>
      <c r="K69" s="261" t="s">
        <v>134</v>
      </c>
      <c r="L69" s="227"/>
      <c r="M69" s="227"/>
      <c r="N69" s="227"/>
      <c r="O69" s="227"/>
      <c r="P69" s="227"/>
      <c r="Q69" s="227"/>
      <c r="R69" s="227"/>
      <c r="S69" s="227"/>
      <c r="T69" s="227"/>
      <c r="U69" s="227"/>
      <c r="V69" s="227"/>
      <c r="W69" s="227"/>
      <c r="X69" s="227"/>
      <c r="Y69" s="227"/>
      <c r="Z69" s="227"/>
      <c r="AA69" s="227"/>
      <c r="AB69" s="227"/>
      <c r="AC69" s="227"/>
      <c r="AD69" s="227"/>
      <c r="AE69" s="227"/>
      <c r="AF69" s="227"/>
      <c r="AG69" s="227"/>
      <c r="AH69" s="227"/>
    </row>
    <row r="70" spans="2:34" s="33" customFormat="1" x14ac:dyDescent="0.35">
      <c r="B70" s="227" t="str">
        <f>VLOOKUP(C70,Companies[],3,FALSE)</f>
        <v>01019002003901</v>
      </c>
      <c r="C70" s="222" t="s">
        <v>399</v>
      </c>
      <c r="D70" s="227" t="s">
        <v>445</v>
      </c>
      <c r="E70" s="227" t="s">
        <v>50</v>
      </c>
      <c r="F70" s="227" t="s">
        <v>134</v>
      </c>
      <c r="G70" s="227" t="s">
        <v>134</v>
      </c>
      <c r="H70" s="227"/>
      <c r="I70" s="227" t="s">
        <v>141</v>
      </c>
      <c r="J70" s="260">
        <v>181693</v>
      </c>
      <c r="K70" s="261" t="s">
        <v>134</v>
      </c>
      <c r="L70" s="227"/>
      <c r="M70" s="227"/>
      <c r="N70" s="227"/>
      <c r="O70" s="227"/>
      <c r="P70" s="227"/>
      <c r="Q70" s="227"/>
      <c r="R70" s="227"/>
      <c r="S70" s="227"/>
      <c r="T70" s="227"/>
      <c r="U70" s="227"/>
      <c r="V70" s="227"/>
      <c r="W70" s="227"/>
      <c r="X70" s="227"/>
      <c r="Y70" s="227"/>
      <c r="Z70" s="227"/>
      <c r="AA70" s="227"/>
      <c r="AB70" s="227"/>
      <c r="AC70" s="227"/>
      <c r="AD70" s="227"/>
      <c r="AE70" s="227"/>
      <c r="AF70" s="227"/>
      <c r="AG70" s="227"/>
      <c r="AH70" s="227"/>
    </row>
    <row r="71" spans="2:34" s="33" customFormat="1" x14ac:dyDescent="0.35">
      <c r="B71" s="227" t="str">
        <f>VLOOKUP(C71,Companies[],3,FALSE)</f>
        <v>01019002003901</v>
      </c>
      <c r="C71" s="222" t="s">
        <v>399</v>
      </c>
      <c r="D71" s="227" t="s">
        <v>440</v>
      </c>
      <c r="E71" s="227" t="s">
        <v>439</v>
      </c>
      <c r="F71" s="227" t="s">
        <v>134</v>
      </c>
      <c r="G71" s="227" t="s">
        <v>134</v>
      </c>
      <c r="H71" s="227"/>
      <c r="I71" s="227" t="s">
        <v>141</v>
      </c>
      <c r="J71" s="260">
        <v>513071</v>
      </c>
      <c r="K71" s="261" t="s">
        <v>134</v>
      </c>
      <c r="L71" s="227"/>
      <c r="M71" s="227"/>
      <c r="N71" s="227"/>
      <c r="O71" s="227"/>
      <c r="P71" s="227"/>
      <c r="Q71" s="227"/>
      <c r="R71" s="227"/>
      <c r="S71" s="227"/>
      <c r="T71" s="227"/>
      <c r="U71" s="227"/>
      <c r="V71" s="227"/>
      <c r="W71" s="227"/>
      <c r="X71" s="227"/>
      <c r="Y71" s="227"/>
      <c r="Z71" s="227"/>
      <c r="AA71" s="227"/>
      <c r="AB71" s="227"/>
      <c r="AC71" s="227"/>
      <c r="AD71" s="227"/>
      <c r="AE71" s="227"/>
      <c r="AF71" s="227"/>
      <c r="AG71" s="227"/>
      <c r="AH71" s="227"/>
    </row>
    <row r="72" spans="2:34" s="33" customFormat="1" x14ac:dyDescent="0.35">
      <c r="B72" s="227" t="str">
        <f>VLOOKUP(C72,Companies[],3,FALSE)</f>
        <v>01019002003901</v>
      </c>
      <c r="C72" s="222" t="s">
        <v>399</v>
      </c>
      <c r="D72" s="227" t="s">
        <v>440</v>
      </c>
      <c r="E72" s="227" t="s">
        <v>452</v>
      </c>
      <c r="F72" s="227" t="s">
        <v>134</v>
      </c>
      <c r="G72" s="227" t="s">
        <v>134</v>
      </c>
      <c r="H72" s="227"/>
      <c r="I72" s="227" t="s">
        <v>141</v>
      </c>
      <c r="J72" s="260">
        <v>0</v>
      </c>
      <c r="K72" s="227"/>
      <c r="L72" s="227"/>
      <c r="M72" s="227"/>
      <c r="N72" s="227"/>
      <c r="O72" s="227"/>
      <c r="P72" s="227"/>
      <c r="Q72" s="227"/>
      <c r="R72" s="227"/>
      <c r="S72" s="227"/>
      <c r="T72" s="227"/>
      <c r="U72" s="227"/>
      <c r="V72" s="227"/>
      <c r="W72" s="227"/>
      <c r="X72" s="227"/>
      <c r="Y72" s="227"/>
      <c r="Z72" s="227"/>
      <c r="AA72" s="227"/>
      <c r="AB72" s="227"/>
      <c r="AC72" s="227"/>
      <c r="AD72" s="227"/>
      <c r="AE72" s="227"/>
      <c r="AF72" s="227"/>
      <c r="AG72" s="227"/>
      <c r="AH72" s="227"/>
    </row>
    <row r="73" spans="2:34" s="33" customFormat="1" ht="15.6" thickBot="1" x14ac:dyDescent="0.4">
      <c r="B73" s="227"/>
      <c r="C73" s="227"/>
      <c r="D73" s="227"/>
      <c r="E73" s="227"/>
      <c r="F73" s="227"/>
      <c r="G73" s="228"/>
      <c r="H73" s="227"/>
      <c r="I73" s="227"/>
      <c r="J73" s="227"/>
      <c r="K73" s="227"/>
      <c r="L73" s="227"/>
      <c r="M73" s="227"/>
      <c r="N73" s="227"/>
      <c r="O73" s="227"/>
      <c r="P73" s="227"/>
      <c r="Q73" s="227"/>
      <c r="R73" s="227"/>
      <c r="S73" s="227"/>
      <c r="T73" s="227"/>
      <c r="U73" s="227"/>
      <c r="V73" s="227"/>
      <c r="W73" s="227"/>
      <c r="X73" s="227"/>
      <c r="Y73" s="227"/>
      <c r="Z73" s="227"/>
      <c r="AA73" s="227"/>
      <c r="AB73" s="227"/>
      <c r="AC73" s="227"/>
      <c r="AD73" s="227"/>
      <c r="AE73" s="227"/>
      <c r="AF73" s="227"/>
      <c r="AG73" s="227"/>
      <c r="AH73" s="227"/>
    </row>
    <row r="74" spans="2:34" s="33" customFormat="1" ht="15.6" thickBot="1" x14ac:dyDescent="0.4">
      <c r="B74" s="227"/>
      <c r="C74" s="227"/>
      <c r="D74" s="227"/>
      <c r="E74" s="227"/>
      <c r="F74" s="227"/>
      <c r="G74" s="228"/>
      <c r="H74" s="141" t="s">
        <v>454</v>
      </c>
      <c r="I74" s="142"/>
      <c r="J74" s="143">
        <f>SUMIF(Table10[Moneda de la información],"USD",Table10[Valor de ingresos])+(IFERROR(SUMIF(Table10[Moneda de la información],"&lt;&gt;USD",Table10[Valor de ingresos])/'Parte 1 - Datos generales'!$E$45,0))</f>
        <v>42172390.227537923</v>
      </c>
      <c r="K74" s="227"/>
      <c r="L74" s="227"/>
      <c r="M74" s="227"/>
      <c r="N74" s="227"/>
      <c r="O74" s="227"/>
      <c r="P74" s="227"/>
      <c r="Q74" s="227"/>
      <c r="R74" s="227"/>
      <c r="S74" s="227"/>
      <c r="T74" s="227"/>
      <c r="U74" s="227"/>
      <c r="V74" s="227"/>
      <c r="W74" s="227"/>
      <c r="X74" s="227"/>
      <c r="Y74" s="227"/>
      <c r="Z74" s="227"/>
      <c r="AA74" s="227"/>
      <c r="AB74" s="227"/>
      <c r="AC74" s="227"/>
      <c r="AD74" s="227"/>
      <c r="AE74" s="227"/>
      <c r="AF74" s="227"/>
      <c r="AG74" s="227"/>
      <c r="AH74" s="227"/>
    </row>
    <row r="75" spans="2:34" s="33" customFormat="1" ht="15.6" thickBot="1" x14ac:dyDescent="0.4">
      <c r="B75" s="227"/>
      <c r="C75" s="227"/>
      <c r="D75" s="227"/>
      <c r="E75" s="227"/>
      <c r="F75" s="227"/>
      <c r="G75" s="228"/>
      <c r="H75" s="227"/>
      <c r="I75" s="190"/>
      <c r="J75" s="191"/>
      <c r="K75" s="227"/>
      <c r="L75" s="227"/>
      <c r="M75" s="227"/>
      <c r="N75" s="227"/>
      <c r="O75" s="227"/>
      <c r="P75" s="227"/>
      <c r="Q75" s="227"/>
      <c r="R75" s="227"/>
      <c r="S75" s="227"/>
      <c r="T75" s="227"/>
      <c r="U75" s="227"/>
      <c r="V75" s="227"/>
      <c r="W75" s="227"/>
      <c r="X75" s="227"/>
      <c r="Y75" s="227"/>
      <c r="Z75" s="227"/>
      <c r="AA75" s="227"/>
      <c r="AB75" s="227"/>
      <c r="AC75" s="227"/>
      <c r="AD75" s="227"/>
      <c r="AE75" s="227"/>
      <c r="AF75" s="227"/>
      <c r="AG75" s="227"/>
      <c r="AH75" s="227"/>
    </row>
    <row r="76" spans="2:34" s="33" customFormat="1" ht="15.6" thickBot="1" x14ac:dyDescent="0.4">
      <c r="B76" s="227"/>
      <c r="C76" s="227"/>
      <c r="D76" s="227"/>
      <c r="E76" s="227"/>
      <c r="F76" s="227"/>
      <c r="G76" s="228"/>
      <c r="H76" s="141" t="str">
        <f>"Total en "&amp;'Parte 1 - Datos generales'!$E$44</f>
        <v>Total en HNL</v>
      </c>
      <c r="I76" s="142"/>
      <c r="J76" s="143">
        <f>IF('Parte 1 - Datos generales'!$E$44="USD",0,SUMIF(Table10[Moneda de la información],'Parte 1 - Datos generales'!E44,Table10[Valor de ingresos]))+(IFERROR(SUMIF(Table10[Moneda de la información],"USD",Table10[Valor de ingresos])*'Parte 1 - Datos generales'!$E$45,0))</f>
        <v>1026425371.27</v>
      </c>
      <c r="K76" s="227"/>
      <c r="L76" s="227"/>
      <c r="M76" s="227"/>
      <c r="N76" s="227"/>
      <c r="O76" s="227"/>
      <c r="P76" s="227"/>
      <c r="Q76" s="227"/>
      <c r="R76" s="227"/>
      <c r="S76" s="227"/>
      <c r="T76" s="227"/>
      <c r="U76" s="227"/>
      <c r="V76" s="227"/>
      <c r="W76" s="227"/>
      <c r="X76" s="227"/>
      <c r="Y76" s="227"/>
      <c r="Z76" s="227"/>
      <c r="AA76" s="227"/>
      <c r="AB76" s="227"/>
      <c r="AC76" s="227"/>
      <c r="AD76" s="227"/>
      <c r="AE76" s="227"/>
      <c r="AF76" s="227"/>
      <c r="AG76" s="227"/>
      <c r="AH76" s="227"/>
    </row>
    <row r="77" spans="2:34" s="33" customFormat="1" x14ac:dyDescent="0.35">
      <c r="B77" s="227"/>
      <c r="C77" s="227"/>
      <c r="D77" s="227"/>
      <c r="E77" s="227"/>
      <c r="F77" s="227"/>
      <c r="G77" s="227"/>
      <c r="H77" s="227"/>
      <c r="I77" s="227"/>
      <c r="J77" s="227"/>
      <c r="K77" s="227"/>
      <c r="L77" s="227"/>
      <c r="M77" s="227"/>
      <c r="N77" s="227"/>
      <c r="O77" s="227"/>
      <c r="P77" s="227"/>
      <c r="Q77" s="227"/>
      <c r="R77" s="227"/>
      <c r="S77" s="227"/>
      <c r="T77" s="227"/>
      <c r="U77" s="227"/>
      <c r="V77" s="227"/>
      <c r="W77" s="227"/>
      <c r="X77" s="227"/>
      <c r="Y77" s="227"/>
      <c r="Z77" s="227"/>
      <c r="AA77" s="227"/>
      <c r="AB77" s="227"/>
      <c r="AC77" s="227"/>
      <c r="AD77" s="227"/>
      <c r="AE77" s="227"/>
      <c r="AF77" s="227"/>
      <c r="AG77" s="227"/>
      <c r="AH77" s="227"/>
    </row>
    <row r="78" spans="2:34" ht="23.25" customHeight="1" x14ac:dyDescent="0.35">
      <c r="C78" s="315" t="s">
        <v>455</v>
      </c>
      <c r="D78" s="315"/>
      <c r="E78" s="315"/>
      <c r="F78" s="315"/>
      <c r="G78" s="315"/>
      <c r="H78" s="315"/>
      <c r="I78" s="315"/>
      <c r="J78" s="315"/>
      <c r="K78" s="315"/>
      <c r="L78" s="315"/>
      <c r="M78" s="315"/>
      <c r="N78" s="315"/>
    </row>
    <row r="79" spans="2:34" s="33" customFormat="1" x14ac:dyDescent="0.35">
      <c r="B79" s="227"/>
      <c r="C79" s="310" t="s">
        <v>456</v>
      </c>
      <c r="D79" s="310"/>
      <c r="E79" s="310"/>
      <c r="F79" s="310"/>
      <c r="G79" s="310"/>
      <c r="H79" s="310"/>
      <c r="I79" s="310"/>
      <c r="J79" s="310"/>
      <c r="K79" s="310"/>
      <c r="L79" s="310"/>
      <c r="M79" s="310"/>
      <c r="N79" s="310"/>
      <c r="O79" s="227"/>
      <c r="P79" s="227"/>
      <c r="Q79" s="227"/>
      <c r="R79" s="227"/>
      <c r="S79" s="227"/>
      <c r="T79" s="227"/>
      <c r="U79" s="227"/>
      <c r="V79" s="227"/>
      <c r="W79" s="227"/>
      <c r="X79" s="227"/>
      <c r="Y79" s="227"/>
      <c r="Z79" s="227"/>
      <c r="AA79" s="227"/>
      <c r="AB79" s="227"/>
      <c r="AC79" s="227"/>
      <c r="AD79" s="227"/>
      <c r="AE79" s="227"/>
      <c r="AF79" s="227"/>
      <c r="AG79" s="227"/>
      <c r="AH79" s="227"/>
    </row>
    <row r="80" spans="2:34" s="33" customFormat="1" x14ac:dyDescent="0.35">
      <c r="C80" s="310"/>
      <c r="D80" s="310"/>
      <c r="E80" s="310"/>
      <c r="F80" s="310"/>
      <c r="G80" s="310"/>
      <c r="H80" s="310"/>
      <c r="I80" s="310"/>
      <c r="J80" s="310"/>
      <c r="K80" s="310"/>
      <c r="L80" s="310"/>
      <c r="M80" s="310"/>
      <c r="N80" s="310"/>
      <c r="O80" s="227"/>
      <c r="P80" s="227"/>
      <c r="Q80" s="227"/>
      <c r="R80" s="227"/>
      <c r="S80" s="227"/>
      <c r="T80" s="227"/>
      <c r="U80" s="227"/>
      <c r="V80" s="227"/>
      <c r="W80" s="227"/>
      <c r="X80" s="227"/>
      <c r="Y80" s="227"/>
      <c r="Z80" s="227"/>
      <c r="AA80" s="227"/>
      <c r="AB80" s="227"/>
      <c r="AC80" s="227"/>
      <c r="AD80" s="227"/>
      <c r="AE80" s="227"/>
      <c r="AF80" s="227"/>
      <c r="AG80" s="227"/>
    </row>
    <row r="81" spans="3:33" s="33" customFormat="1" x14ac:dyDescent="0.35">
      <c r="C81" s="310" t="s">
        <v>457</v>
      </c>
      <c r="D81" s="310"/>
      <c r="E81" s="310"/>
      <c r="F81" s="310"/>
      <c r="G81" s="310"/>
      <c r="H81" s="310"/>
      <c r="I81" s="310"/>
      <c r="J81" s="310"/>
      <c r="K81" s="310"/>
      <c r="L81" s="310"/>
      <c r="M81" s="310"/>
      <c r="N81" s="310"/>
      <c r="O81" s="227"/>
      <c r="P81" s="227"/>
      <c r="Q81" s="227"/>
      <c r="R81" s="227"/>
      <c r="S81" s="227"/>
      <c r="T81" s="227"/>
      <c r="U81" s="227"/>
      <c r="V81" s="227"/>
      <c r="W81" s="227"/>
      <c r="X81" s="227"/>
      <c r="Y81" s="227"/>
      <c r="Z81" s="227"/>
      <c r="AA81" s="227"/>
      <c r="AB81" s="227"/>
      <c r="AC81" s="227"/>
      <c r="AD81" s="227"/>
      <c r="AE81" s="227"/>
      <c r="AF81" s="227"/>
      <c r="AG81" s="227"/>
    </row>
    <row r="82" spans="3:33" s="33" customFormat="1" x14ac:dyDescent="0.35">
      <c r="C82" s="310" t="s">
        <v>459</v>
      </c>
      <c r="D82" s="310"/>
      <c r="E82" s="310"/>
      <c r="F82" s="310"/>
      <c r="G82" s="310"/>
      <c r="H82" s="310"/>
      <c r="I82" s="310"/>
      <c r="J82" s="310"/>
      <c r="K82" s="310"/>
      <c r="L82" s="310"/>
      <c r="M82" s="310"/>
      <c r="N82" s="310"/>
      <c r="O82" s="227"/>
      <c r="P82" s="227"/>
      <c r="Q82" s="227"/>
      <c r="R82" s="227"/>
      <c r="S82" s="227"/>
      <c r="T82" s="227"/>
      <c r="U82" s="227"/>
      <c r="V82" s="227"/>
      <c r="W82" s="227"/>
      <c r="X82" s="227"/>
      <c r="Y82" s="227"/>
      <c r="Z82" s="227"/>
      <c r="AA82" s="227"/>
      <c r="AB82" s="227"/>
      <c r="AC82" s="227"/>
      <c r="AD82" s="227"/>
      <c r="AE82" s="227"/>
      <c r="AF82" s="227"/>
      <c r="AG82" s="227"/>
    </row>
    <row r="83" spans="3:33" s="33" customFormat="1" x14ac:dyDescent="0.35">
      <c r="C83" s="310" t="s">
        <v>465</v>
      </c>
      <c r="D83" s="310"/>
      <c r="E83" s="310"/>
      <c r="F83" s="310"/>
      <c r="G83" s="310"/>
      <c r="H83" s="310"/>
      <c r="I83" s="310"/>
      <c r="J83" s="310"/>
      <c r="K83" s="310"/>
      <c r="L83" s="310"/>
      <c r="M83" s="310"/>
      <c r="N83" s="310"/>
      <c r="O83" s="227"/>
      <c r="P83" s="227"/>
      <c r="Q83" s="227"/>
      <c r="R83" s="227"/>
      <c r="S83" s="227"/>
      <c r="T83" s="227"/>
      <c r="U83" s="227"/>
      <c r="V83" s="227"/>
      <c r="W83" s="227"/>
      <c r="X83" s="227"/>
      <c r="Y83" s="227"/>
      <c r="Z83" s="227"/>
      <c r="AA83" s="227"/>
      <c r="AB83" s="227"/>
      <c r="AC83" s="227"/>
      <c r="AD83" s="227"/>
      <c r="AE83" s="227"/>
      <c r="AF83" s="227"/>
      <c r="AG83" s="227"/>
    </row>
    <row r="84" spans="3:33" s="33" customFormat="1" x14ac:dyDescent="0.35">
      <c r="C84" s="310" t="s">
        <v>468</v>
      </c>
      <c r="D84" s="310"/>
      <c r="E84" s="310"/>
      <c r="F84" s="310"/>
      <c r="G84" s="310"/>
      <c r="H84" s="310"/>
      <c r="I84" s="310"/>
      <c r="J84" s="310"/>
      <c r="K84" s="310"/>
      <c r="L84" s="310"/>
      <c r="M84" s="310"/>
      <c r="N84" s="310"/>
      <c r="O84" s="227"/>
      <c r="P84" s="227"/>
      <c r="Q84" s="227"/>
      <c r="R84" s="227"/>
      <c r="S84" s="227"/>
      <c r="T84" s="227"/>
      <c r="U84" s="227"/>
      <c r="V84" s="227"/>
      <c r="W84" s="227"/>
      <c r="X84" s="227"/>
      <c r="Y84" s="227"/>
      <c r="Z84" s="227"/>
      <c r="AA84" s="227"/>
      <c r="AB84" s="227"/>
      <c r="AC84" s="227"/>
      <c r="AD84" s="227"/>
      <c r="AE84" s="227"/>
      <c r="AF84" s="227"/>
      <c r="AG84" s="227"/>
    </row>
    <row r="85" spans="3:33" s="33" customFormat="1" x14ac:dyDescent="0.35">
      <c r="C85" s="310" t="s">
        <v>470</v>
      </c>
      <c r="D85" s="310"/>
      <c r="E85" s="310"/>
      <c r="F85" s="310"/>
      <c r="G85" s="310"/>
      <c r="H85" s="310"/>
      <c r="I85" s="310"/>
      <c r="J85" s="310"/>
      <c r="K85" s="310"/>
      <c r="L85" s="310"/>
      <c r="M85" s="310"/>
      <c r="N85" s="310"/>
      <c r="O85" s="227"/>
      <c r="P85" s="227"/>
      <c r="Q85" s="227"/>
      <c r="R85" s="227"/>
      <c r="S85" s="227"/>
      <c r="T85" s="227"/>
      <c r="U85" s="227"/>
      <c r="V85" s="227"/>
      <c r="W85" s="227"/>
      <c r="X85" s="227"/>
      <c r="Y85" s="227"/>
      <c r="Z85" s="227"/>
      <c r="AA85" s="227"/>
      <c r="AB85" s="227"/>
      <c r="AC85" s="227"/>
      <c r="AD85" s="227"/>
      <c r="AE85" s="227"/>
      <c r="AF85" s="227"/>
      <c r="AG85" s="227"/>
    </row>
    <row r="86" spans="3:33" s="33" customFormat="1" x14ac:dyDescent="0.35">
      <c r="C86" s="310"/>
      <c r="D86" s="310"/>
      <c r="E86" s="310"/>
      <c r="F86" s="310"/>
      <c r="G86" s="310"/>
      <c r="H86" s="310"/>
      <c r="I86" s="310"/>
      <c r="J86" s="310"/>
      <c r="K86" s="310"/>
      <c r="L86" s="310"/>
      <c r="M86" s="310"/>
      <c r="N86" s="310"/>
      <c r="O86" s="227"/>
      <c r="P86" s="227"/>
      <c r="Q86" s="227"/>
      <c r="R86" s="227"/>
      <c r="S86" s="227"/>
      <c r="T86" s="227"/>
      <c r="U86" s="227"/>
      <c r="V86" s="227"/>
      <c r="W86" s="227"/>
      <c r="X86" s="227"/>
      <c r="Y86" s="227"/>
      <c r="Z86" s="227"/>
      <c r="AA86" s="227"/>
      <c r="AB86" s="227"/>
      <c r="AC86" s="227"/>
      <c r="AD86" s="227"/>
      <c r="AE86" s="227"/>
      <c r="AF86" s="227"/>
      <c r="AG86" s="227"/>
    </row>
    <row r="87" spans="3:33" s="33" customFormat="1" ht="16.5" customHeight="1" thickBot="1" x14ac:dyDescent="0.4">
      <c r="C87" s="311"/>
      <c r="D87" s="311"/>
      <c r="E87" s="311"/>
      <c r="F87" s="311"/>
      <c r="G87" s="311"/>
      <c r="H87" s="311"/>
      <c r="I87" s="311"/>
      <c r="J87" s="311"/>
      <c r="K87" s="311"/>
      <c r="L87" s="311"/>
      <c r="M87" s="311"/>
      <c r="N87" s="311"/>
      <c r="O87" s="227"/>
      <c r="P87" s="227"/>
      <c r="Q87" s="227"/>
      <c r="R87" s="227"/>
      <c r="S87" s="227"/>
      <c r="T87" s="227"/>
      <c r="U87" s="227"/>
      <c r="V87" s="227"/>
      <c r="W87" s="227"/>
      <c r="X87" s="227"/>
      <c r="Y87" s="227"/>
      <c r="Z87" s="227"/>
      <c r="AA87" s="227"/>
      <c r="AB87" s="227"/>
      <c r="AC87" s="227"/>
      <c r="AD87" s="227"/>
      <c r="AE87" s="227"/>
      <c r="AF87" s="227"/>
      <c r="AG87" s="227"/>
    </row>
    <row r="88" spans="3:33" s="33" customFormat="1" x14ac:dyDescent="0.35">
      <c r="C88" s="298"/>
      <c r="D88" s="298"/>
      <c r="E88" s="298"/>
      <c r="F88" s="298"/>
      <c r="G88" s="298"/>
      <c r="H88" s="298"/>
      <c r="I88" s="298"/>
      <c r="J88" s="298"/>
      <c r="K88" s="298"/>
      <c r="L88" s="298"/>
      <c r="M88" s="298"/>
      <c r="N88" s="298"/>
      <c r="O88" s="227"/>
      <c r="P88" s="227"/>
      <c r="Q88" s="227"/>
      <c r="R88" s="227"/>
      <c r="S88" s="227"/>
      <c r="T88" s="227"/>
      <c r="U88" s="227"/>
      <c r="V88" s="227"/>
      <c r="W88" s="227"/>
      <c r="X88" s="227"/>
      <c r="Y88" s="227"/>
      <c r="Z88" s="227"/>
      <c r="AA88" s="227"/>
      <c r="AB88" s="227"/>
      <c r="AC88" s="227"/>
      <c r="AD88" s="227"/>
      <c r="AE88" s="227"/>
      <c r="AF88" s="227"/>
      <c r="AG88" s="227"/>
    </row>
    <row r="89" spans="3:33" s="33" customFormat="1" ht="15.6" thickBot="1" x14ac:dyDescent="0.4">
      <c r="C89" s="282" t="s">
        <v>84</v>
      </c>
      <c r="D89" s="283"/>
      <c r="E89" s="283"/>
      <c r="F89" s="283"/>
      <c r="G89" s="283"/>
      <c r="H89" s="283"/>
      <c r="I89" s="283"/>
      <c r="J89" s="283"/>
      <c r="K89" s="283"/>
      <c r="L89" s="283"/>
      <c r="M89" s="283"/>
      <c r="N89" s="283"/>
      <c r="O89" s="227"/>
      <c r="P89" s="227"/>
      <c r="Q89" s="227"/>
      <c r="R89" s="227"/>
      <c r="S89" s="227"/>
      <c r="T89" s="227"/>
      <c r="U89" s="227"/>
      <c r="V89" s="227"/>
      <c r="W89" s="227"/>
      <c r="X89" s="227"/>
      <c r="Y89" s="227"/>
      <c r="Z89" s="227"/>
      <c r="AA89" s="227"/>
      <c r="AB89" s="227"/>
      <c r="AC89" s="227"/>
      <c r="AD89" s="227"/>
      <c r="AE89" s="227"/>
      <c r="AF89" s="227"/>
      <c r="AG89" s="227"/>
    </row>
    <row r="90" spans="3:33" s="33" customFormat="1" x14ac:dyDescent="0.35">
      <c r="C90" s="284" t="s">
        <v>85</v>
      </c>
      <c r="D90" s="285"/>
      <c r="E90" s="285"/>
      <c r="F90" s="285"/>
      <c r="G90" s="285"/>
      <c r="H90" s="285"/>
      <c r="I90" s="285"/>
      <c r="J90" s="285"/>
      <c r="K90" s="285"/>
      <c r="L90" s="285"/>
      <c r="M90" s="285"/>
      <c r="N90" s="285"/>
      <c r="O90" s="227"/>
      <c r="P90" s="227"/>
      <c r="Q90" s="227"/>
      <c r="R90" s="227"/>
      <c r="S90" s="227"/>
      <c r="T90" s="227"/>
      <c r="U90" s="227"/>
      <c r="V90" s="227"/>
      <c r="W90" s="227"/>
      <c r="X90" s="227"/>
      <c r="Y90" s="227"/>
      <c r="Z90" s="227"/>
      <c r="AA90" s="227"/>
      <c r="AB90" s="227"/>
      <c r="AC90" s="227"/>
      <c r="AD90" s="227"/>
      <c r="AE90" s="227"/>
      <c r="AF90" s="227"/>
      <c r="AG90" s="227"/>
    </row>
    <row r="91" spans="3:33" s="33" customFormat="1" ht="15.6" thickBot="1" x14ac:dyDescent="0.4">
      <c r="C91" s="295"/>
      <c r="D91" s="295"/>
      <c r="E91" s="295"/>
      <c r="F91" s="295"/>
      <c r="G91" s="295"/>
      <c r="H91" s="295"/>
      <c r="I91" s="295"/>
      <c r="J91" s="295"/>
      <c r="K91" s="295"/>
      <c r="L91" s="295"/>
      <c r="M91" s="295"/>
      <c r="N91" s="295"/>
      <c r="O91" s="227"/>
      <c r="P91" s="227"/>
      <c r="Q91" s="227"/>
      <c r="R91" s="227"/>
      <c r="S91" s="227"/>
      <c r="T91" s="227"/>
      <c r="U91" s="227"/>
      <c r="V91" s="227"/>
      <c r="W91" s="227"/>
      <c r="X91" s="227"/>
      <c r="Y91" s="227"/>
      <c r="Z91" s="227"/>
      <c r="AA91" s="227"/>
      <c r="AB91" s="227"/>
      <c r="AC91" s="227"/>
      <c r="AD91" s="227"/>
      <c r="AE91" s="227"/>
      <c r="AF91" s="227"/>
      <c r="AG91" s="227"/>
    </row>
    <row r="92" spans="3:33" x14ac:dyDescent="0.35">
      <c r="C92" s="277" t="s">
        <v>86</v>
      </c>
      <c r="D92" s="277"/>
      <c r="E92" s="277"/>
      <c r="F92" s="277"/>
      <c r="G92" s="277"/>
    </row>
    <row r="93" spans="3:33" ht="15" customHeight="1" x14ac:dyDescent="0.35">
      <c r="C93" s="262" t="s">
        <v>87</v>
      </c>
      <c r="D93" s="262"/>
      <c r="E93" s="262"/>
      <c r="F93" s="262"/>
      <c r="G93" s="262"/>
    </row>
    <row r="94" spans="3:33" x14ac:dyDescent="0.35">
      <c r="C94" s="270" t="s">
        <v>89</v>
      </c>
      <c r="D94" s="270"/>
      <c r="E94" s="270"/>
      <c r="F94" s="270"/>
      <c r="G94" s="270"/>
    </row>
  </sheetData>
  <protectedRanges>
    <protectedRange algorithmName="SHA-512" hashValue="19r0bVvPR7yZA0UiYij7Tv1CBk3noIABvFePbLhCJ4nk3L6A+Fy+RdPPS3STf+a52x4pG2PQK4FAkXK9epnlIA==" saltValue="gQC4yrLvnbJqxYZ0KSEoZA==" spinCount="100000" sqref="C73:D76 F73:G76 B15:D72 H15:H73" name="Government revenues_1"/>
    <protectedRange algorithmName="SHA-512" hashValue="19r0bVvPR7yZA0UiYij7Tv1CBk3noIABvFePbLhCJ4nk3L6A+Fy+RdPPS3STf+a52x4pG2PQK4FAkXK9epnlIA==" saltValue="gQC4yrLvnbJqxYZ0KSEoZA==" spinCount="100000" sqref="I74:I76 I15:I72" name="Government revenues_2"/>
  </protectedRanges>
  <mergeCells count="28">
    <mergeCell ref="C92:G92"/>
    <mergeCell ref="C93:G93"/>
    <mergeCell ref="C94:G94"/>
    <mergeCell ref="C88:N88"/>
    <mergeCell ref="C89:N89"/>
    <mergeCell ref="C90:N90"/>
    <mergeCell ref="C91:N91"/>
    <mergeCell ref="C87:N87"/>
    <mergeCell ref="C2:N2"/>
    <mergeCell ref="C3:N3"/>
    <mergeCell ref="C4:N4"/>
    <mergeCell ref="C5:N5"/>
    <mergeCell ref="C6:N6"/>
    <mergeCell ref="C7:N7"/>
    <mergeCell ref="C8:N8"/>
    <mergeCell ref="C9:N9"/>
    <mergeCell ref="C85:N85"/>
    <mergeCell ref="C86:N86"/>
    <mergeCell ref="C10:N10"/>
    <mergeCell ref="C11:N11"/>
    <mergeCell ref="C78:N78"/>
    <mergeCell ref="C79:N79"/>
    <mergeCell ref="C80:N80"/>
    <mergeCell ref="C81:N81"/>
    <mergeCell ref="C82:N82"/>
    <mergeCell ref="C83:N83"/>
    <mergeCell ref="C84:N84"/>
    <mergeCell ref="B13:N13"/>
  </mergeCells>
  <dataValidations xWindow="886" yWindow="213" count="14">
    <dataValidation type="textLength" allowBlank="1" showInputMessage="1" showErrorMessage="1" errorTitle="Por favor, no editar estas celda" error="Por favor, no edite estas celdas" sqref="C78:N79" xr:uid="{5BD11D2E-7C8F-496F-A0AD-C865F4EBDE8D}">
      <formula1>10000</formula1>
      <formula2>50000</formula2>
    </dataValidation>
    <dataValidation type="textLength" allowBlank="1" showInputMessage="1" showErrorMessage="1" sqref="O78:O91 C90:N91 B87:B91 C87:N88 B73:G77 H75 H73 H77 I73:O77 B1:O14 A1:A91" xr:uid="{FA9D5B36-9236-43A9-B346-F91F9A7BA7B2}">
      <formula1>9999999</formula1>
      <formula2>99999999</formula2>
    </dataValidation>
    <dataValidation type="whole" showInputMessage="1" showErrorMessage="1" sqref="C92:G94" xr:uid="{7603110E-6EE1-455B-B7FB-841231F5D605}">
      <formula1>999999</formula1>
      <formula2>99999999</formula2>
    </dataValidation>
    <dataValidation type="whole" allowBlank="1" showInputMessage="1" showErrorMessage="1" errorTitle="No editar estas celdas" error="Por favor, no edite estas celdas" sqref="C89" xr:uid="{5C25D8C6-85F2-401D-A55C-8D0D110722A9}">
      <formula1>10000</formula1>
      <formula2>50000</formula2>
    </dataValidation>
    <dataValidation type="list" allowBlank="1" showInputMessage="1" showErrorMessage="1" sqref="I15:I72" xr:uid="{CE599FE9-1FCB-45F6-9D1B-99CD9EE43EE1}">
      <formula1>Currency_code_list</formula1>
    </dataValidation>
    <dataValidation allowBlank="1" showInputMessage="1" showErrorMessage="1" promptTitle="Nombre de la empresa" prompt="Ingrese el nombre de la empresa._x000a__x000a_Por favor, evite utilizar siglas e ingrese el nombre completo." sqref="C15:C72" xr:uid="{4A68B871-66A7-4F6E-B5C6-6834A7405E20}"/>
    <dataValidation type="list" allowBlank="1" showInputMessage="1" showErrorMessage="1" sqref="D15:D72" xr:uid="{3D63B995-AC0B-4208-BD62-9C408DE48CDF}">
      <formula1>Government_entities_list</formula1>
    </dataValidation>
    <dataValidation type="list" allowBlank="1" showInputMessage="1" showErrorMessage="1" sqref="B15:B72" xr:uid="{2BF32111-BE6B-4DF0-BCF7-817B9CC3189C}">
      <formula1>Sector_list</formula1>
    </dataValidation>
    <dataValidation type="list" allowBlank="1" showInputMessage="1" showErrorMessage="1" sqref="F15:G72 K15:K72" xr:uid="{6330F492-8F41-4B18-8338-9C60C4BF1F85}">
      <formula1>Simple_options_list</formula1>
    </dataValidation>
    <dataValidation type="list" showInputMessage="1" showErrorMessage="1" sqref="H15:H72" xr:uid="{A6114BF9-8164-40A8-BE5B-291A21E8C59E}">
      <formula1>Projectname</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72" xr:uid="{645E0D20-6279-4C3E-A19C-F3A7886D2D5E}">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72" xr:uid="{869125D6-CA61-4F7B-AB37-BA3A25D777C0}">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72" xr:uid="{6F761B0F-068F-48CB-A39C-5323B494B400}">
      <formula1>"&lt;Unidad&gt;,Sm3,Sm3 o.e.,Barriles,Toneladas,oz,carats,Pce"</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72" xr:uid="{702932EB-F8F5-4EC2-AA2C-EDE75808A73B}">
      <formula1>0.1</formula1>
      <formula2>0.2</formula2>
    </dataValidation>
  </dataValidations>
  <hyperlinks>
    <hyperlink ref="C9:K9" r:id="rId1" display="If you have any questions, please contact data@eiti.org" xr:uid="{6308E7A5-8DD9-4764-B460-D48B3A4B8BED}"/>
    <hyperlink ref="B13" r:id="rId2" location="r4-1" display="EITI Requirement 4.1" xr:uid="{86E1CF5D-C858-4F81-8CB0-AD0A1D9967D4}"/>
    <hyperlink ref="B13:N13" r:id="rId3" location="r4-1" display="Requisito EITI 4.1.c: Pagos de empresas ;  Requisito 4.7: Información a nivel de proyecto" xr:uid="{C27614AD-D974-4F55-AA09-3284277C6BFA}"/>
    <hyperlink ref="C90:G90" r:id="rId4" display="Give us your feedback or report a conflict in the data! Write to us at  data@eiti.org" xr:uid="{EA5FA284-53F8-4821-A238-E836FBF2DEFD}"/>
    <hyperlink ref="C89:G89" r:id="rId5" display="Puede acceder a la versión más reciente de las plantillas de datos resumidos en https://eiti.org/es/documento/plantilla-datos-resumidos-del-eiti" xr:uid="{A177DCCF-B905-49B2-968B-C519079512CC}"/>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E4D62-0E7F-4C49-B938-7E58655C1C75}">
  <dimension ref="B3:B20"/>
  <sheetViews>
    <sheetView topLeftCell="A4" workbookViewId="0">
      <selection activeCell="E36" sqref="E36"/>
    </sheetView>
  </sheetViews>
  <sheetFormatPr defaultColWidth="10.88671875" defaultRowHeight="14.4" x14ac:dyDescent="0.3"/>
  <cols>
    <col min="2" max="2" width="105" customWidth="1"/>
  </cols>
  <sheetData>
    <row r="3" spans="2:2" x14ac:dyDescent="0.3">
      <c r="B3" t="s">
        <v>488</v>
      </c>
    </row>
    <row r="5" spans="2:2" x14ac:dyDescent="0.3">
      <c r="B5" t="s">
        <v>489</v>
      </c>
    </row>
    <row r="6" spans="2:2" x14ac:dyDescent="0.3">
      <c r="B6" t="s">
        <v>490</v>
      </c>
    </row>
    <row r="8" spans="2:2" x14ac:dyDescent="0.3">
      <c r="B8" t="s">
        <v>491</v>
      </c>
    </row>
    <row r="10" spans="2:2" x14ac:dyDescent="0.3">
      <c r="B10" t="s">
        <v>492</v>
      </c>
    </row>
    <row r="11" spans="2:2" x14ac:dyDescent="0.3">
      <c r="B11" t="s">
        <v>493</v>
      </c>
    </row>
    <row r="13" spans="2:2" x14ac:dyDescent="0.3">
      <c r="B13" t="s">
        <v>494</v>
      </c>
    </row>
    <row r="15" spans="2:2" x14ac:dyDescent="0.3">
      <c r="B15" t="s">
        <v>495</v>
      </c>
    </row>
    <row r="16" spans="2:2" x14ac:dyDescent="0.3">
      <c r="B16" t="s">
        <v>496</v>
      </c>
    </row>
    <row r="17" spans="2:2" x14ac:dyDescent="0.3">
      <c r="B17" t="s">
        <v>497</v>
      </c>
    </row>
    <row r="18" spans="2:2" x14ac:dyDescent="0.3">
      <c r="B18" t="s">
        <v>498</v>
      </c>
    </row>
    <row r="19" spans="2:2" x14ac:dyDescent="0.3">
      <c r="B19" t="s">
        <v>499</v>
      </c>
    </row>
    <row r="20" spans="2:2" x14ac:dyDescent="0.3">
      <c r="B20" t="s">
        <v>500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zoomScale="75" zoomScaleNormal="75" workbookViewId="0">
      <selection activeCell="F22" sqref="F22"/>
    </sheetView>
  </sheetViews>
  <sheetFormatPr defaultColWidth="9.109375" defaultRowHeight="14.4" x14ac:dyDescent="0.3"/>
  <cols>
    <col min="1" max="1" width="38.886718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26.88671875" customWidth="1"/>
    <col min="19" max="19" width="61.6640625" customWidth="1"/>
    <col min="20" max="20" width="10.88671875" customWidth="1"/>
    <col min="27" max="27" width="10.44140625" customWidth="1"/>
    <col min="29" max="29" width="15.5546875" customWidth="1"/>
    <col min="31" max="31" width="16" customWidth="1"/>
  </cols>
  <sheetData>
    <row r="1" spans="1:31" x14ac:dyDescent="0.3">
      <c r="A1" s="1" t="s">
        <v>501</v>
      </c>
      <c r="I1" s="1" t="s">
        <v>502</v>
      </c>
      <c r="K1" s="1" t="s">
        <v>503</v>
      </c>
      <c r="N1" s="1" t="s">
        <v>504</v>
      </c>
      <c r="S1" s="1" t="s">
        <v>505</v>
      </c>
      <c r="AA1" s="1" t="s">
        <v>506</v>
      </c>
      <c r="AC1" s="1" t="s">
        <v>507</v>
      </c>
      <c r="AE1" s="1" t="s">
        <v>508</v>
      </c>
    </row>
    <row r="2" spans="1:31" x14ac:dyDescent="0.3">
      <c r="A2" s="1" t="s">
        <v>509</v>
      </c>
      <c r="B2" s="1" t="s">
        <v>510</v>
      </c>
      <c r="C2" s="1" t="s">
        <v>511</v>
      </c>
      <c r="D2" s="1" t="s">
        <v>512</v>
      </c>
      <c r="E2" s="1" t="s">
        <v>513</v>
      </c>
      <c r="F2" s="1" t="s">
        <v>514</v>
      </c>
      <c r="G2" s="1" t="s">
        <v>515</v>
      </c>
      <c r="I2" t="s">
        <v>516</v>
      </c>
      <c r="K2" t="s">
        <v>516</v>
      </c>
      <c r="N2" s="4" t="s">
        <v>517</v>
      </c>
      <c r="O2" s="4" t="s">
        <v>518</v>
      </c>
      <c r="P2" s="4" t="s">
        <v>519</v>
      </c>
      <c r="S2" s="1" t="s">
        <v>520</v>
      </c>
      <c r="T2" s="1" t="s">
        <v>521</v>
      </c>
      <c r="U2" s="1" t="s">
        <v>522</v>
      </c>
      <c r="V2" s="1" t="s">
        <v>430</v>
      </c>
      <c r="W2" s="1" t="s">
        <v>431</v>
      </c>
      <c r="X2" s="1" t="s">
        <v>432</v>
      </c>
      <c r="Y2" s="1" t="s">
        <v>433</v>
      </c>
      <c r="AA2" s="1" t="s">
        <v>523</v>
      </c>
      <c r="AC2" t="s">
        <v>524</v>
      </c>
      <c r="AE2" t="s">
        <v>525</v>
      </c>
    </row>
    <row r="3" spans="1:31" x14ac:dyDescent="0.3">
      <c r="A3" t="s">
        <v>526</v>
      </c>
      <c r="B3" t="s">
        <v>527</v>
      </c>
      <c r="C3" t="s">
        <v>528</v>
      </c>
      <c r="D3" t="s">
        <v>529</v>
      </c>
      <c r="E3" t="s">
        <v>219</v>
      </c>
      <c r="F3">
        <v>840</v>
      </c>
      <c r="G3" t="s">
        <v>530</v>
      </c>
      <c r="I3" t="s">
        <v>531</v>
      </c>
      <c r="K3" s="6" t="s">
        <v>532</v>
      </c>
      <c r="N3" s="5" t="s">
        <v>533</v>
      </c>
      <c r="O3" s="5" t="s">
        <v>534</v>
      </c>
      <c r="P3" t="s">
        <v>535</v>
      </c>
      <c r="S3" t="s">
        <v>438</v>
      </c>
      <c r="T3" t="s">
        <v>536</v>
      </c>
      <c r="U3" t="s">
        <v>537</v>
      </c>
      <c r="V3" t="s">
        <v>538</v>
      </c>
      <c r="W3" t="s">
        <v>539</v>
      </c>
      <c r="X3" t="s">
        <v>438</v>
      </c>
      <c r="Y3" t="s">
        <v>438</v>
      </c>
      <c r="AA3" t="s">
        <v>540</v>
      </c>
      <c r="AC3" t="s">
        <v>541</v>
      </c>
      <c r="AE3" t="s">
        <v>333</v>
      </c>
    </row>
    <row r="4" spans="1:31" x14ac:dyDescent="0.3">
      <c r="A4" t="s">
        <v>542</v>
      </c>
      <c r="B4" t="s">
        <v>543</v>
      </c>
      <c r="C4" t="s">
        <v>544</v>
      </c>
      <c r="D4" t="s">
        <v>545</v>
      </c>
      <c r="E4" t="s">
        <v>546</v>
      </c>
      <c r="F4">
        <v>971</v>
      </c>
      <c r="G4" t="s">
        <v>547</v>
      </c>
      <c r="I4" t="s">
        <v>115</v>
      </c>
      <c r="K4" t="s">
        <v>180</v>
      </c>
      <c r="N4" s="5" t="s">
        <v>548</v>
      </c>
      <c r="O4" s="5" t="s">
        <v>549</v>
      </c>
      <c r="P4" t="s">
        <v>550</v>
      </c>
      <c r="S4" t="s">
        <v>551</v>
      </c>
      <c r="T4" t="s">
        <v>552</v>
      </c>
      <c r="U4" t="s">
        <v>553</v>
      </c>
      <c r="V4" t="s">
        <v>538</v>
      </c>
      <c r="W4" t="s">
        <v>539</v>
      </c>
      <c r="X4" t="s">
        <v>551</v>
      </c>
      <c r="Y4" t="s">
        <v>551</v>
      </c>
      <c r="AA4" t="s">
        <v>133</v>
      </c>
      <c r="AC4" t="s">
        <v>554</v>
      </c>
      <c r="AE4" t="s">
        <v>555</v>
      </c>
    </row>
    <row r="5" spans="1:31" x14ac:dyDescent="0.3">
      <c r="A5" t="s">
        <v>556</v>
      </c>
      <c r="B5" t="s">
        <v>557</v>
      </c>
      <c r="C5" t="s">
        <v>558</v>
      </c>
      <c r="D5" t="s">
        <v>559</v>
      </c>
      <c r="E5" t="s">
        <v>560</v>
      </c>
      <c r="F5">
        <v>978</v>
      </c>
      <c r="G5" t="s">
        <v>561</v>
      </c>
      <c r="I5" t="s">
        <v>562</v>
      </c>
      <c r="K5" t="s">
        <v>128</v>
      </c>
      <c r="N5" s="5" t="s">
        <v>563</v>
      </c>
      <c r="O5" s="5" t="s">
        <v>564</v>
      </c>
      <c r="P5" t="s">
        <v>565</v>
      </c>
      <c r="S5" t="s">
        <v>566</v>
      </c>
      <c r="T5" t="s">
        <v>567</v>
      </c>
      <c r="U5" t="s">
        <v>568</v>
      </c>
      <c r="V5" t="s">
        <v>538</v>
      </c>
      <c r="W5" t="s">
        <v>566</v>
      </c>
      <c r="X5" t="s">
        <v>566</v>
      </c>
      <c r="Y5" t="s">
        <v>566</v>
      </c>
      <c r="AA5" t="s">
        <v>135</v>
      </c>
      <c r="AC5" t="s">
        <v>569</v>
      </c>
      <c r="AE5" t="s">
        <v>341</v>
      </c>
    </row>
    <row r="6" spans="1:31" x14ac:dyDescent="0.3">
      <c r="A6" t="s">
        <v>570</v>
      </c>
      <c r="B6" t="s">
        <v>571</v>
      </c>
      <c r="C6" t="s">
        <v>572</v>
      </c>
      <c r="D6" t="s">
        <v>573</v>
      </c>
      <c r="E6" t="s">
        <v>574</v>
      </c>
      <c r="F6">
        <v>8</v>
      </c>
      <c r="G6" t="s">
        <v>575</v>
      </c>
      <c r="I6" t="s">
        <v>134</v>
      </c>
      <c r="K6" t="s">
        <v>150</v>
      </c>
      <c r="N6" s="5" t="s">
        <v>576</v>
      </c>
      <c r="O6" s="5" t="s">
        <v>577</v>
      </c>
      <c r="P6" t="s">
        <v>578</v>
      </c>
      <c r="S6" t="s">
        <v>579</v>
      </c>
      <c r="T6" t="s">
        <v>580</v>
      </c>
      <c r="U6" t="s">
        <v>581</v>
      </c>
      <c r="V6" t="s">
        <v>538</v>
      </c>
      <c r="W6" t="s">
        <v>579</v>
      </c>
      <c r="X6" t="s">
        <v>579</v>
      </c>
      <c r="Y6" t="s">
        <v>579</v>
      </c>
      <c r="AA6" t="s">
        <v>365</v>
      </c>
      <c r="AC6" t="s">
        <v>582</v>
      </c>
      <c r="AE6" t="s">
        <v>583</v>
      </c>
    </row>
    <row r="7" spans="1:31" x14ac:dyDescent="0.3">
      <c r="A7" t="s">
        <v>584</v>
      </c>
      <c r="B7" t="s">
        <v>585</v>
      </c>
      <c r="C7" t="s">
        <v>586</v>
      </c>
      <c r="D7" t="s">
        <v>587</v>
      </c>
      <c r="E7" t="s">
        <v>588</v>
      </c>
      <c r="F7">
        <v>12</v>
      </c>
      <c r="G7" t="s">
        <v>589</v>
      </c>
      <c r="I7" t="s">
        <v>150</v>
      </c>
      <c r="K7" t="s">
        <v>139</v>
      </c>
      <c r="N7" s="5" t="s">
        <v>590</v>
      </c>
      <c r="O7" s="5" t="s">
        <v>591</v>
      </c>
      <c r="P7" t="s">
        <v>14</v>
      </c>
      <c r="S7" t="s">
        <v>442</v>
      </c>
      <c r="T7" t="s">
        <v>592</v>
      </c>
      <c r="U7" t="s">
        <v>593</v>
      </c>
      <c r="V7" t="s">
        <v>538</v>
      </c>
      <c r="W7" t="s">
        <v>594</v>
      </c>
      <c r="X7" t="s">
        <v>442</v>
      </c>
      <c r="Y7" t="s">
        <v>442</v>
      </c>
      <c r="AA7" t="s">
        <v>150</v>
      </c>
      <c r="AC7" t="s">
        <v>595</v>
      </c>
      <c r="AE7" t="s">
        <v>596</v>
      </c>
    </row>
    <row r="8" spans="1:31" x14ac:dyDescent="0.3">
      <c r="A8" t="s">
        <v>597</v>
      </c>
      <c r="B8" t="s">
        <v>598</v>
      </c>
      <c r="C8" t="s">
        <v>599</v>
      </c>
      <c r="D8" t="s">
        <v>600</v>
      </c>
      <c r="E8" t="s">
        <v>219</v>
      </c>
      <c r="F8">
        <v>840</v>
      </c>
      <c r="G8" t="s">
        <v>530</v>
      </c>
      <c r="N8" s="5" t="s">
        <v>601</v>
      </c>
      <c r="O8" s="5" t="s">
        <v>602</v>
      </c>
      <c r="P8" t="s">
        <v>237</v>
      </c>
      <c r="S8" t="s">
        <v>603</v>
      </c>
      <c r="T8" t="s">
        <v>604</v>
      </c>
      <c r="U8" t="s">
        <v>605</v>
      </c>
      <c r="V8" t="s">
        <v>538</v>
      </c>
      <c r="W8" t="s">
        <v>594</v>
      </c>
      <c r="X8" t="s">
        <v>603</v>
      </c>
      <c r="Y8" t="s">
        <v>603</v>
      </c>
      <c r="AA8" t="s">
        <v>606</v>
      </c>
      <c r="AC8" t="s">
        <v>150</v>
      </c>
    </row>
    <row r="9" spans="1:31" x14ac:dyDescent="0.3">
      <c r="A9" t="s">
        <v>607</v>
      </c>
      <c r="B9" t="s">
        <v>608</v>
      </c>
      <c r="C9" t="s">
        <v>609</v>
      </c>
      <c r="D9" t="s">
        <v>610</v>
      </c>
      <c r="E9" t="s">
        <v>560</v>
      </c>
      <c r="F9">
        <v>978</v>
      </c>
      <c r="G9" t="s">
        <v>561</v>
      </c>
      <c r="I9" s="1" t="s">
        <v>611</v>
      </c>
      <c r="N9" s="5" t="s">
        <v>612</v>
      </c>
      <c r="O9" s="5" t="s">
        <v>613</v>
      </c>
      <c r="P9" t="s">
        <v>614</v>
      </c>
      <c r="S9" t="s">
        <v>615</v>
      </c>
      <c r="T9" t="s">
        <v>616</v>
      </c>
      <c r="U9" t="s">
        <v>617</v>
      </c>
      <c r="V9" t="s">
        <v>538</v>
      </c>
      <c r="W9" t="s">
        <v>594</v>
      </c>
      <c r="X9" t="s">
        <v>618</v>
      </c>
      <c r="Y9" t="s">
        <v>615</v>
      </c>
      <c r="AA9" t="s">
        <v>595</v>
      </c>
    </row>
    <row r="10" spans="1:31" x14ac:dyDescent="0.3">
      <c r="A10" t="s">
        <v>619</v>
      </c>
      <c r="B10" t="s">
        <v>620</v>
      </c>
      <c r="C10" t="s">
        <v>621</v>
      </c>
      <c r="D10" t="s">
        <v>622</v>
      </c>
      <c r="E10" t="s">
        <v>623</v>
      </c>
      <c r="F10">
        <v>973</v>
      </c>
      <c r="G10" t="s">
        <v>624</v>
      </c>
      <c r="I10" s="161" t="s">
        <v>513</v>
      </c>
      <c r="J10" s="161" t="s">
        <v>514</v>
      </c>
      <c r="K10" s="162" t="s">
        <v>515</v>
      </c>
      <c r="N10" s="5" t="s">
        <v>625</v>
      </c>
      <c r="O10" s="5" t="s">
        <v>626</v>
      </c>
      <c r="P10" t="s">
        <v>627</v>
      </c>
      <c r="S10" t="s">
        <v>628</v>
      </c>
      <c r="T10" t="s">
        <v>629</v>
      </c>
      <c r="U10" t="s">
        <v>630</v>
      </c>
      <c r="V10" t="s">
        <v>538</v>
      </c>
      <c r="W10" t="s">
        <v>594</v>
      </c>
      <c r="X10" t="s">
        <v>618</v>
      </c>
      <c r="Y10" t="s">
        <v>628</v>
      </c>
    </row>
    <row r="11" spans="1:31" x14ac:dyDescent="0.3">
      <c r="A11" t="s">
        <v>631</v>
      </c>
      <c r="B11" t="s">
        <v>632</v>
      </c>
      <c r="C11" t="s">
        <v>633</v>
      </c>
      <c r="D11" t="s">
        <v>634</v>
      </c>
      <c r="E11" t="s">
        <v>635</v>
      </c>
      <c r="F11">
        <v>951</v>
      </c>
      <c r="G11" t="s">
        <v>636</v>
      </c>
      <c r="I11" s="2" t="s">
        <v>637</v>
      </c>
      <c r="J11" s="2">
        <v>784</v>
      </c>
      <c r="K11" s="3" t="s">
        <v>638</v>
      </c>
      <c r="N11" s="5" t="s">
        <v>639</v>
      </c>
      <c r="O11" s="5" t="s">
        <v>640</v>
      </c>
      <c r="P11" t="s">
        <v>641</v>
      </c>
      <c r="S11" t="s">
        <v>642</v>
      </c>
      <c r="T11" t="s">
        <v>643</v>
      </c>
      <c r="U11" t="s">
        <v>644</v>
      </c>
      <c r="V11" t="s">
        <v>538</v>
      </c>
      <c r="W11" t="s">
        <v>594</v>
      </c>
      <c r="X11" t="s">
        <v>618</v>
      </c>
      <c r="Y11" t="s">
        <v>642</v>
      </c>
    </row>
    <row r="12" spans="1:31" x14ac:dyDescent="0.3">
      <c r="A12" t="s">
        <v>645</v>
      </c>
      <c r="B12" t="s">
        <v>646</v>
      </c>
      <c r="C12" t="s">
        <v>647</v>
      </c>
      <c r="D12" t="s">
        <v>648</v>
      </c>
      <c r="E12" t="s">
        <v>635</v>
      </c>
      <c r="F12">
        <v>951</v>
      </c>
      <c r="G12" t="s">
        <v>636</v>
      </c>
      <c r="I12" s="2" t="s">
        <v>546</v>
      </c>
      <c r="J12" s="2">
        <v>971</v>
      </c>
      <c r="K12" s="3" t="s">
        <v>547</v>
      </c>
      <c r="N12" s="5" t="s">
        <v>649</v>
      </c>
      <c r="O12" s="5" t="s">
        <v>650</v>
      </c>
      <c r="P12" t="s">
        <v>651</v>
      </c>
      <c r="S12" t="s">
        <v>652</v>
      </c>
      <c r="T12" t="s">
        <v>653</v>
      </c>
      <c r="U12" t="s">
        <v>654</v>
      </c>
      <c r="V12" t="s">
        <v>538</v>
      </c>
      <c r="W12" t="s">
        <v>655</v>
      </c>
      <c r="X12" t="s">
        <v>652</v>
      </c>
      <c r="Y12" t="s">
        <v>652</v>
      </c>
    </row>
    <row r="13" spans="1:31" x14ac:dyDescent="0.3">
      <c r="A13" t="s">
        <v>656</v>
      </c>
      <c r="B13" t="s">
        <v>657</v>
      </c>
      <c r="C13" t="s">
        <v>658</v>
      </c>
      <c r="D13" t="s">
        <v>659</v>
      </c>
      <c r="E13" t="s">
        <v>660</v>
      </c>
      <c r="F13">
        <v>32</v>
      </c>
      <c r="G13" t="s">
        <v>661</v>
      </c>
      <c r="I13" s="2" t="s">
        <v>574</v>
      </c>
      <c r="J13" s="2">
        <v>8</v>
      </c>
      <c r="K13" s="3" t="s">
        <v>575</v>
      </c>
      <c r="N13" s="5" t="s">
        <v>662</v>
      </c>
      <c r="O13" s="5" t="s">
        <v>663</v>
      </c>
      <c r="P13" t="s">
        <v>664</v>
      </c>
      <c r="S13" t="s">
        <v>665</v>
      </c>
      <c r="T13" t="s">
        <v>666</v>
      </c>
      <c r="U13" t="s">
        <v>667</v>
      </c>
      <c r="V13" t="s">
        <v>538</v>
      </c>
      <c r="W13" t="s">
        <v>655</v>
      </c>
      <c r="X13" t="s">
        <v>665</v>
      </c>
      <c r="Y13" t="s">
        <v>665</v>
      </c>
    </row>
    <row r="14" spans="1:31" x14ac:dyDescent="0.3">
      <c r="A14" t="s">
        <v>668</v>
      </c>
      <c r="B14" t="s">
        <v>669</v>
      </c>
      <c r="C14" t="s">
        <v>670</v>
      </c>
      <c r="D14" t="s">
        <v>671</v>
      </c>
      <c r="E14" t="s">
        <v>672</v>
      </c>
      <c r="F14">
        <v>51</v>
      </c>
      <c r="G14" t="s">
        <v>673</v>
      </c>
      <c r="I14" s="2" t="s">
        <v>672</v>
      </c>
      <c r="J14" s="2">
        <v>51</v>
      </c>
      <c r="K14" s="3" t="s">
        <v>673</v>
      </c>
      <c r="N14" s="5" t="s">
        <v>674</v>
      </c>
      <c r="O14" s="5" t="s">
        <v>675</v>
      </c>
      <c r="P14" t="s">
        <v>676</v>
      </c>
      <c r="S14" t="s">
        <v>677</v>
      </c>
      <c r="T14" t="s">
        <v>678</v>
      </c>
      <c r="U14" t="s">
        <v>679</v>
      </c>
      <c r="V14" t="s">
        <v>538</v>
      </c>
      <c r="W14" t="s">
        <v>655</v>
      </c>
      <c r="X14" t="s">
        <v>677</v>
      </c>
      <c r="Y14" t="s">
        <v>677</v>
      </c>
    </row>
    <row r="15" spans="1:31" x14ac:dyDescent="0.3">
      <c r="A15" t="s">
        <v>680</v>
      </c>
      <c r="B15" t="s">
        <v>681</v>
      </c>
      <c r="C15" t="s">
        <v>682</v>
      </c>
      <c r="D15" t="s">
        <v>683</v>
      </c>
      <c r="E15" t="s">
        <v>684</v>
      </c>
      <c r="F15">
        <v>533</v>
      </c>
      <c r="G15" t="s">
        <v>685</v>
      </c>
      <c r="I15" s="2" t="s">
        <v>686</v>
      </c>
      <c r="J15" s="2">
        <v>532</v>
      </c>
      <c r="K15" s="3" t="s">
        <v>687</v>
      </c>
      <c r="N15" s="5" t="s">
        <v>688</v>
      </c>
      <c r="O15" s="5" t="s">
        <v>689</v>
      </c>
      <c r="P15" t="s">
        <v>690</v>
      </c>
      <c r="S15" t="s">
        <v>447</v>
      </c>
      <c r="T15" t="s">
        <v>691</v>
      </c>
      <c r="U15" t="s">
        <v>692</v>
      </c>
      <c r="V15" t="s">
        <v>538</v>
      </c>
      <c r="W15" t="s">
        <v>447</v>
      </c>
      <c r="X15" t="s">
        <v>447</v>
      </c>
      <c r="Y15" t="s">
        <v>447</v>
      </c>
    </row>
    <row r="16" spans="1:31" x14ac:dyDescent="0.3">
      <c r="A16" t="s">
        <v>693</v>
      </c>
      <c r="B16" t="s">
        <v>694</v>
      </c>
      <c r="C16" t="s">
        <v>695</v>
      </c>
      <c r="D16" t="s">
        <v>696</v>
      </c>
      <c r="E16" t="s">
        <v>697</v>
      </c>
      <c r="F16">
        <v>36</v>
      </c>
      <c r="G16" t="s">
        <v>698</v>
      </c>
      <c r="I16" s="2" t="s">
        <v>623</v>
      </c>
      <c r="J16" s="2">
        <v>973</v>
      </c>
      <c r="K16" s="3" t="s">
        <v>624</v>
      </c>
      <c r="N16" s="5" t="s">
        <v>699</v>
      </c>
      <c r="O16" s="5" t="s">
        <v>700</v>
      </c>
      <c r="P16" t="s">
        <v>701</v>
      </c>
      <c r="S16" t="s">
        <v>702</v>
      </c>
      <c r="T16" t="s">
        <v>703</v>
      </c>
      <c r="U16" t="s">
        <v>704</v>
      </c>
      <c r="V16" t="s">
        <v>705</v>
      </c>
      <c r="W16" t="s">
        <v>702</v>
      </c>
      <c r="X16" t="s">
        <v>702</v>
      </c>
      <c r="Y16" t="s">
        <v>702</v>
      </c>
    </row>
    <row r="17" spans="1:25" x14ac:dyDescent="0.3">
      <c r="A17" t="s">
        <v>706</v>
      </c>
      <c r="B17" t="s">
        <v>707</v>
      </c>
      <c r="C17" t="s">
        <v>708</v>
      </c>
      <c r="D17" t="s">
        <v>709</v>
      </c>
      <c r="E17" t="s">
        <v>560</v>
      </c>
      <c r="F17">
        <v>978</v>
      </c>
      <c r="G17" t="s">
        <v>561</v>
      </c>
      <c r="I17" s="2" t="s">
        <v>660</v>
      </c>
      <c r="J17" s="2">
        <v>32</v>
      </c>
      <c r="K17" s="3" t="s">
        <v>661</v>
      </c>
      <c r="N17" s="5" t="s">
        <v>710</v>
      </c>
      <c r="O17" s="5" t="s">
        <v>711</v>
      </c>
      <c r="P17" t="s">
        <v>712</v>
      </c>
      <c r="S17" t="s">
        <v>713</v>
      </c>
      <c r="T17" t="s">
        <v>714</v>
      </c>
      <c r="U17" t="s">
        <v>715</v>
      </c>
      <c r="V17" t="s">
        <v>716</v>
      </c>
      <c r="W17" t="s">
        <v>717</v>
      </c>
      <c r="X17" t="s">
        <v>718</v>
      </c>
      <c r="Y17" t="s">
        <v>713</v>
      </c>
    </row>
    <row r="18" spans="1:25" x14ac:dyDescent="0.3">
      <c r="A18" t="s">
        <v>719</v>
      </c>
      <c r="B18" t="s">
        <v>720</v>
      </c>
      <c r="C18" t="s">
        <v>721</v>
      </c>
      <c r="D18" t="s">
        <v>722</v>
      </c>
      <c r="E18" t="s">
        <v>723</v>
      </c>
      <c r="F18">
        <v>944</v>
      </c>
      <c r="G18" t="s">
        <v>724</v>
      </c>
      <c r="I18" s="2" t="s">
        <v>697</v>
      </c>
      <c r="J18" s="2">
        <v>36</v>
      </c>
      <c r="K18" s="3" t="s">
        <v>698</v>
      </c>
      <c r="N18" s="5" t="s">
        <v>725</v>
      </c>
      <c r="O18" s="5" t="s">
        <v>726</v>
      </c>
      <c r="P18" t="s">
        <v>727</v>
      </c>
      <c r="S18" t="s">
        <v>728</v>
      </c>
      <c r="T18" t="s">
        <v>729</v>
      </c>
      <c r="U18" t="s">
        <v>730</v>
      </c>
      <c r="V18" t="s">
        <v>716</v>
      </c>
      <c r="W18" t="s">
        <v>717</v>
      </c>
      <c r="X18" t="s">
        <v>718</v>
      </c>
      <c r="Y18" t="s">
        <v>728</v>
      </c>
    </row>
    <row r="19" spans="1:25" x14ac:dyDescent="0.3">
      <c r="A19" t="s">
        <v>731</v>
      </c>
      <c r="B19" t="s">
        <v>732</v>
      </c>
      <c r="C19" t="s">
        <v>733</v>
      </c>
      <c r="D19" t="s">
        <v>734</v>
      </c>
      <c r="E19" t="s">
        <v>735</v>
      </c>
      <c r="F19">
        <v>44</v>
      </c>
      <c r="G19" t="s">
        <v>736</v>
      </c>
      <c r="I19" s="2" t="s">
        <v>684</v>
      </c>
      <c r="J19" s="2">
        <v>533</v>
      </c>
      <c r="K19" s="3" t="s">
        <v>685</v>
      </c>
      <c r="N19" s="5" t="s">
        <v>737</v>
      </c>
      <c r="O19" s="5" t="s">
        <v>738</v>
      </c>
      <c r="P19" t="s">
        <v>739</v>
      </c>
      <c r="S19" t="s">
        <v>740</v>
      </c>
      <c r="T19" t="s">
        <v>741</v>
      </c>
      <c r="U19" t="s">
        <v>742</v>
      </c>
      <c r="V19" t="s">
        <v>716</v>
      </c>
      <c r="W19" t="s">
        <v>717</v>
      </c>
      <c r="X19" t="s">
        <v>740</v>
      </c>
      <c r="Y19" t="s">
        <v>740</v>
      </c>
    </row>
    <row r="20" spans="1:25" x14ac:dyDescent="0.3">
      <c r="A20" t="s">
        <v>743</v>
      </c>
      <c r="B20" t="s">
        <v>744</v>
      </c>
      <c r="C20" t="s">
        <v>745</v>
      </c>
      <c r="D20" t="s">
        <v>746</v>
      </c>
      <c r="E20" t="s">
        <v>747</v>
      </c>
      <c r="F20">
        <v>48</v>
      </c>
      <c r="G20" t="s">
        <v>748</v>
      </c>
      <c r="I20" s="2" t="s">
        <v>723</v>
      </c>
      <c r="J20" s="2">
        <v>944</v>
      </c>
      <c r="K20" s="3" t="s">
        <v>724</v>
      </c>
      <c r="N20" s="5" t="s">
        <v>749</v>
      </c>
      <c r="O20" s="5" t="s">
        <v>750</v>
      </c>
      <c r="P20" t="s">
        <v>751</v>
      </c>
      <c r="S20" t="s">
        <v>444</v>
      </c>
      <c r="T20" t="s">
        <v>752</v>
      </c>
      <c r="U20" t="s">
        <v>753</v>
      </c>
      <c r="V20" t="s">
        <v>716</v>
      </c>
      <c r="W20" t="s">
        <v>717</v>
      </c>
      <c r="X20" t="s">
        <v>754</v>
      </c>
      <c r="Y20" t="s">
        <v>444</v>
      </c>
    </row>
    <row r="21" spans="1:25" x14ac:dyDescent="0.3">
      <c r="A21" t="s">
        <v>755</v>
      </c>
      <c r="B21" t="s">
        <v>756</v>
      </c>
      <c r="C21" t="s">
        <v>757</v>
      </c>
      <c r="D21" t="s">
        <v>758</v>
      </c>
      <c r="E21" t="s">
        <v>759</v>
      </c>
      <c r="F21">
        <v>50</v>
      </c>
      <c r="G21" t="s">
        <v>760</v>
      </c>
      <c r="I21" s="2" t="s">
        <v>761</v>
      </c>
      <c r="J21" s="2">
        <v>977</v>
      </c>
      <c r="K21" s="3" t="s">
        <v>762</v>
      </c>
      <c r="N21" s="5" t="s">
        <v>763</v>
      </c>
      <c r="O21" s="5" t="s">
        <v>764</v>
      </c>
      <c r="P21" t="s">
        <v>765</v>
      </c>
      <c r="S21" t="s">
        <v>766</v>
      </c>
      <c r="T21" t="s">
        <v>767</v>
      </c>
      <c r="U21" t="s">
        <v>768</v>
      </c>
      <c r="V21" t="s">
        <v>716</v>
      </c>
      <c r="W21" t="s">
        <v>717</v>
      </c>
      <c r="X21" t="s">
        <v>754</v>
      </c>
      <c r="Y21" t="s">
        <v>766</v>
      </c>
    </row>
    <row r="22" spans="1:25" x14ac:dyDescent="0.3">
      <c r="A22" t="s">
        <v>769</v>
      </c>
      <c r="B22" t="s">
        <v>770</v>
      </c>
      <c r="C22" t="s">
        <v>771</v>
      </c>
      <c r="D22" t="s">
        <v>772</v>
      </c>
      <c r="E22" t="s">
        <v>773</v>
      </c>
      <c r="F22">
        <v>52</v>
      </c>
      <c r="G22" t="s">
        <v>774</v>
      </c>
      <c r="I22" s="2" t="s">
        <v>773</v>
      </c>
      <c r="J22" s="2">
        <v>52</v>
      </c>
      <c r="K22" s="3" t="s">
        <v>774</v>
      </c>
      <c r="N22" s="5" t="s">
        <v>775</v>
      </c>
      <c r="O22" s="5" t="s">
        <v>776</v>
      </c>
      <c r="P22" t="s">
        <v>777</v>
      </c>
      <c r="S22" t="s">
        <v>446</v>
      </c>
      <c r="T22" t="s">
        <v>778</v>
      </c>
      <c r="U22" t="s">
        <v>779</v>
      </c>
      <c r="V22" t="s">
        <v>716</v>
      </c>
      <c r="W22" t="s">
        <v>717</v>
      </c>
      <c r="X22" t="s">
        <v>754</v>
      </c>
      <c r="Y22" t="s">
        <v>780</v>
      </c>
    </row>
    <row r="23" spans="1:25" x14ac:dyDescent="0.3">
      <c r="A23" t="s">
        <v>781</v>
      </c>
      <c r="B23" t="s">
        <v>782</v>
      </c>
      <c r="C23" t="s">
        <v>783</v>
      </c>
      <c r="D23" t="s">
        <v>784</v>
      </c>
      <c r="E23" t="s">
        <v>785</v>
      </c>
      <c r="F23">
        <v>974</v>
      </c>
      <c r="G23" t="s">
        <v>786</v>
      </c>
      <c r="I23" s="2" t="s">
        <v>759</v>
      </c>
      <c r="J23" s="2">
        <v>50</v>
      </c>
      <c r="K23" s="3" t="s">
        <v>760</v>
      </c>
      <c r="N23" s="5" t="s">
        <v>787</v>
      </c>
      <c r="O23" s="5" t="s">
        <v>788</v>
      </c>
      <c r="P23" t="s">
        <v>15</v>
      </c>
      <c r="S23" t="s">
        <v>789</v>
      </c>
      <c r="T23" t="s">
        <v>790</v>
      </c>
      <c r="U23" t="s">
        <v>791</v>
      </c>
      <c r="V23" t="s">
        <v>716</v>
      </c>
      <c r="W23" t="s">
        <v>717</v>
      </c>
      <c r="X23" t="s">
        <v>754</v>
      </c>
      <c r="Y23" t="s">
        <v>780</v>
      </c>
    </row>
    <row r="24" spans="1:25" x14ac:dyDescent="0.3">
      <c r="A24" t="s">
        <v>792</v>
      </c>
      <c r="B24" t="s">
        <v>793</v>
      </c>
      <c r="C24" t="s">
        <v>794</v>
      </c>
      <c r="D24" t="s">
        <v>795</v>
      </c>
      <c r="E24" t="s">
        <v>560</v>
      </c>
      <c r="F24">
        <v>978</v>
      </c>
      <c r="G24" t="s">
        <v>561</v>
      </c>
      <c r="I24" s="2" t="s">
        <v>796</v>
      </c>
      <c r="J24" s="2">
        <v>975</v>
      </c>
      <c r="K24" s="3" t="s">
        <v>797</v>
      </c>
      <c r="N24" s="5" t="s">
        <v>798</v>
      </c>
      <c r="O24" s="5" t="s">
        <v>799</v>
      </c>
      <c r="P24" t="s">
        <v>800</v>
      </c>
      <c r="S24" t="s">
        <v>801</v>
      </c>
      <c r="T24" t="s">
        <v>802</v>
      </c>
      <c r="U24" t="s">
        <v>803</v>
      </c>
      <c r="V24" t="s">
        <v>716</v>
      </c>
      <c r="W24" t="s">
        <v>717</v>
      </c>
      <c r="X24" t="s">
        <v>754</v>
      </c>
      <c r="Y24" t="s">
        <v>801</v>
      </c>
    </row>
    <row r="25" spans="1:25" x14ac:dyDescent="0.3">
      <c r="A25" t="s">
        <v>804</v>
      </c>
      <c r="B25" t="s">
        <v>805</v>
      </c>
      <c r="C25" t="s">
        <v>806</v>
      </c>
      <c r="D25" t="s">
        <v>807</v>
      </c>
      <c r="E25" t="s">
        <v>808</v>
      </c>
      <c r="F25">
        <v>84</v>
      </c>
      <c r="G25" t="s">
        <v>809</v>
      </c>
      <c r="I25" s="2" t="s">
        <v>747</v>
      </c>
      <c r="J25" s="2">
        <v>48</v>
      </c>
      <c r="K25" s="3" t="s">
        <v>748</v>
      </c>
      <c r="N25" s="5" t="s">
        <v>810</v>
      </c>
      <c r="O25" s="5" t="s">
        <v>811</v>
      </c>
      <c r="P25" t="s">
        <v>812</v>
      </c>
      <c r="S25" t="s">
        <v>813</v>
      </c>
      <c r="T25" t="s">
        <v>814</v>
      </c>
      <c r="U25" t="s">
        <v>815</v>
      </c>
      <c r="V25" t="s">
        <v>716</v>
      </c>
      <c r="W25" t="s">
        <v>717</v>
      </c>
      <c r="X25" t="s">
        <v>754</v>
      </c>
      <c r="Y25" t="s">
        <v>813</v>
      </c>
    </row>
    <row r="26" spans="1:25" x14ac:dyDescent="0.3">
      <c r="A26" t="s">
        <v>816</v>
      </c>
      <c r="B26" t="s">
        <v>817</v>
      </c>
      <c r="C26" t="s">
        <v>818</v>
      </c>
      <c r="D26" t="s">
        <v>819</v>
      </c>
      <c r="E26" t="s">
        <v>820</v>
      </c>
      <c r="F26">
        <v>952</v>
      </c>
      <c r="G26" t="s">
        <v>821</v>
      </c>
      <c r="I26" s="2" t="s">
        <v>822</v>
      </c>
      <c r="J26" s="2">
        <v>108</v>
      </c>
      <c r="K26" s="3" t="s">
        <v>823</v>
      </c>
      <c r="N26" s="5" t="s">
        <v>824</v>
      </c>
      <c r="O26" s="5" t="s">
        <v>825</v>
      </c>
      <c r="P26" t="s">
        <v>826</v>
      </c>
      <c r="S26" t="s">
        <v>827</v>
      </c>
      <c r="T26" t="s">
        <v>828</v>
      </c>
      <c r="U26" t="s">
        <v>829</v>
      </c>
      <c r="V26" t="s">
        <v>716</v>
      </c>
      <c r="W26" t="s">
        <v>830</v>
      </c>
      <c r="X26" t="s">
        <v>827</v>
      </c>
      <c r="Y26" t="s">
        <v>827</v>
      </c>
    </row>
    <row r="27" spans="1:25" x14ac:dyDescent="0.3">
      <c r="A27" t="s">
        <v>831</v>
      </c>
      <c r="B27" t="s">
        <v>832</v>
      </c>
      <c r="C27" t="s">
        <v>833</v>
      </c>
      <c r="D27" t="s">
        <v>834</v>
      </c>
      <c r="E27" t="s">
        <v>835</v>
      </c>
      <c r="F27">
        <v>60</v>
      </c>
      <c r="G27" t="s">
        <v>836</v>
      </c>
      <c r="I27" s="2" t="s">
        <v>835</v>
      </c>
      <c r="J27" s="2">
        <v>60</v>
      </c>
      <c r="K27" s="3" t="s">
        <v>836</v>
      </c>
      <c r="N27" s="5" t="s">
        <v>837</v>
      </c>
      <c r="O27" s="5" t="s">
        <v>838</v>
      </c>
      <c r="P27" t="s">
        <v>839</v>
      </c>
      <c r="S27" t="s">
        <v>840</v>
      </c>
      <c r="T27" t="s">
        <v>841</v>
      </c>
      <c r="U27" t="s">
        <v>842</v>
      </c>
      <c r="V27" t="s">
        <v>716</v>
      </c>
      <c r="W27" t="s">
        <v>830</v>
      </c>
      <c r="X27" t="s">
        <v>840</v>
      </c>
      <c r="Y27" t="s">
        <v>840</v>
      </c>
    </row>
    <row r="28" spans="1:25" x14ac:dyDescent="0.3">
      <c r="A28" t="s">
        <v>843</v>
      </c>
      <c r="B28" t="s">
        <v>844</v>
      </c>
      <c r="C28" t="s">
        <v>845</v>
      </c>
      <c r="D28" t="s">
        <v>846</v>
      </c>
      <c r="E28" t="s">
        <v>845</v>
      </c>
      <c r="F28">
        <v>64</v>
      </c>
      <c r="G28" t="s">
        <v>847</v>
      </c>
      <c r="I28" s="2" t="s">
        <v>848</v>
      </c>
      <c r="J28" s="2">
        <v>96</v>
      </c>
      <c r="K28" s="3" t="s">
        <v>849</v>
      </c>
      <c r="N28" s="5" t="s">
        <v>850</v>
      </c>
      <c r="O28" s="5" t="s">
        <v>851</v>
      </c>
      <c r="P28" t="s">
        <v>852</v>
      </c>
      <c r="S28" t="s">
        <v>853</v>
      </c>
      <c r="T28" t="s">
        <v>854</v>
      </c>
      <c r="U28" t="s">
        <v>855</v>
      </c>
      <c r="V28" t="s">
        <v>716</v>
      </c>
      <c r="W28" t="s">
        <v>853</v>
      </c>
      <c r="X28" t="s">
        <v>853</v>
      </c>
      <c r="Y28" t="s">
        <v>853</v>
      </c>
    </row>
    <row r="29" spans="1:25" x14ac:dyDescent="0.3">
      <c r="A29" t="s">
        <v>856</v>
      </c>
      <c r="B29" t="s">
        <v>857</v>
      </c>
      <c r="C29" t="s">
        <v>858</v>
      </c>
      <c r="D29" t="s">
        <v>859</v>
      </c>
      <c r="E29" t="s">
        <v>860</v>
      </c>
      <c r="F29">
        <v>68</v>
      </c>
      <c r="G29" t="s">
        <v>861</v>
      </c>
      <c r="I29" s="2" t="s">
        <v>860</v>
      </c>
      <c r="J29" s="2">
        <v>68</v>
      </c>
      <c r="K29" s="3" t="s">
        <v>861</v>
      </c>
      <c r="N29" s="5" t="s">
        <v>862</v>
      </c>
      <c r="O29" s="5" t="s">
        <v>863</v>
      </c>
      <c r="P29" t="s">
        <v>864</v>
      </c>
      <c r="S29" t="s">
        <v>865</v>
      </c>
      <c r="T29" t="s">
        <v>866</v>
      </c>
      <c r="U29" t="s">
        <v>867</v>
      </c>
      <c r="V29" t="s">
        <v>716</v>
      </c>
      <c r="W29" t="s">
        <v>865</v>
      </c>
      <c r="X29" t="s">
        <v>865</v>
      </c>
      <c r="Y29" t="s">
        <v>865</v>
      </c>
    </row>
    <row r="30" spans="1:25" x14ac:dyDescent="0.3">
      <c r="A30" t="s">
        <v>868</v>
      </c>
      <c r="B30" t="s">
        <v>869</v>
      </c>
      <c r="C30" t="s">
        <v>870</v>
      </c>
      <c r="D30" t="s">
        <v>871</v>
      </c>
      <c r="E30" t="s">
        <v>761</v>
      </c>
      <c r="F30">
        <v>977</v>
      </c>
      <c r="G30" t="s">
        <v>762</v>
      </c>
      <c r="I30" s="2" t="s">
        <v>872</v>
      </c>
      <c r="J30" s="2">
        <v>986</v>
      </c>
      <c r="K30" s="3" t="s">
        <v>873</v>
      </c>
      <c r="N30" s="5" t="s">
        <v>874</v>
      </c>
      <c r="O30" s="5" t="s">
        <v>875</v>
      </c>
      <c r="P30" t="s">
        <v>876</v>
      </c>
      <c r="S30" t="s">
        <v>877</v>
      </c>
      <c r="T30" t="s">
        <v>877</v>
      </c>
      <c r="U30" t="s">
        <v>877</v>
      </c>
      <c r="V30" t="s">
        <v>877</v>
      </c>
      <c r="W30" t="s">
        <v>877</v>
      </c>
      <c r="X30" t="s">
        <v>877</v>
      </c>
      <c r="Y30" t="s">
        <v>877</v>
      </c>
    </row>
    <row r="31" spans="1:25" x14ac:dyDescent="0.3">
      <c r="A31" t="s">
        <v>878</v>
      </c>
      <c r="B31" t="s">
        <v>879</v>
      </c>
      <c r="C31" t="s">
        <v>880</v>
      </c>
      <c r="D31" t="s">
        <v>881</v>
      </c>
      <c r="E31" t="s">
        <v>882</v>
      </c>
      <c r="F31">
        <v>72</v>
      </c>
      <c r="G31" t="s">
        <v>883</v>
      </c>
      <c r="I31" s="2" t="s">
        <v>735</v>
      </c>
      <c r="J31" s="2">
        <v>44</v>
      </c>
      <c r="K31" s="3" t="s">
        <v>736</v>
      </c>
      <c r="N31" s="5" t="s">
        <v>884</v>
      </c>
      <c r="O31" s="5" t="s">
        <v>885</v>
      </c>
      <c r="P31" t="s">
        <v>886</v>
      </c>
    </row>
    <row r="32" spans="1:25" x14ac:dyDescent="0.3">
      <c r="A32" t="s">
        <v>887</v>
      </c>
      <c r="B32" t="s">
        <v>888</v>
      </c>
      <c r="C32" t="s">
        <v>889</v>
      </c>
      <c r="D32" t="s">
        <v>890</v>
      </c>
      <c r="E32" t="s">
        <v>872</v>
      </c>
      <c r="F32">
        <v>986</v>
      </c>
      <c r="G32" t="s">
        <v>873</v>
      </c>
      <c r="I32" s="2" t="s">
        <v>845</v>
      </c>
      <c r="J32" s="2">
        <v>64</v>
      </c>
      <c r="K32" s="3" t="s">
        <v>847</v>
      </c>
      <c r="N32" s="5" t="s">
        <v>891</v>
      </c>
      <c r="O32" s="5" t="s">
        <v>892</v>
      </c>
      <c r="P32" t="s">
        <v>13</v>
      </c>
    </row>
    <row r="33" spans="1:16" x14ac:dyDescent="0.3">
      <c r="A33" t="s">
        <v>893</v>
      </c>
      <c r="B33" t="s">
        <v>894</v>
      </c>
      <c r="C33" t="s">
        <v>895</v>
      </c>
      <c r="D33" t="s">
        <v>896</v>
      </c>
      <c r="E33" t="s">
        <v>219</v>
      </c>
      <c r="F33">
        <v>840</v>
      </c>
      <c r="G33" t="s">
        <v>530</v>
      </c>
      <c r="I33" s="2" t="s">
        <v>882</v>
      </c>
      <c r="J33" s="2">
        <v>72</v>
      </c>
      <c r="K33" s="3" t="s">
        <v>883</v>
      </c>
      <c r="N33" s="5" t="s">
        <v>897</v>
      </c>
      <c r="O33" s="5" t="s">
        <v>898</v>
      </c>
      <c r="P33" t="s">
        <v>227</v>
      </c>
    </row>
    <row r="34" spans="1:16" x14ac:dyDescent="0.3">
      <c r="A34" t="s">
        <v>899</v>
      </c>
      <c r="B34" t="s">
        <v>900</v>
      </c>
      <c r="C34" t="s">
        <v>901</v>
      </c>
      <c r="D34" t="s">
        <v>902</v>
      </c>
      <c r="E34" t="s">
        <v>219</v>
      </c>
      <c r="F34">
        <v>840</v>
      </c>
      <c r="G34" t="s">
        <v>530</v>
      </c>
      <c r="I34" s="2" t="s">
        <v>785</v>
      </c>
      <c r="J34" s="2">
        <v>974</v>
      </c>
      <c r="K34" s="3" t="s">
        <v>786</v>
      </c>
      <c r="N34" s="5" t="s">
        <v>903</v>
      </c>
      <c r="O34" s="5" t="s">
        <v>904</v>
      </c>
      <c r="P34" t="s">
        <v>905</v>
      </c>
    </row>
    <row r="35" spans="1:16" x14ac:dyDescent="0.3">
      <c r="A35" t="s">
        <v>906</v>
      </c>
      <c r="B35" t="s">
        <v>907</v>
      </c>
      <c r="C35" t="s">
        <v>908</v>
      </c>
      <c r="D35" t="s">
        <v>909</v>
      </c>
      <c r="E35" t="s">
        <v>848</v>
      </c>
      <c r="F35">
        <v>96</v>
      </c>
      <c r="G35" t="s">
        <v>849</v>
      </c>
      <c r="I35" s="2" t="s">
        <v>808</v>
      </c>
      <c r="J35" s="2">
        <v>84</v>
      </c>
      <c r="K35" s="3" t="s">
        <v>809</v>
      </c>
      <c r="N35" s="5" t="s">
        <v>910</v>
      </c>
      <c r="O35" s="5" t="s">
        <v>911</v>
      </c>
      <c r="P35" t="s">
        <v>912</v>
      </c>
    </row>
    <row r="36" spans="1:16" x14ac:dyDescent="0.3">
      <c r="A36" t="s">
        <v>913</v>
      </c>
      <c r="B36" t="s">
        <v>914</v>
      </c>
      <c r="C36" t="s">
        <v>915</v>
      </c>
      <c r="D36" t="s">
        <v>916</v>
      </c>
      <c r="E36" t="s">
        <v>796</v>
      </c>
      <c r="F36">
        <v>975</v>
      </c>
      <c r="G36" t="s">
        <v>797</v>
      </c>
      <c r="I36" s="2" t="s">
        <v>917</v>
      </c>
      <c r="J36" s="2">
        <v>124</v>
      </c>
      <c r="K36" s="3" t="s">
        <v>918</v>
      </c>
      <c r="N36" s="5" t="s">
        <v>919</v>
      </c>
      <c r="O36" s="5" t="s">
        <v>920</v>
      </c>
      <c r="P36" t="s">
        <v>921</v>
      </c>
    </row>
    <row r="37" spans="1:16" x14ac:dyDescent="0.3">
      <c r="A37" t="s">
        <v>922</v>
      </c>
      <c r="B37" t="s">
        <v>923</v>
      </c>
      <c r="C37" t="s">
        <v>924</v>
      </c>
      <c r="D37" t="s">
        <v>925</v>
      </c>
      <c r="E37" t="s">
        <v>820</v>
      </c>
      <c r="F37">
        <v>952</v>
      </c>
      <c r="G37" t="s">
        <v>821</v>
      </c>
      <c r="I37" s="2" t="s">
        <v>926</v>
      </c>
      <c r="J37" s="2">
        <v>976</v>
      </c>
      <c r="K37" s="3" t="s">
        <v>927</v>
      </c>
      <c r="N37" s="5" t="s">
        <v>928</v>
      </c>
      <c r="O37" s="5" t="s">
        <v>929</v>
      </c>
      <c r="P37" t="s">
        <v>930</v>
      </c>
    </row>
    <row r="38" spans="1:16" x14ac:dyDescent="0.3">
      <c r="A38" t="s">
        <v>931</v>
      </c>
      <c r="B38" t="s">
        <v>932</v>
      </c>
      <c r="C38" t="s">
        <v>933</v>
      </c>
      <c r="D38" t="s">
        <v>934</v>
      </c>
      <c r="E38" t="s">
        <v>822</v>
      </c>
      <c r="F38">
        <v>108</v>
      </c>
      <c r="G38" t="s">
        <v>823</v>
      </c>
      <c r="I38" s="2" t="s">
        <v>935</v>
      </c>
      <c r="J38" s="2">
        <v>756</v>
      </c>
      <c r="K38" s="3" t="s">
        <v>936</v>
      </c>
      <c r="N38" s="5" t="s">
        <v>937</v>
      </c>
      <c r="O38" s="5" t="s">
        <v>938</v>
      </c>
      <c r="P38" t="s">
        <v>939</v>
      </c>
    </row>
    <row r="39" spans="1:16" x14ac:dyDescent="0.3">
      <c r="A39" t="s">
        <v>940</v>
      </c>
      <c r="B39" t="s">
        <v>941</v>
      </c>
      <c r="C39" t="s">
        <v>942</v>
      </c>
      <c r="D39" t="s">
        <v>943</v>
      </c>
      <c r="E39" t="s">
        <v>944</v>
      </c>
      <c r="F39">
        <v>116</v>
      </c>
      <c r="G39" t="s">
        <v>945</v>
      </c>
      <c r="I39" s="2" t="s">
        <v>946</v>
      </c>
      <c r="J39" s="2">
        <v>990</v>
      </c>
      <c r="K39" s="3" t="s">
        <v>947</v>
      </c>
      <c r="N39" s="5" t="s">
        <v>948</v>
      </c>
      <c r="O39" s="5" t="s">
        <v>949</v>
      </c>
      <c r="P39" t="s">
        <v>223</v>
      </c>
    </row>
    <row r="40" spans="1:16" x14ac:dyDescent="0.3">
      <c r="A40" t="s">
        <v>950</v>
      </c>
      <c r="B40" t="s">
        <v>951</v>
      </c>
      <c r="C40" t="s">
        <v>952</v>
      </c>
      <c r="D40" t="s">
        <v>953</v>
      </c>
      <c r="E40" t="s">
        <v>954</v>
      </c>
      <c r="F40">
        <v>950</v>
      </c>
      <c r="G40" t="s">
        <v>955</v>
      </c>
      <c r="I40" s="2" t="s">
        <v>956</v>
      </c>
      <c r="J40" s="2">
        <v>0</v>
      </c>
      <c r="K40" s="3" t="s">
        <v>957</v>
      </c>
      <c r="N40" s="5" t="s">
        <v>958</v>
      </c>
      <c r="O40" s="5" t="s">
        <v>959</v>
      </c>
      <c r="P40" t="s">
        <v>222</v>
      </c>
    </row>
    <row r="41" spans="1:16" x14ac:dyDescent="0.3">
      <c r="A41" t="s">
        <v>960</v>
      </c>
      <c r="B41" t="s">
        <v>961</v>
      </c>
      <c r="C41" t="s">
        <v>962</v>
      </c>
      <c r="D41" t="s">
        <v>963</v>
      </c>
      <c r="E41" t="s">
        <v>917</v>
      </c>
      <c r="F41">
        <v>124</v>
      </c>
      <c r="G41" t="s">
        <v>918</v>
      </c>
      <c r="I41" s="2" t="s">
        <v>964</v>
      </c>
      <c r="J41" s="2">
        <v>170</v>
      </c>
      <c r="K41" s="3" t="s">
        <v>965</v>
      </c>
      <c r="N41" s="5" t="s">
        <v>966</v>
      </c>
      <c r="O41" s="5" t="s">
        <v>967</v>
      </c>
      <c r="P41" t="s">
        <v>968</v>
      </c>
    </row>
    <row r="42" spans="1:16" x14ac:dyDescent="0.3">
      <c r="A42" t="s">
        <v>969</v>
      </c>
      <c r="B42" t="s">
        <v>970</v>
      </c>
      <c r="C42" t="s">
        <v>971</v>
      </c>
      <c r="D42" t="s">
        <v>972</v>
      </c>
      <c r="E42" t="s">
        <v>973</v>
      </c>
      <c r="F42">
        <v>132</v>
      </c>
      <c r="G42" t="s">
        <v>974</v>
      </c>
      <c r="I42" s="2" t="s">
        <v>975</v>
      </c>
      <c r="J42" s="2">
        <v>188</v>
      </c>
      <c r="K42" s="3" t="s">
        <v>976</v>
      </c>
      <c r="N42" s="5" t="s">
        <v>977</v>
      </c>
      <c r="O42" s="5" t="s">
        <v>978</v>
      </c>
      <c r="P42" t="s">
        <v>979</v>
      </c>
    </row>
    <row r="43" spans="1:16" x14ac:dyDescent="0.3">
      <c r="A43" t="s">
        <v>980</v>
      </c>
      <c r="B43" t="s">
        <v>981</v>
      </c>
      <c r="C43" t="s">
        <v>982</v>
      </c>
      <c r="D43" t="s">
        <v>983</v>
      </c>
      <c r="E43" t="s">
        <v>984</v>
      </c>
      <c r="F43">
        <v>136</v>
      </c>
      <c r="G43" t="s">
        <v>985</v>
      </c>
      <c r="I43" s="2" t="s">
        <v>986</v>
      </c>
      <c r="J43" s="2">
        <v>931</v>
      </c>
      <c r="K43" s="3" t="s">
        <v>987</v>
      </c>
      <c r="N43" s="5" t="s">
        <v>988</v>
      </c>
      <c r="O43" s="5" t="s">
        <v>989</v>
      </c>
      <c r="P43" t="s">
        <v>990</v>
      </c>
    </row>
    <row r="44" spans="1:16" x14ac:dyDescent="0.3">
      <c r="A44" t="s">
        <v>991</v>
      </c>
      <c r="B44" t="s">
        <v>992</v>
      </c>
      <c r="C44" t="s">
        <v>993</v>
      </c>
      <c r="D44" t="s">
        <v>994</v>
      </c>
      <c r="E44" t="s">
        <v>954</v>
      </c>
      <c r="F44">
        <v>950</v>
      </c>
      <c r="G44" t="s">
        <v>955</v>
      </c>
      <c r="I44" s="2" t="s">
        <v>973</v>
      </c>
      <c r="J44" s="2">
        <v>132</v>
      </c>
      <c r="K44" s="3" t="s">
        <v>974</v>
      </c>
      <c r="N44" s="5" t="s">
        <v>995</v>
      </c>
      <c r="O44" s="5" t="s">
        <v>996</v>
      </c>
      <c r="P44" t="s">
        <v>997</v>
      </c>
    </row>
    <row r="45" spans="1:16" x14ac:dyDescent="0.3">
      <c r="A45" t="s">
        <v>998</v>
      </c>
      <c r="B45" t="s">
        <v>999</v>
      </c>
      <c r="C45" t="s">
        <v>1000</v>
      </c>
      <c r="D45" t="s">
        <v>1001</v>
      </c>
      <c r="E45" t="s">
        <v>954</v>
      </c>
      <c r="F45">
        <v>950</v>
      </c>
      <c r="G45" t="s">
        <v>955</v>
      </c>
      <c r="I45" s="2" t="s">
        <v>1002</v>
      </c>
      <c r="J45" s="2">
        <v>203</v>
      </c>
      <c r="K45" s="3" t="s">
        <v>1003</v>
      </c>
      <c r="N45" s="5" t="s">
        <v>1004</v>
      </c>
      <c r="O45" s="5" t="s">
        <v>1005</v>
      </c>
      <c r="P45" t="s">
        <v>1006</v>
      </c>
    </row>
    <row r="46" spans="1:16" x14ac:dyDescent="0.3">
      <c r="A46" t="s">
        <v>1007</v>
      </c>
      <c r="B46" t="s">
        <v>1008</v>
      </c>
      <c r="C46" t="s">
        <v>1009</v>
      </c>
      <c r="D46" t="s">
        <v>1010</v>
      </c>
      <c r="E46" t="s">
        <v>946</v>
      </c>
      <c r="F46">
        <v>990</v>
      </c>
      <c r="G46" t="s">
        <v>947</v>
      </c>
      <c r="I46" s="2" t="s">
        <v>1011</v>
      </c>
      <c r="J46" s="2">
        <v>262</v>
      </c>
      <c r="K46" s="3" t="s">
        <v>1012</v>
      </c>
      <c r="N46" s="5" t="s">
        <v>1013</v>
      </c>
      <c r="O46" s="5" t="s">
        <v>1014</v>
      </c>
      <c r="P46" t="s">
        <v>1015</v>
      </c>
    </row>
    <row r="47" spans="1:16" x14ac:dyDescent="0.3">
      <c r="A47" t="s">
        <v>1016</v>
      </c>
      <c r="B47" t="s">
        <v>1017</v>
      </c>
      <c r="C47" t="s">
        <v>1018</v>
      </c>
      <c r="D47" t="s">
        <v>1019</v>
      </c>
      <c r="E47" t="s">
        <v>956</v>
      </c>
      <c r="F47">
        <v>0</v>
      </c>
      <c r="G47" t="s">
        <v>957</v>
      </c>
      <c r="I47" s="2" t="s">
        <v>1020</v>
      </c>
      <c r="J47" s="2">
        <v>208</v>
      </c>
      <c r="K47" s="3" t="s">
        <v>1021</v>
      </c>
      <c r="N47" s="5" t="s">
        <v>1022</v>
      </c>
      <c r="O47" s="5" t="s">
        <v>1023</v>
      </c>
      <c r="P47" t="s">
        <v>1024</v>
      </c>
    </row>
    <row r="48" spans="1:16" x14ac:dyDescent="0.3">
      <c r="A48" t="s">
        <v>1025</v>
      </c>
      <c r="B48" t="s">
        <v>1026</v>
      </c>
      <c r="C48" t="s">
        <v>1027</v>
      </c>
      <c r="D48" t="s">
        <v>1028</v>
      </c>
      <c r="E48" t="s">
        <v>697</v>
      </c>
      <c r="F48">
        <v>36</v>
      </c>
      <c r="G48" t="s">
        <v>698</v>
      </c>
      <c r="I48" s="2" t="s">
        <v>1029</v>
      </c>
      <c r="J48" s="2">
        <v>214</v>
      </c>
      <c r="K48" s="3" t="s">
        <v>1030</v>
      </c>
      <c r="N48" s="5" t="s">
        <v>1031</v>
      </c>
      <c r="O48" s="5" t="s">
        <v>1032</v>
      </c>
      <c r="P48" t="s">
        <v>1033</v>
      </c>
    </row>
    <row r="49" spans="1:16" x14ac:dyDescent="0.3">
      <c r="A49" t="s">
        <v>1034</v>
      </c>
      <c r="B49" t="s">
        <v>1035</v>
      </c>
      <c r="C49" t="s">
        <v>1036</v>
      </c>
      <c r="D49" t="s">
        <v>1037</v>
      </c>
      <c r="E49" t="s">
        <v>697</v>
      </c>
      <c r="F49">
        <v>36</v>
      </c>
      <c r="G49" t="s">
        <v>698</v>
      </c>
      <c r="I49" s="2" t="s">
        <v>588</v>
      </c>
      <c r="J49" s="2">
        <v>12</v>
      </c>
      <c r="K49" s="3" t="s">
        <v>589</v>
      </c>
      <c r="N49" s="5" t="s">
        <v>1038</v>
      </c>
      <c r="O49" s="5" t="s">
        <v>1039</v>
      </c>
      <c r="P49" t="s">
        <v>1040</v>
      </c>
    </row>
    <row r="50" spans="1:16" x14ac:dyDescent="0.3">
      <c r="A50" t="s">
        <v>1041</v>
      </c>
      <c r="B50" t="s">
        <v>1042</v>
      </c>
      <c r="C50" t="s">
        <v>1043</v>
      </c>
      <c r="D50" t="s">
        <v>1044</v>
      </c>
      <c r="E50" t="s">
        <v>964</v>
      </c>
      <c r="F50">
        <v>170</v>
      </c>
      <c r="G50" t="s">
        <v>965</v>
      </c>
      <c r="I50" s="2" t="s">
        <v>1045</v>
      </c>
      <c r="J50" s="2">
        <v>818</v>
      </c>
      <c r="K50" s="3" t="s">
        <v>1046</v>
      </c>
      <c r="N50" s="5" t="s">
        <v>1047</v>
      </c>
      <c r="O50" s="5" t="s">
        <v>1048</v>
      </c>
      <c r="P50" t="s">
        <v>1049</v>
      </c>
    </row>
    <row r="51" spans="1:16" x14ac:dyDescent="0.3">
      <c r="A51" t="s">
        <v>1050</v>
      </c>
      <c r="B51" t="s">
        <v>1051</v>
      </c>
      <c r="C51" t="s">
        <v>1052</v>
      </c>
      <c r="D51" t="s">
        <v>1053</v>
      </c>
      <c r="E51" t="s">
        <v>1054</v>
      </c>
      <c r="F51">
        <v>174</v>
      </c>
      <c r="G51" t="s">
        <v>1055</v>
      </c>
      <c r="I51" s="2" t="s">
        <v>1056</v>
      </c>
      <c r="J51" s="2">
        <v>232</v>
      </c>
      <c r="K51" s="3" t="s">
        <v>1057</v>
      </c>
      <c r="N51" s="5" t="s">
        <v>1058</v>
      </c>
      <c r="O51" s="5" t="s">
        <v>1059</v>
      </c>
      <c r="P51" t="s">
        <v>1060</v>
      </c>
    </row>
    <row r="52" spans="1:16" x14ac:dyDescent="0.3">
      <c r="A52" t="s">
        <v>1061</v>
      </c>
      <c r="B52" t="s">
        <v>1062</v>
      </c>
      <c r="C52" t="s">
        <v>1063</v>
      </c>
      <c r="D52" t="s">
        <v>1064</v>
      </c>
      <c r="E52" t="s">
        <v>975</v>
      </c>
      <c r="F52">
        <v>188</v>
      </c>
      <c r="G52" t="s">
        <v>976</v>
      </c>
      <c r="I52" s="2" t="s">
        <v>1065</v>
      </c>
      <c r="J52" s="2">
        <v>230</v>
      </c>
      <c r="K52" s="3" t="s">
        <v>1066</v>
      </c>
      <c r="N52" s="5" t="s">
        <v>1067</v>
      </c>
      <c r="O52" s="5" t="s">
        <v>1068</v>
      </c>
      <c r="P52" t="s">
        <v>1069</v>
      </c>
    </row>
    <row r="53" spans="1:16" x14ac:dyDescent="0.3">
      <c r="A53" t="s">
        <v>1070</v>
      </c>
      <c r="B53" t="s">
        <v>1071</v>
      </c>
      <c r="C53" t="s">
        <v>1072</v>
      </c>
      <c r="D53" t="s">
        <v>1073</v>
      </c>
      <c r="E53" t="s">
        <v>820</v>
      </c>
      <c r="F53">
        <v>952</v>
      </c>
      <c r="G53" t="s">
        <v>821</v>
      </c>
      <c r="I53" s="2" t="s">
        <v>560</v>
      </c>
      <c r="J53" s="2">
        <v>978</v>
      </c>
      <c r="K53" s="3" t="s">
        <v>561</v>
      </c>
      <c r="N53" s="5" t="s">
        <v>1074</v>
      </c>
      <c r="O53" s="5" t="s">
        <v>1075</v>
      </c>
      <c r="P53" t="s">
        <v>1076</v>
      </c>
    </row>
    <row r="54" spans="1:16" x14ac:dyDescent="0.3">
      <c r="A54" t="s">
        <v>1077</v>
      </c>
      <c r="B54" t="s">
        <v>1078</v>
      </c>
      <c r="C54" t="s">
        <v>1079</v>
      </c>
      <c r="D54" t="s">
        <v>1080</v>
      </c>
      <c r="E54" t="s">
        <v>1081</v>
      </c>
      <c r="F54">
        <v>191</v>
      </c>
      <c r="G54" t="s">
        <v>1082</v>
      </c>
      <c r="I54" s="2" t="s">
        <v>1083</v>
      </c>
      <c r="J54" s="2">
        <v>242</v>
      </c>
      <c r="K54" s="3" t="s">
        <v>1084</v>
      </c>
      <c r="N54" s="5" t="s">
        <v>1085</v>
      </c>
      <c r="O54" s="5" t="s">
        <v>1086</v>
      </c>
      <c r="P54" t="s">
        <v>1087</v>
      </c>
    </row>
    <row r="55" spans="1:16" x14ac:dyDescent="0.3">
      <c r="A55" t="s">
        <v>1088</v>
      </c>
      <c r="B55" t="s">
        <v>1089</v>
      </c>
      <c r="C55" t="s">
        <v>1090</v>
      </c>
      <c r="D55" t="s">
        <v>1091</v>
      </c>
      <c r="E55" t="s">
        <v>986</v>
      </c>
      <c r="F55">
        <v>931</v>
      </c>
      <c r="G55" t="s">
        <v>987</v>
      </c>
      <c r="I55" s="2" t="s">
        <v>1092</v>
      </c>
      <c r="J55" s="2">
        <v>238</v>
      </c>
      <c r="K55" s="3" t="s">
        <v>1093</v>
      </c>
      <c r="N55" s="5" t="s">
        <v>1094</v>
      </c>
      <c r="O55" s="5" t="s">
        <v>1095</v>
      </c>
      <c r="P55" t="s">
        <v>1096</v>
      </c>
    </row>
    <row r="56" spans="1:16" x14ac:dyDescent="0.3">
      <c r="A56" t="s">
        <v>1097</v>
      </c>
      <c r="B56" t="s">
        <v>1098</v>
      </c>
      <c r="C56" t="s">
        <v>1099</v>
      </c>
      <c r="D56" t="s">
        <v>1100</v>
      </c>
      <c r="E56" t="s">
        <v>560</v>
      </c>
      <c r="F56">
        <v>978</v>
      </c>
      <c r="G56" t="s">
        <v>561</v>
      </c>
      <c r="I56" s="2" t="s">
        <v>1101</v>
      </c>
      <c r="J56" s="2">
        <v>826</v>
      </c>
      <c r="K56" s="3" t="s">
        <v>1102</v>
      </c>
      <c r="N56" s="5" t="s">
        <v>1103</v>
      </c>
      <c r="O56" s="5" t="s">
        <v>1104</v>
      </c>
      <c r="P56" t="s">
        <v>1105</v>
      </c>
    </row>
    <row r="57" spans="1:16" x14ac:dyDescent="0.3">
      <c r="A57" t="s">
        <v>1106</v>
      </c>
      <c r="B57" t="s">
        <v>1107</v>
      </c>
      <c r="C57" t="s">
        <v>1108</v>
      </c>
      <c r="D57" t="s">
        <v>1109</v>
      </c>
      <c r="E57" t="s">
        <v>1002</v>
      </c>
      <c r="F57">
        <v>203</v>
      </c>
      <c r="G57" t="s">
        <v>1003</v>
      </c>
      <c r="I57" s="2" t="s">
        <v>1110</v>
      </c>
      <c r="J57" s="2">
        <v>981</v>
      </c>
      <c r="K57" s="3" t="s">
        <v>1111</v>
      </c>
      <c r="N57" s="5" t="s">
        <v>1112</v>
      </c>
      <c r="O57" s="5" t="s">
        <v>1113</v>
      </c>
      <c r="P57" t="s">
        <v>1114</v>
      </c>
    </row>
    <row r="58" spans="1:16" x14ac:dyDescent="0.3">
      <c r="A58" t="s">
        <v>1115</v>
      </c>
      <c r="B58" t="s">
        <v>1116</v>
      </c>
      <c r="C58" t="s">
        <v>1117</v>
      </c>
      <c r="D58" t="s">
        <v>1118</v>
      </c>
      <c r="E58" t="s">
        <v>926</v>
      </c>
      <c r="F58">
        <v>976</v>
      </c>
      <c r="G58" t="s">
        <v>927</v>
      </c>
      <c r="I58" s="2" t="s">
        <v>1119</v>
      </c>
      <c r="J58" s="2">
        <v>0</v>
      </c>
      <c r="K58" s="3" t="s">
        <v>1120</v>
      </c>
      <c r="N58" s="5" t="s">
        <v>1121</v>
      </c>
      <c r="O58" s="5" t="s">
        <v>1122</v>
      </c>
      <c r="P58" t="s">
        <v>1123</v>
      </c>
    </row>
    <row r="59" spans="1:16" x14ac:dyDescent="0.3">
      <c r="A59" t="s">
        <v>1124</v>
      </c>
      <c r="B59" t="s">
        <v>1125</v>
      </c>
      <c r="C59" t="s">
        <v>1126</v>
      </c>
      <c r="D59" t="s">
        <v>1127</v>
      </c>
      <c r="E59" t="s">
        <v>1020</v>
      </c>
      <c r="F59">
        <v>208</v>
      </c>
      <c r="G59" t="s">
        <v>1021</v>
      </c>
      <c r="I59" s="2" t="s">
        <v>1128</v>
      </c>
      <c r="J59" s="2">
        <v>936</v>
      </c>
      <c r="K59" s="3" t="s">
        <v>1129</v>
      </c>
      <c r="N59" s="5" t="s">
        <v>1130</v>
      </c>
      <c r="O59" s="5" t="s">
        <v>1131</v>
      </c>
      <c r="P59" t="s">
        <v>1132</v>
      </c>
    </row>
    <row r="60" spans="1:16" x14ac:dyDescent="0.3">
      <c r="A60" t="s">
        <v>1133</v>
      </c>
      <c r="B60" t="s">
        <v>1134</v>
      </c>
      <c r="C60" t="s">
        <v>1135</v>
      </c>
      <c r="D60" t="s">
        <v>1136</v>
      </c>
      <c r="E60" t="s">
        <v>1011</v>
      </c>
      <c r="F60">
        <v>262</v>
      </c>
      <c r="G60" t="s">
        <v>1012</v>
      </c>
      <c r="I60" s="2" t="s">
        <v>1137</v>
      </c>
      <c r="J60" s="2">
        <v>292</v>
      </c>
      <c r="K60" s="3" t="s">
        <v>1138</v>
      </c>
      <c r="N60" s="5" t="s">
        <v>1139</v>
      </c>
      <c r="O60" s="5" t="s">
        <v>1140</v>
      </c>
      <c r="P60" t="s">
        <v>1141</v>
      </c>
    </row>
    <row r="61" spans="1:16" x14ac:dyDescent="0.3">
      <c r="A61" t="s">
        <v>1142</v>
      </c>
      <c r="B61" t="s">
        <v>1143</v>
      </c>
      <c r="C61" t="s">
        <v>1144</v>
      </c>
      <c r="D61" t="s">
        <v>1145</v>
      </c>
      <c r="E61" t="s">
        <v>635</v>
      </c>
      <c r="F61">
        <v>951</v>
      </c>
      <c r="G61" t="s">
        <v>636</v>
      </c>
      <c r="I61" s="2" t="s">
        <v>1146</v>
      </c>
      <c r="J61" s="2">
        <v>270</v>
      </c>
      <c r="K61" s="3" t="s">
        <v>1147</v>
      </c>
      <c r="N61" s="5" t="s">
        <v>1148</v>
      </c>
      <c r="O61" s="5" t="s">
        <v>1149</v>
      </c>
      <c r="P61" t="s">
        <v>1150</v>
      </c>
    </row>
    <row r="62" spans="1:16" x14ac:dyDescent="0.3">
      <c r="A62" t="s">
        <v>1151</v>
      </c>
      <c r="B62" t="s">
        <v>1152</v>
      </c>
      <c r="C62" t="s">
        <v>1153</v>
      </c>
      <c r="D62" t="s">
        <v>1154</v>
      </c>
      <c r="E62" t="s">
        <v>1029</v>
      </c>
      <c r="F62">
        <v>214</v>
      </c>
      <c r="G62" t="s">
        <v>1030</v>
      </c>
      <c r="I62" s="2" t="s">
        <v>1155</v>
      </c>
      <c r="J62" s="2">
        <v>324</v>
      </c>
      <c r="K62" s="3" t="s">
        <v>1156</v>
      </c>
      <c r="N62" s="5" t="s">
        <v>1157</v>
      </c>
      <c r="O62" s="5" t="s">
        <v>1158</v>
      </c>
      <c r="P62" t="s">
        <v>246</v>
      </c>
    </row>
    <row r="63" spans="1:16" x14ac:dyDescent="0.3">
      <c r="A63" t="s">
        <v>1159</v>
      </c>
      <c r="B63" t="s">
        <v>1160</v>
      </c>
      <c r="C63" t="s">
        <v>1161</v>
      </c>
      <c r="D63" t="s">
        <v>1162</v>
      </c>
      <c r="E63" t="s">
        <v>219</v>
      </c>
      <c r="F63">
        <v>840</v>
      </c>
      <c r="G63" t="s">
        <v>530</v>
      </c>
      <c r="I63" s="2" t="s">
        <v>1163</v>
      </c>
      <c r="J63" s="2">
        <v>320</v>
      </c>
      <c r="K63" s="3" t="s">
        <v>1164</v>
      </c>
      <c r="N63" s="5" t="s">
        <v>1165</v>
      </c>
      <c r="O63" s="5" t="s">
        <v>1166</v>
      </c>
      <c r="P63" t="s">
        <v>1167</v>
      </c>
    </row>
    <row r="64" spans="1:16" x14ac:dyDescent="0.3">
      <c r="A64" t="s">
        <v>1168</v>
      </c>
      <c r="B64" t="s">
        <v>1169</v>
      </c>
      <c r="C64" t="s">
        <v>1170</v>
      </c>
      <c r="D64" t="s">
        <v>1171</v>
      </c>
      <c r="E64" t="s">
        <v>1045</v>
      </c>
      <c r="F64">
        <v>818</v>
      </c>
      <c r="G64" t="s">
        <v>1046</v>
      </c>
      <c r="I64" s="2" t="s">
        <v>1172</v>
      </c>
      <c r="J64" s="2">
        <v>328</v>
      </c>
      <c r="K64" s="3" t="s">
        <v>1173</v>
      </c>
      <c r="N64" s="5" t="s">
        <v>1174</v>
      </c>
      <c r="O64" s="5" t="s">
        <v>1175</v>
      </c>
      <c r="P64" t="s">
        <v>248</v>
      </c>
    </row>
    <row r="65" spans="1:16" x14ac:dyDescent="0.3">
      <c r="A65" t="s">
        <v>1176</v>
      </c>
      <c r="B65" t="s">
        <v>1177</v>
      </c>
      <c r="C65" t="s">
        <v>1178</v>
      </c>
      <c r="D65" t="s">
        <v>1179</v>
      </c>
      <c r="E65" t="s">
        <v>219</v>
      </c>
      <c r="F65">
        <v>840</v>
      </c>
      <c r="G65" t="s">
        <v>530</v>
      </c>
      <c r="I65" s="2" t="s">
        <v>1180</v>
      </c>
      <c r="J65" s="2">
        <v>344</v>
      </c>
      <c r="K65" s="3" t="s">
        <v>1181</v>
      </c>
      <c r="N65" s="5" t="s">
        <v>1182</v>
      </c>
      <c r="O65" s="5" t="s">
        <v>1183</v>
      </c>
      <c r="P65" t="s">
        <v>1184</v>
      </c>
    </row>
    <row r="66" spans="1:16" x14ac:dyDescent="0.3">
      <c r="A66" t="s">
        <v>1185</v>
      </c>
      <c r="B66" t="s">
        <v>1186</v>
      </c>
      <c r="C66" t="s">
        <v>1187</v>
      </c>
      <c r="D66" t="s">
        <v>1188</v>
      </c>
      <c r="E66" t="s">
        <v>954</v>
      </c>
      <c r="F66">
        <v>950</v>
      </c>
      <c r="G66" t="s">
        <v>955</v>
      </c>
      <c r="I66" s="2" t="s">
        <v>141</v>
      </c>
      <c r="J66" s="2">
        <v>340</v>
      </c>
      <c r="K66" s="3" t="s">
        <v>1189</v>
      </c>
      <c r="N66" s="5" t="s">
        <v>1190</v>
      </c>
      <c r="O66" s="5" t="s">
        <v>1191</v>
      </c>
      <c r="P66" t="s">
        <v>1192</v>
      </c>
    </row>
    <row r="67" spans="1:16" x14ac:dyDescent="0.3">
      <c r="A67" t="s">
        <v>1193</v>
      </c>
      <c r="B67" t="s">
        <v>1194</v>
      </c>
      <c r="C67" t="s">
        <v>1195</v>
      </c>
      <c r="D67" t="s">
        <v>1196</v>
      </c>
      <c r="E67" t="s">
        <v>1056</v>
      </c>
      <c r="F67">
        <v>232</v>
      </c>
      <c r="G67" t="s">
        <v>1057</v>
      </c>
      <c r="I67" s="2" t="s">
        <v>1081</v>
      </c>
      <c r="J67" s="2">
        <v>191</v>
      </c>
      <c r="K67" s="3" t="s">
        <v>1082</v>
      </c>
      <c r="N67" s="5" t="s">
        <v>1197</v>
      </c>
      <c r="O67" s="5" t="s">
        <v>1198</v>
      </c>
      <c r="P67" t="s">
        <v>1199</v>
      </c>
    </row>
    <row r="68" spans="1:16" x14ac:dyDescent="0.3">
      <c r="A68" t="s">
        <v>1200</v>
      </c>
      <c r="B68" t="s">
        <v>1201</v>
      </c>
      <c r="C68" t="s">
        <v>1202</v>
      </c>
      <c r="D68" t="s">
        <v>1203</v>
      </c>
      <c r="E68" t="s">
        <v>560</v>
      </c>
      <c r="F68">
        <v>978</v>
      </c>
      <c r="G68" t="s">
        <v>561</v>
      </c>
      <c r="I68" s="2" t="s">
        <v>1204</v>
      </c>
      <c r="J68" s="2">
        <v>332</v>
      </c>
      <c r="K68" s="3" t="s">
        <v>1205</v>
      </c>
      <c r="N68" s="5" t="s">
        <v>1206</v>
      </c>
      <c r="O68" s="5" t="s">
        <v>1207</v>
      </c>
      <c r="P68" t="s">
        <v>1208</v>
      </c>
    </row>
    <row r="69" spans="1:16" x14ac:dyDescent="0.3">
      <c r="A69" t="s">
        <v>1209</v>
      </c>
      <c r="B69" t="s">
        <v>1210</v>
      </c>
      <c r="C69" t="s">
        <v>1211</v>
      </c>
      <c r="D69" t="s">
        <v>1212</v>
      </c>
      <c r="E69" t="s">
        <v>1213</v>
      </c>
      <c r="F69">
        <v>748</v>
      </c>
      <c r="G69" t="s">
        <v>1214</v>
      </c>
      <c r="I69" s="2" t="s">
        <v>1215</v>
      </c>
      <c r="J69" s="2">
        <v>348</v>
      </c>
      <c r="K69" s="3" t="s">
        <v>1216</v>
      </c>
      <c r="N69" s="5" t="s">
        <v>1217</v>
      </c>
      <c r="O69" s="5" t="s">
        <v>1218</v>
      </c>
      <c r="P69" t="s">
        <v>1219</v>
      </c>
    </row>
    <row r="70" spans="1:16" x14ac:dyDescent="0.3">
      <c r="A70" t="s">
        <v>1220</v>
      </c>
      <c r="B70" t="s">
        <v>1221</v>
      </c>
      <c r="C70" t="s">
        <v>1222</v>
      </c>
      <c r="D70" t="s">
        <v>1223</v>
      </c>
      <c r="E70" t="s">
        <v>1065</v>
      </c>
      <c r="F70">
        <v>230</v>
      </c>
      <c r="G70" t="s">
        <v>1066</v>
      </c>
      <c r="I70" s="2" t="s">
        <v>1224</v>
      </c>
      <c r="J70" s="2">
        <v>360</v>
      </c>
      <c r="K70" s="3" t="s">
        <v>1225</v>
      </c>
      <c r="N70" s="5" t="s">
        <v>1226</v>
      </c>
      <c r="O70" s="5" t="s">
        <v>1227</v>
      </c>
      <c r="P70" t="s">
        <v>1228</v>
      </c>
    </row>
    <row r="71" spans="1:16" x14ac:dyDescent="0.3">
      <c r="A71" t="s">
        <v>1229</v>
      </c>
      <c r="B71" t="s">
        <v>1230</v>
      </c>
      <c r="C71" t="s">
        <v>1231</v>
      </c>
      <c r="D71" t="s">
        <v>1232</v>
      </c>
      <c r="E71" t="s">
        <v>1092</v>
      </c>
      <c r="F71">
        <v>238</v>
      </c>
      <c r="G71" t="s">
        <v>1093</v>
      </c>
      <c r="I71" s="2" t="s">
        <v>1233</v>
      </c>
      <c r="J71" s="2">
        <v>376</v>
      </c>
      <c r="K71" s="3" t="s">
        <v>1234</v>
      </c>
      <c r="N71" s="5" t="s">
        <v>1235</v>
      </c>
      <c r="O71" s="5" t="s">
        <v>1236</v>
      </c>
      <c r="P71" t="s">
        <v>16</v>
      </c>
    </row>
    <row r="72" spans="1:16" x14ac:dyDescent="0.3">
      <c r="A72" t="s">
        <v>1237</v>
      </c>
      <c r="B72" t="s">
        <v>1238</v>
      </c>
      <c r="C72" t="s">
        <v>1239</v>
      </c>
      <c r="D72" t="s">
        <v>1240</v>
      </c>
      <c r="E72" t="s">
        <v>1020</v>
      </c>
      <c r="F72">
        <v>208</v>
      </c>
      <c r="G72" t="s">
        <v>1021</v>
      </c>
      <c r="I72" s="2" t="s">
        <v>1241</v>
      </c>
      <c r="J72" s="2">
        <v>0</v>
      </c>
      <c r="K72" s="3" t="s">
        <v>1242</v>
      </c>
      <c r="N72" s="5" t="s">
        <v>1243</v>
      </c>
      <c r="O72" s="5" t="s">
        <v>1244</v>
      </c>
      <c r="P72" t="s">
        <v>12</v>
      </c>
    </row>
    <row r="73" spans="1:16" x14ac:dyDescent="0.3">
      <c r="A73" t="s">
        <v>1245</v>
      </c>
      <c r="B73" t="s">
        <v>1246</v>
      </c>
      <c r="C73" t="s">
        <v>1247</v>
      </c>
      <c r="D73" t="s">
        <v>1248</v>
      </c>
      <c r="E73" t="s">
        <v>1083</v>
      </c>
      <c r="F73">
        <v>242</v>
      </c>
      <c r="G73" t="s">
        <v>1084</v>
      </c>
      <c r="I73" s="2" t="s">
        <v>1249</v>
      </c>
      <c r="J73" s="2">
        <v>356</v>
      </c>
      <c r="K73" s="3" t="s">
        <v>1250</v>
      </c>
    </row>
    <row r="74" spans="1:16" x14ac:dyDescent="0.3">
      <c r="A74" t="s">
        <v>1251</v>
      </c>
      <c r="B74" t="s">
        <v>1252</v>
      </c>
      <c r="C74" t="s">
        <v>1253</v>
      </c>
      <c r="D74" t="s">
        <v>1254</v>
      </c>
      <c r="E74" t="s">
        <v>560</v>
      </c>
      <c r="F74">
        <v>978</v>
      </c>
      <c r="G74" t="s">
        <v>561</v>
      </c>
      <c r="I74" s="2" t="s">
        <v>1255</v>
      </c>
      <c r="J74" s="2">
        <v>368</v>
      </c>
      <c r="K74" s="3" t="s">
        <v>1256</v>
      </c>
    </row>
    <row r="75" spans="1:16" x14ac:dyDescent="0.3">
      <c r="A75" t="s">
        <v>1257</v>
      </c>
      <c r="B75" t="s">
        <v>1258</v>
      </c>
      <c r="C75" t="s">
        <v>1259</v>
      </c>
      <c r="D75" t="s">
        <v>1260</v>
      </c>
      <c r="E75" t="s">
        <v>560</v>
      </c>
      <c r="F75">
        <v>978</v>
      </c>
      <c r="G75" t="s">
        <v>561</v>
      </c>
      <c r="I75" s="2" t="s">
        <v>1261</v>
      </c>
      <c r="J75" s="2">
        <v>364</v>
      </c>
      <c r="K75" s="3" t="s">
        <v>1262</v>
      </c>
    </row>
    <row r="76" spans="1:16" x14ac:dyDescent="0.3">
      <c r="A76" t="s">
        <v>1263</v>
      </c>
      <c r="B76" t="s">
        <v>1264</v>
      </c>
      <c r="C76" t="s">
        <v>1265</v>
      </c>
      <c r="D76" t="s">
        <v>1266</v>
      </c>
      <c r="E76" t="s">
        <v>560</v>
      </c>
      <c r="F76">
        <v>978</v>
      </c>
      <c r="G76" t="s">
        <v>561</v>
      </c>
      <c r="I76" s="2" t="s">
        <v>1267</v>
      </c>
      <c r="J76" s="2">
        <v>352</v>
      </c>
      <c r="K76" s="3" t="s">
        <v>1268</v>
      </c>
    </row>
    <row r="77" spans="1:16" x14ac:dyDescent="0.3">
      <c r="A77" t="s">
        <v>1269</v>
      </c>
      <c r="B77" t="s">
        <v>1270</v>
      </c>
      <c r="C77" t="s">
        <v>1271</v>
      </c>
      <c r="D77" t="s">
        <v>1272</v>
      </c>
      <c r="E77" t="s">
        <v>560</v>
      </c>
      <c r="F77">
        <v>978</v>
      </c>
      <c r="G77" t="s">
        <v>561</v>
      </c>
      <c r="I77" s="2" t="s">
        <v>1273</v>
      </c>
      <c r="J77" s="2">
        <v>0</v>
      </c>
      <c r="K77" s="3" t="s">
        <v>1274</v>
      </c>
    </row>
    <row r="78" spans="1:16" x14ac:dyDescent="0.3">
      <c r="A78" t="s">
        <v>1275</v>
      </c>
      <c r="B78" t="s">
        <v>1276</v>
      </c>
      <c r="C78" t="s">
        <v>1277</v>
      </c>
      <c r="D78" t="s">
        <v>1278</v>
      </c>
      <c r="E78" t="s">
        <v>560</v>
      </c>
      <c r="F78">
        <v>978</v>
      </c>
      <c r="G78" t="s">
        <v>561</v>
      </c>
      <c r="I78" s="2" t="s">
        <v>1279</v>
      </c>
      <c r="J78" s="2">
        <v>388</v>
      </c>
      <c r="K78" s="3" t="s">
        <v>1280</v>
      </c>
    </row>
    <row r="79" spans="1:16" x14ac:dyDescent="0.3">
      <c r="A79" t="s">
        <v>1281</v>
      </c>
      <c r="B79" t="s">
        <v>1282</v>
      </c>
      <c r="C79" t="s">
        <v>1283</v>
      </c>
      <c r="D79" t="s">
        <v>1284</v>
      </c>
      <c r="E79" t="s">
        <v>954</v>
      </c>
      <c r="F79">
        <v>950</v>
      </c>
      <c r="G79" t="s">
        <v>955</v>
      </c>
      <c r="I79" s="2" t="s">
        <v>1285</v>
      </c>
      <c r="J79" s="2">
        <v>400</v>
      </c>
      <c r="K79" s="3" t="s">
        <v>1286</v>
      </c>
    </row>
    <row r="80" spans="1:16" x14ac:dyDescent="0.3">
      <c r="A80" t="s">
        <v>1287</v>
      </c>
      <c r="B80" t="s">
        <v>1288</v>
      </c>
      <c r="C80" t="s">
        <v>1289</v>
      </c>
      <c r="D80" t="s">
        <v>1290</v>
      </c>
      <c r="E80" t="s">
        <v>1146</v>
      </c>
      <c r="F80">
        <v>270</v>
      </c>
      <c r="G80" t="s">
        <v>1147</v>
      </c>
      <c r="I80" s="2" t="s">
        <v>1291</v>
      </c>
      <c r="J80" s="2">
        <v>392</v>
      </c>
      <c r="K80" s="3" t="s">
        <v>1292</v>
      </c>
    </row>
    <row r="81" spans="1:11" x14ac:dyDescent="0.3">
      <c r="A81" t="s">
        <v>1293</v>
      </c>
      <c r="B81" t="s">
        <v>1294</v>
      </c>
      <c r="C81" t="s">
        <v>1295</v>
      </c>
      <c r="D81" t="s">
        <v>1296</v>
      </c>
      <c r="E81" t="s">
        <v>1110</v>
      </c>
      <c r="F81">
        <v>981</v>
      </c>
      <c r="G81" t="s">
        <v>1111</v>
      </c>
      <c r="I81" s="2" t="s">
        <v>1297</v>
      </c>
      <c r="J81" s="2">
        <v>404</v>
      </c>
      <c r="K81" s="3" t="s">
        <v>1298</v>
      </c>
    </row>
    <row r="82" spans="1:11" x14ac:dyDescent="0.3">
      <c r="A82" t="s">
        <v>1299</v>
      </c>
      <c r="B82" t="s">
        <v>1300</v>
      </c>
      <c r="C82" t="s">
        <v>1301</v>
      </c>
      <c r="D82" t="s">
        <v>1302</v>
      </c>
      <c r="E82" t="s">
        <v>560</v>
      </c>
      <c r="F82">
        <v>978</v>
      </c>
      <c r="G82" t="s">
        <v>561</v>
      </c>
      <c r="I82" s="2" t="s">
        <v>1303</v>
      </c>
      <c r="J82" s="2">
        <v>417</v>
      </c>
      <c r="K82" s="3" t="s">
        <v>1304</v>
      </c>
    </row>
    <row r="83" spans="1:11" x14ac:dyDescent="0.3">
      <c r="A83" t="s">
        <v>1305</v>
      </c>
      <c r="B83" t="s">
        <v>1306</v>
      </c>
      <c r="C83" t="s">
        <v>1307</v>
      </c>
      <c r="D83" t="s">
        <v>1308</v>
      </c>
      <c r="E83" t="s">
        <v>1128</v>
      </c>
      <c r="F83">
        <v>936</v>
      </c>
      <c r="G83" t="s">
        <v>1129</v>
      </c>
      <c r="I83" s="2" t="s">
        <v>944</v>
      </c>
      <c r="J83" s="2">
        <v>116</v>
      </c>
      <c r="K83" s="3" t="s">
        <v>945</v>
      </c>
    </row>
    <row r="84" spans="1:11" x14ac:dyDescent="0.3">
      <c r="A84" t="s">
        <v>1309</v>
      </c>
      <c r="B84" t="s">
        <v>1310</v>
      </c>
      <c r="C84" t="s">
        <v>1311</v>
      </c>
      <c r="D84" t="s">
        <v>1312</v>
      </c>
      <c r="E84" t="s">
        <v>1137</v>
      </c>
      <c r="F84">
        <v>292</v>
      </c>
      <c r="G84" t="s">
        <v>1138</v>
      </c>
      <c r="I84" s="2" t="s">
        <v>1054</v>
      </c>
      <c r="J84" s="2">
        <v>174</v>
      </c>
      <c r="K84" s="3" t="s">
        <v>1055</v>
      </c>
    </row>
    <row r="85" spans="1:11" x14ac:dyDescent="0.3">
      <c r="A85" t="s">
        <v>1313</v>
      </c>
      <c r="B85" t="s">
        <v>1314</v>
      </c>
      <c r="C85" t="s">
        <v>1315</v>
      </c>
      <c r="D85" t="s">
        <v>1316</v>
      </c>
      <c r="E85" t="s">
        <v>560</v>
      </c>
      <c r="F85">
        <v>978</v>
      </c>
      <c r="G85" t="s">
        <v>561</v>
      </c>
      <c r="I85" s="2" t="s">
        <v>1317</v>
      </c>
      <c r="J85" s="2">
        <v>408</v>
      </c>
      <c r="K85" s="3" t="s">
        <v>1318</v>
      </c>
    </row>
    <row r="86" spans="1:11" x14ac:dyDescent="0.3">
      <c r="A86" t="s">
        <v>1319</v>
      </c>
      <c r="B86" t="s">
        <v>1320</v>
      </c>
      <c r="C86" t="s">
        <v>1321</v>
      </c>
      <c r="D86" t="s">
        <v>1322</v>
      </c>
      <c r="E86" t="s">
        <v>1020</v>
      </c>
      <c r="F86">
        <v>208</v>
      </c>
      <c r="G86" t="s">
        <v>1021</v>
      </c>
      <c r="I86" s="2" t="s">
        <v>1323</v>
      </c>
      <c r="J86" s="2">
        <v>410</v>
      </c>
      <c r="K86" s="3" t="s">
        <v>1324</v>
      </c>
    </row>
    <row r="87" spans="1:11" x14ac:dyDescent="0.3">
      <c r="A87" t="s">
        <v>1325</v>
      </c>
      <c r="B87" t="s">
        <v>1326</v>
      </c>
      <c r="C87" t="s">
        <v>1327</v>
      </c>
      <c r="D87" t="s">
        <v>1328</v>
      </c>
      <c r="E87" t="s">
        <v>635</v>
      </c>
      <c r="F87">
        <v>951</v>
      </c>
      <c r="G87" t="s">
        <v>636</v>
      </c>
      <c r="I87" s="2" t="s">
        <v>1329</v>
      </c>
      <c r="J87" s="2">
        <v>414</v>
      </c>
      <c r="K87" s="3" t="s">
        <v>1330</v>
      </c>
    </row>
    <row r="88" spans="1:11" x14ac:dyDescent="0.3">
      <c r="A88" t="s">
        <v>1331</v>
      </c>
      <c r="B88" t="s">
        <v>1332</v>
      </c>
      <c r="C88" t="s">
        <v>1333</v>
      </c>
      <c r="D88" t="s">
        <v>1334</v>
      </c>
      <c r="E88" t="s">
        <v>560</v>
      </c>
      <c r="F88">
        <v>978</v>
      </c>
      <c r="G88" t="s">
        <v>561</v>
      </c>
      <c r="I88" s="2" t="s">
        <v>984</v>
      </c>
      <c r="J88" s="2">
        <v>136</v>
      </c>
      <c r="K88" s="3" t="s">
        <v>985</v>
      </c>
    </row>
    <row r="89" spans="1:11" x14ac:dyDescent="0.3">
      <c r="A89" t="s">
        <v>1335</v>
      </c>
      <c r="B89" t="s">
        <v>1336</v>
      </c>
      <c r="C89" t="s">
        <v>1337</v>
      </c>
      <c r="D89" t="s">
        <v>1338</v>
      </c>
      <c r="E89" t="s">
        <v>219</v>
      </c>
      <c r="F89">
        <v>840</v>
      </c>
      <c r="G89" t="s">
        <v>530</v>
      </c>
      <c r="I89" s="2" t="s">
        <v>1339</v>
      </c>
      <c r="J89" s="2">
        <v>398</v>
      </c>
      <c r="K89" s="3" t="s">
        <v>1340</v>
      </c>
    </row>
    <row r="90" spans="1:11" x14ac:dyDescent="0.3">
      <c r="A90" t="s">
        <v>1341</v>
      </c>
      <c r="B90" t="s">
        <v>1342</v>
      </c>
      <c r="C90" t="s">
        <v>1343</v>
      </c>
      <c r="D90" t="s">
        <v>1344</v>
      </c>
      <c r="E90" t="s">
        <v>1163</v>
      </c>
      <c r="F90">
        <v>320</v>
      </c>
      <c r="G90" t="s">
        <v>1164</v>
      </c>
      <c r="I90" s="2" t="s">
        <v>1345</v>
      </c>
      <c r="J90" s="2">
        <v>418</v>
      </c>
      <c r="K90" s="3" t="s">
        <v>1346</v>
      </c>
    </row>
    <row r="91" spans="1:11" x14ac:dyDescent="0.3">
      <c r="A91" t="s">
        <v>1347</v>
      </c>
      <c r="B91" t="s">
        <v>1348</v>
      </c>
      <c r="C91" t="s">
        <v>1349</v>
      </c>
      <c r="D91" t="s">
        <v>1350</v>
      </c>
      <c r="E91" t="s">
        <v>1119</v>
      </c>
      <c r="F91">
        <v>0</v>
      </c>
      <c r="G91" t="s">
        <v>1120</v>
      </c>
      <c r="I91" s="2" t="s">
        <v>1351</v>
      </c>
      <c r="J91" s="2">
        <v>422</v>
      </c>
      <c r="K91" s="3" t="s">
        <v>1352</v>
      </c>
    </row>
    <row r="92" spans="1:11" x14ac:dyDescent="0.3">
      <c r="A92" t="s">
        <v>1353</v>
      </c>
      <c r="B92" t="s">
        <v>1354</v>
      </c>
      <c r="C92" t="s">
        <v>1355</v>
      </c>
      <c r="D92" t="s">
        <v>1356</v>
      </c>
      <c r="E92" t="s">
        <v>1155</v>
      </c>
      <c r="F92">
        <v>324</v>
      </c>
      <c r="G92" t="s">
        <v>1156</v>
      </c>
      <c r="I92" s="2" t="s">
        <v>1357</v>
      </c>
      <c r="J92" s="2">
        <v>144</v>
      </c>
      <c r="K92" s="3" t="s">
        <v>1358</v>
      </c>
    </row>
    <row r="93" spans="1:11" x14ac:dyDescent="0.3">
      <c r="A93" t="s">
        <v>1359</v>
      </c>
      <c r="B93" t="s">
        <v>1360</v>
      </c>
      <c r="C93" t="s">
        <v>1361</v>
      </c>
      <c r="D93" t="s">
        <v>1362</v>
      </c>
      <c r="E93" t="s">
        <v>820</v>
      </c>
      <c r="F93">
        <v>952</v>
      </c>
      <c r="G93" t="s">
        <v>821</v>
      </c>
      <c r="I93" s="2" t="s">
        <v>1363</v>
      </c>
      <c r="J93" s="2">
        <v>430</v>
      </c>
      <c r="K93" s="3" t="s">
        <v>1364</v>
      </c>
    </row>
    <row r="94" spans="1:11" x14ac:dyDescent="0.3">
      <c r="A94" t="s">
        <v>1365</v>
      </c>
      <c r="B94" t="s">
        <v>1366</v>
      </c>
      <c r="C94" t="s">
        <v>1367</v>
      </c>
      <c r="D94" t="s">
        <v>1368</v>
      </c>
      <c r="E94" t="s">
        <v>1172</v>
      </c>
      <c r="F94">
        <v>328</v>
      </c>
      <c r="G94" t="s">
        <v>1173</v>
      </c>
      <c r="I94" s="2" t="s">
        <v>1369</v>
      </c>
      <c r="J94" s="2">
        <v>426</v>
      </c>
      <c r="K94" s="3" t="s">
        <v>1370</v>
      </c>
    </row>
    <row r="95" spans="1:11" x14ac:dyDescent="0.3">
      <c r="A95" t="s">
        <v>1371</v>
      </c>
      <c r="B95" t="s">
        <v>1372</v>
      </c>
      <c r="C95" t="s">
        <v>1373</v>
      </c>
      <c r="D95" t="s">
        <v>1374</v>
      </c>
      <c r="E95" t="s">
        <v>1204</v>
      </c>
      <c r="F95">
        <v>332</v>
      </c>
      <c r="G95" t="s">
        <v>1205</v>
      </c>
      <c r="I95" s="2" t="s">
        <v>1375</v>
      </c>
      <c r="J95" s="2">
        <v>434</v>
      </c>
      <c r="K95" s="3" t="s">
        <v>1376</v>
      </c>
    </row>
    <row r="96" spans="1:11" x14ac:dyDescent="0.3">
      <c r="A96" t="s">
        <v>1377</v>
      </c>
      <c r="B96" t="s">
        <v>1378</v>
      </c>
      <c r="C96" t="s">
        <v>1379</v>
      </c>
      <c r="D96" t="s">
        <v>1380</v>
      </c>
      <c r="I96" s="2" t="s">
        <v>1381</v>
      </c>
      <c r="J96" s="2">
        <v>504</v>
      </c>
      <c r="K96" s="3" t="s">
        <v>1382</v>
      </c>
    </row>
    <row r="97" spans="1:11" x14ac:dyDescent="0.3">
      <c r="A97" t="s">
        <v>104</v>
      </c>
      <c r="B97" t="s">
        <v>1383</v>
      </c>
      <c r="C97" t="s">
        <v>1384</v>
      </c>
      <c r="D97" t="s">
        <v>1385</v>
      </c>
      <c r="E97" t="s">
        <v>141</v>
      </c>
      <c r="F97">
        <v>340</v>
      </c>
      <c r="G97" t="s">
        <v>1189</v>
      </c>
      <c r="I97" s="2" t="s">
        <v>1386</v>
      </c>
      <c r="J97" s="2">
        <v>498</v>
      </c>
      <c r="K97" s="3" t="s">
        <v>1387</v>
      </c>
    </row>
    <row r="98" spans="1:11" x14ac:dyDescent="0.3">
      <c r="A98" t="s">
        <v>1388</v>
      </c>
      <c r="B98" t="s">
        <v>1389</v>
      </c>
      <c r="C98" t="s">
        <v>1390</v>
      </c>
      <c r="D98" t="s">
        <v>1391</v>
      </c>
      <c r="E98" t="s">
        <v>1180</v>
      </c>
      <c r="F98">
        <v>344</v>
      </c>
      <c r="G98" t="s">
        <v>1181</v>
      </c>
      <c r="I98" s="2" t="s">
        <v>1392</v>
      </c>
      <c r="J98" s="2">
        <v>969</v>
      </c>
      <c r="K98" s="3" t="s">
        <v>1393</v>
      </c>
    </row>
    <row r="99" spans="1:11" x14ac:dyDescent="0.3">
      <c r="A99" t="s">
        <v>1394</v>
      </c>
      <c r="B99" t="s">
        <v>1395</v>
      </c>
      <c r="C99" t="s">
        <v>1396</v>
      </c>
      <c r="D99" t="s">
        <v>1397</v>
      </c>
      <c r="E99" t="s">
        <v>1215</v>
      </c>
      <c r="F99">
        <v>348</v>
      </c>
      <c r="G99" t="s">
        <v>1216</v>
      </c>
      <c r="I99" s="2" t="s">
        <v>1398</v>
      </c>
      <c r="J99" s="2">
        <v>807</v>
      </c>
      <c r="K99" s="3" t="s">
        <v>1399</v>
      </c>
    </row>
    <row r="100" spans="1:11" x14ac:dyDescent="0.3">
      <c r="A100" t="s">
        <v>1400</v>
      </c>
      <c r="B100" t="s">
        <v>1401</v>
      </c>
      <c r="C100" t="s">
        <v>1402</v>
      </c>
      <c r="D100" t="s">
        <v>1403</v>
      </c>
      <c r="E100" t="s">
        <v>1267</v>
      </c>
      <c r="F100">
        <v>352</v>
      </c>
      <c r="G100" t="s">
        <v>1268</v>
      </c>
      <c r="I100" s="2" t="s">
        <v>1404</v>
      </c>
      <c r="J100" s="2">
        <v>104</v>
      </c>
      <c r="K100" s="3" t="s">
        <v>1405</v>
      </c>
    </row>
    <row r="101" spans="1:11" x14ac:dyDescent="0.3">
      <c r="A101" t="s">
        <v>1406</v>
      </c>
      <c r="B101" t="s">
        <v>1407</v>
      </c>
      <c r="C101" t="s">
        <v>1408</v>
      </c>
      <c r="D101" t="s">
        <v>1409</v>
      </c>
      <c r="E101" t="s">
        <v>1249</v>
      </c>
      <c r="F101">
        <v>356</v>
      </c>
      <c r="G101" t="s">
        <v>1250</v>
      </c>
      <c r="I101" s="2" t="s">
        <v>1410</v>
      </c>
      <c r="J101" s="2">
        <v>496</v>
      </c>
      <c r="K101" s="3" t="s">
        <v>1411</v>
      </c>
    </row>
    <row r="102" spans="1:11" x14ac:dyDescent="0.3">
      <c r="A102" t="s">
        <v>1412</v>
      </c>
      <c r="B102" t="s">
        <v>1413</v>
      </c>
      <c r="C102" t="s">
        <v>1414</v>
      </c>
      <c r="D102" t="s">
        <v>1415</v>
      </c>
      <c r="E102" t="s">
        <v>1224</v>
      </c>
      <c r="F102">
        <v>360</v>
      </c>
      <c r="G102" t="s">
        <v>1225</v>
      </c>
      <c r="I102" s="2" t="s">
        <v>1416</v>
      </c>
      <c r="J102" s="2">
        <v>446</v>
      </c>
      <c r="K102" s="3" t="s">
        <v>1417</v>
      </c>
    </row>
    <row r="103" spans="1:11" x14ac:dyDescent="0.3">
      <c r="A103" t="s">
        <v>1418</v>
      </c>
      <c r="B103" t="s">
        <v>1419</v>
      </c>
      <c r="C103" t="s">
        <v>1420</v>
      </c>
      <c r="D103" t="s">
        <v>1421</v>
      </c>
      <c r="E103" t="s">
        <v>1261</v>
      </c>
      <c r="F103">
        <v>364</v>
      </c>
      <c r="G103" t="s">
        <v>1262</v>
      </c>
      <c r="I103" s="2" t="s">
        <v>1422</v>
      </c>
      <c r="J103" s="2">
        <v>478</v>
      </c>
      <c r="K103" s="3" t="s">
        <v>1423</v>
      </c>
    </row>
    <row r="104" spans="1:11" x14ac:dyDescent="0.3">
      <c r="A104" t="s">
        <v>1424</v>
      </c>
      <c r="B104" t="s">
        <v>1425</v>
      </c>
      <c r="C104" t="s">
        <v>1426</v>
      </c>
      <c r="D104" t="s">
        <v>1427</v>
      </c>
      <c r="E104" t="s">
        <v>1255</v>
      </c>
      <c r="F104">
        <v>368</v>
      </c>
      <c r="G104" t="s">
        <v>1256</v>
      </c>
      <c r="I104" s="2" t="s">
        <v>1428</v>
      </c>
      <c r="J104" s="2">
        <v>480</v>
      </c>
      <c r="K104" s="3" t="s">
        <v>1429</v>
      </c>
    </row>
    <row r="105" spans="1:11" x14ac:dyDescent="0.3">
      <c r="A105" t="s">
        <v>1430</v>
      </c>
      <c r="B105" t="s">
        <v>1431</v>
      </c>
      <c r="C105" t="s">
        <v>1432</v>
      </c>
      <c r="D105" t="s">
        <v>1433</v>
      </c>
      <c r="E105" t="s">
        <v>560</v>
      </c>
      <c r="F105">
        <v>978</v>
      </c>
      <c r="G105" t="s">
        <v>561</v>
      </c>
      <c r="I105" s="2" t="s">
        <v>1434</v>
      </c>
      <c r="J105" s="2">
        <v>462</v>
      </c>
      <c r="K105" s="3" t="s">
        <v>1435</v>
      </c>
    </row>
    <row r="106" spans="1:11" x14ac:dyDescent="0.3">
      <c r="A106" t="s">
        <v>1436</v>
      </c>
      <c r="B106" t="s">
        <v>1437</v>
      </c>
      <c r="C106" t="s">
        <v>1438</v>
      </c>
      <c r="D106" t="s">
        <v>1439</v>
      </c>
      <c r="E106" t="s">
        <v>1241</v>
      </c>
      <c r="F106">
        <v>0</v>
      </c>
      <c r="G106" t="s">
        <v>1242</v>
      </c>
      <c r="I106" s="2" t="s">
        <v>1440</v>
      </c>
      <c r="J106" s="2">
        <v>454</v>
      </c>
      <c r="K106" s="3" t="s">
        <v>1441</v>
      </c>
    </row>
    <row r="107" spans="1:11" x14ac:dyDescent="0.3">
      <c r="A107" t="s">
        <v>1442</v>
      </c>
      <c r="B107" t="s">
        <v>1443</v>
      </c>
      <c r="C107" t="s">
        <v>1444</v>
      </c>
      <c r="D107" t="s">
        <v>1445</v>
      </c>
      <c r="E107" t="s">
        <v>1233</v>
      </c>
      <c r="F107">
        <v>376</v>
      </c>
      <c r="G107" t="s">
        <v>1234</v>
      </c>
      <c r="I107" s="2" t="s">
        <v>1446</v>
      </c>
      <c r="J107" s="2">
        <v>484</v>
      </c>
      <c r="K107" s="3" t="s">
        <v>1447</v>
      </c>
    </row>
    <row r="108" spans="1:11" x14ac:dyDescent="0.3">
      <c r="A108" t="s">
        <v>1448</v>
      </c>
      <c r="B108" t="s">
        <v>1449</v>
      </c>
      <c r="C108" t="s">
        <v>1450</v>
      </c>
      <c r="D108" t="s">
        <v>1451</v>
      </c>
      <c r="E108" t="s">
        <v>560</v>
      </c>
      <c r="F108">
        <v>978</v>
      </c>
      <c r="G108" t="s">
        <v>561</v>
      </c>
      <c r="I108" s="2" t="s">
        <v>1452</v>
      </c>
      <c r="J108" s="2">
        <v>458</v>
      </c>
      <c r="K108" s="3" t="s">
        <v>1453</v>
      </c>
    </row>
    <row r="109" spans="1:11" x14ac:dyDescent="0.3">
      <c r="A109" t="s">
        <v>1454</v>
      </c>
      <c r="B109" t="s">
        <v>1455</v>
      </c>
      <c r="C109" t="s">
        <v>1456</v>
      </c>
      <c r="D109" t="s">
        <v>1457</v>
      </c>
      <c r="E109" t="s">
        <v>1279</v>
      </c>
      <c r="F109">
        <v>388</v>
      </c>
      <c r="G109" t="s">
        <v>1280</v>
      </c>
      <c r="I109" s="2" t="s">
        <v>1458</v>
      </c>
      <c r="J109" s="2">
        <v>943</v>
      </c>
      <c r="K109" s="3" t="s">
        <v>1459</v>
      </c>
    </row>
    <row r="110" spans="1:11" x14ac:dyDescent="0.3">
      <c r="A110" t="s">
        <v>1460</v>
      </c>
      <c r="B110" t="s">
        <v>1461</v>
      </c>
      <c r="C110" t="s">
        <v>1462</v>
      </c>
      <c r="D110" t="s">
        <v>1463</v>
      </c>
      <c r="E110" t="s">
        <v>1291</v>
      </c>
      <c r="F110">
        <v>392</v>
      </c>
      <c r="G110" t="s">
        <v>1292</v>
      </c>
      <c r="I110" s="2" t="s">
        <v>1464</v>
      </c>
      <c r="J110" s="2">
        <v>516</v>
      </c>
      <c r="K110" s="3" t="s">
        <v>1465</v>
      </c>
    </row>
    <row r="111" spans="1:11" x14ac:dyDescent="0.3">
      <c r="A111" t="s">
        <v>1466</v>
      </c>
      <c r="B111" t="s">
        <v>1467</v>
      </c>
      <c r="C111" t="s">
        <v>1468</v>
      </c>
      <c r="D111" t="s">
        <v>1469</v>
      </c>
      <c r="E111" t="s">
        <v>1273</v>
      </c>
      <c r="F111">
        <v>0</v>
      </c>
      <c r="G111" t="s">
        <v>1274</v>
      </c>
      <c r="I111" s="2" t="s">
        <v>1470</v>
      </c>
      <c r="J111" s="2">
        <v>566</v>
      </c>
      <c r="K111" s="3" t="s">
        <v>1471</v>
      </c>
    </row>
    <row r="112" spans="1:11" x14ac:dyDescent="0.3">
      <c r="A112" t="s">
        <v>1472</v>
      </c>
      <c r="B112" t="s">
        <v>1473</v>
      </c>
      <c r="C112" t="s">
        <v>1474</v>
      </c>
      <c r="D112" t="s">
        <v>1475</v>
      </c>
      <c r="E112" t="s">
        <v>1285</v>
      </c>
      <c r="F112">
        <v>400</v>
      </c>
      <c r="G112" t="s">
        <v>1286</v>
      </c>
      <c r="I112" s="2" t="s">
        <v>1476</v>
      </c>
      <c r="J112" s="2">
        <v>558</v>
      </c>
      <c r="K112" s="3" t="s">
        <v>1477</v>
      </c>
    </row>
    <row r="113" spans="1:11" x14ac:dyDescent="0.3">
      <c r="A113" t="s">
        <v>1478</v>
      </c>
      <c r="B113" t="s">
        <v>1479</v>
      </c>
      <c r="C113" t="s">
        <v>1480</v>
      </c>
      <c r="D113" t="s">
        <v>1481</v>
      </c>
      <c r="E113" t="s">
        <v>1339</v>
      </c>
      <c r="F113">
        <v>398</v>
      </c>
      <c r="G113" t="s">
        <v>1340</v>
      </c>
      <c r="I113" s="2" t="s">
        <v>1482</v>
      </c>
      <c r="J113" s="2">
        <v>578</v>
      </c>
      <c r="K113" s="3" t="s">
        <v>1483</v>
      </c>
    </row>
    <row r="114" spans="1:11" x14ac:dyDescent="0.3">
      <c r="A114" t="s">
        <v>1484</v>
      </c>
      <c r="B114" t="s">
        <v>1485</v>
      </c>
      <c r="C114" t="s">
        <v>1486</v>
      </c>
      <c r="D114" t="s">
        <v>1487</v>
      </c>
      <c r="E114" t="s">
        <v>1297</v>
      </c>
      <c r="F114">
        <v>404</v>
      </c>
      <c r="G114" t="s">
        <v>1298</v>
      </c>
      <c r="I114" s="2" t="s">
        <v>1488</v>
      </c>
      <c r="J114" s="2">
        <v>524</v>
      </c>
      <c r="K114" s="3" t="s">
        <v>1489</v>
      </c>
    </row>
    <row r="115" spans="1:11" x14ac:dyDescent="0.3">
      <c r="A115" t="s">
        <v>1490</v>
      </c>
      <c r="B115" t="s">
        <v>1491</v>
      </c>
      <c r="C115" t="s">
        <v>1492</v>
      </c>
      <c r="D115" t="s">
        <v>1493</v>
      </c>
      <c r="I115" s="2" t="s">
        <v>1494</v>
      </c>
      <c r="J115" s="2">
        <v>554</v>
      </c>
      <c r="K115" s="3" t="s">
        <v>1495</v>
      </c>
    </row>
    <row r="116" spans="1:11" x14ac:dyDescent="0.3">
      <c r="A116" t="s">
        <v>1496</v>
      </c>
      <c r="B116" t="s">
        <v>1497</v>
      </c>
      <c r="C116" t="s">
        <v>1498</v>
      </c>
      <c r="D116" t="s">
        <v>1499</v>
      </c>
      <c r="E116" t="s">
        <v>1317</v>
      </c>
      <c r="F116">
        <v>408</v>
      </c>
      <c r="G116" t="s">
        <v>1318</v>
      </c>
      <c r="I116" s="2" t="s">
        <v>1500</v>
      </c>
      <c r="J116" s="2">
        <v>512</v>
      </c>
      <c r="K116" s="3" t="s">
        <v>1501</v>
      </c>
    </row>
    <row r="117" spans="1:11" x14ac:dyDescent="0.3">
      <c r="A117" t="s">
        <v>1502</v>
      </c>
      <c r="B117" t="s">
        <v>1503</v>
      </c>
      <c r="C117" t="s">
        <v>1504</v>
      </c>
      <c r="D117" t="s">
        <v>1505</v>
      </c>
      <c r="E117" t="s">
        <v>1323</v>
      </c>
      <c r="F117">
        <v>410</v>
      </c>
      <c r="G117" t="s">
        <v>1324</v>
      </c>
      <c r="I117" s="2" t="s">
        <v>1506</v>
      </c>
      <c r="J117" s="2">
        <v>590</v>
      </c>
      <c r="K117" s="3" t="s">
        <v>1507</v>
      </c>
    </row>
    <row r="118" spans="1:11" x14ac:dyDescent="0.3">
      <c r="A118" t="s">
        <v>1508</v>
      </c>
      <c r="B118" t="s">
        <v>1509</v>
      </c>
      <c r="C118" t="s">
        <v>1510</v>
      </c>
      <c r="D118" t="s">
        <v>1511</v>
      </c>
      <c r="E118" t="s">
        <v>560</v>
      </c>
      <c r="F118">
        <v>978</v>
      </c>
      <c r="G118" t="s">
        <v>561</v>
      </c>
      <c r="I118" s="2" t="s">
        <v>1512</v>
      </c>
      <c r="J118" s="2">
        <v>604</v>
      </c>
      <c r="K118" s="3" t="s">
        <v>1513</v>
      </c>
    </row>
    <row r="119" spans="1:11" x14ac:dyDescent="0.3">
      <c r="A119" t="s">
        <v>1514</v>
      </c>
      <c r="B119" t="s">
        <v>1515</v>
      </c>
      <c r="C119" t="s">
        <v>1516</v>
      </c>
      <c r="D119" t="s">
        <v>1517</v>
      </c>
      <c r="E119" t="s">
        <v>1329</v>
      </c>
      <c r="F119">
        <v>414</v>
      </c>
      <c r="G119" t="s">
        <v>1330</v>
      </c>
      <c r="I119" s="2" t="s">
        <v>1518</v>
      </c>
      <c r="J119" s="2">
        <v>598</v>
      </c>
      <c r="K119" s="3" t="s">
        <v>1519</v>
      </c>
    </row>
    <row r="120" spans="1:11" x14ac:dyDescent="0.3">
      <c r="A120" t="s">
        <v>1520</v>
      </c>
      <c r="B120" t="s">
        <v>1521</v>
      </c>
      <c r="C120" t="s">
        <v>1522</v>
      </c>
      <c r="D120" t="s">
        <v>1523</v>
      </c>
      <c r="E120" t="s">
        <v>1303</v>
      </c>
      <c r="F120">
        <v>417</v>
      </c>
      <c r="G120" t="s">
        <v>1304</v>
      </c>
      <c r="I120" s="2" t="s">
        <v>1524</v>
      </c>
      <c r="J120" s="2">
        <v>608</v>
      </c>
      <c r="K120" s="3" t="s">
        <v>1525</v>
      </c>
    </row>
    <row r="121" spans="1:11" x14ac:dyDescent="0.3">
      <c r="A121" t="s">
        <v>1526</v>
      </c>
      <c r="B121" t="s">
        <v>1527</v>
      </c>
      <c r="C121" t="s">
        <v>1528</v>
      </c>
      <c r="D121" t="s">
        <v>1529</v>
      </c>
      <c r="E121" t="s">
        <v>1345</v>
      </c>
      <c r="F121">
        <v>418</v>
      </c>
      <c r="G121" t="s">
        <v>1346</v>
      </c>
      <c r="I121" s="2" t="s">
        <v>1530</v>
      </c>
      <c r="J121" s="2">
        <v>586</v>
      </c>
      <c r="K121" s="3" t="s">
        <v>1531</v>
      </c>
    </row>
    <row r="122" spans="1:11" x14ac:dyDescent="0.3">
      <c r="A122" t="s">
        <v>1532</v>
      </c>
      <c r="B122" t="s">
        <v>1533</v>
      </c>
      <c r="C122" t="s">
        <v>1534</v>
      </c>
      <c r="D122" t="s">
        <v>1535</v>
      </c>
      <c r="E122" t="s">
        <v>560</v>
      </c>
      <c r="F122">
        <v>978</v>
      </c>
      <c r="G122" t="s">
        <v>561</v>
      </c>
      <c r="I122" s="2" t="s">
        <v>1536</v>
      </c>
      <c r="J122" s="2">
        <v>985</v>
      </c>
      <c r="K122" s="3" t="s">
        <v>1537</v>
      </c>
    </row>
    <row r="123" spans="1:11" x14ac:dyDescent="0.3">
      <c r="A123" t="s">
        <v>1538</v>
      </c>
      <c r="B123" t="s">
        <v>1539</v>
      </c>
      <c r="C123" t="s">
        <v>1540</v>
      </c>
      <c r="D123" t="s">
        <v>1541</v>
      </c>
      <c r="E123" t="s">
        <v>1351</v>
      </c>
      <c r="F123">
        <v>422</v>
      </c>
      <c r="G123" t="s">
        <v>1352</v>
      </c>
      <c r="I123" s="2" t="s">
        <v>1542</v>
      </c>
      <c r="J123" s="2">
        <v>600</v>
      </c>
      <c r="K123" s="3" t="s">
        <v>1543</v>
      </c>
    </row>
    <row r="124" spans="1:11" x14ac:dyDescent="0.3">
      <c r="A124" t="s">
        <v>1544</v>
      </c>
      <c r="B124" t="s">
        <v>1545</v>
      </c>
      <c r="C124" t="s">
        <v>1546</v>
      </c>
      <c r="D124" t="s">
        <v>1547</v>
      </c>
      <c r="E124" t="s">
        <v>1369</v>
      </c>
      <c r="F124">
        <v>426</v>
      </c>
      <c r="G124" t="s">
        <v>1370</v>
      </c>
      <c r="I124" s="2" t="s">
        <v>1548</v>
      </c>
      <c r="J124" s="2">
        <v>634</v>
      </c>
      <c r="K124" s="3" t="s">
        <v>1549</v>
      </c>
    </row>
    <row r="125" spans="1:11" x14ac:dyDescent="0.3">
      <c r="A125" t="s">
        <v>1550</v>
      </c>
      <c r="B125" t="s">
        <v>1551</v>
      </c>
      <c r="C125" t="s">
        <v>1552</v>
      </c>
      <c r="D125" t="s">
        <v>1553</v>
      </c>
      <c r="E125" t="s">
        <v>1363</v>
      </c>
      <c r="F125">
        <v>430</v>
      </c>
      <c r="G125" t="s">
        <v>1364</v>
      </c>
      <c r="I125" s="2" t="s">
        <v>1554</v>
      </c>
      <c r="J125" s="2">
        <v>946</v>
      </c>
      <c r="K125" s="3" t="s">
        <v>1555</v>
      </c>
    </row>
    <row r="126" spans="1:11" x14ac:dyDescent="0.3">
      <c r="A126" t="s">
        <v>1556</v>
      </c>
      <c r="B126" t="s">
        <v>1557</v>
      </c>
      <c r="C126" t="s">
        <v>1558</v>
      </c>
      <c r="D126" t="s">
        <v>1559</v>
      </c>
      <c r="E126" t="s">
        <v>1375</v>
      </c>
      <c r="F126">
        <v>434</v>
      </c>
      <c r="G126" t="s">
        <v>1376</v>
      </c>
      <c r="I126" s="2" t="s">
        <v>1560</v>
      </c>
      <c r="J126" s="2">
        <v>941</v>
      </c>
      <c r="K126" s="3" t="s">
        <v>1561</v>
      </c>
    </row>
    <row r="127" spans="1:11" x14ac:dyDescent="0.3">
      <c r="A127" t="s">
        <v>1562</v>
      </c>
      <c r="B127" t="s">
        <v>1563</v>
      </c>
      <c r="C127" t="s">
        <v>1564</v>
      </c>
      <c r="D127" t="s">
        <v>1565</v>
      </c>
      <c r="E127" t="s">
        <v>935</v>
      </c>
      <c r="F127">
        <v>756</v>
      </c>
      <c r="G127" t="s">
        <v>936</v>
      </c>
      <c r="I127" s="2" t="s">
        <v>1566</v>
      </c>
      <c r="J127" s="2">
        <v>643</v>
      </c>
      <c r="K127" s="3" t="s">
        <v>1567</v>
      </c>
    </row>
    <row r="128" spans="1:11" x14ac:dyDescent="0.3">
      <c r="A128" t="s">
        <v>1568</v>
      </c>
      <c r="B128" t="s">
        <v>1569</v>
      </c>
      <c r="C128" t="s">
        <v>1570</v>
      </c>
      <c r="D128" t="s">
        <v>1571</v>
      </c>
      <c r="E128" t="s">
        <v>560</v>
      </c>
      <c r="F128">
        <v>978</v>
      </c>
      <c r="G128" t="s">
        <v>561</v>
      </c>
      <c r="I128" s="2" t="s">
        <v>1572</v>
      </c>
      <c r="J128" s="2">
        <v>646</v>
      </c>
      <c r="K128" s="3" t="s">
        <v>1573</v>
      </c>
    </row>
    <row r="129" spans="1:11" x14ac:dyDescent="0.3">
      <c r="A129" t="s">
        <v>1574</v>
      </c>
      <c r="B129" t="s">
        <v>1575</v>
      </c>
      <c r="C129" t="s">
        <v>1576</v>
      </c>
      <c r="D129" t="s">
        <v>1577</v>
      </c>
      <c r="E129" t="s">
        <v>560</v>
      </c>
      <c r="F129">
        <v>978</v>
      </c>
      <c r="G129" t="s">
        <v>561</v>
      </c>
      <c r="I129" s="2" t="s">
        <v>1578</v>
      </c>
      <c r="J129" s="2">
        <v>682</v>
      </c>
      <c r="K129" s="3" t="s">
        <v>1579</v>
      </c>
    </row>
    <row r="130" spans="1:11" x14ac:dyDescent="0.3">
      <c r="A130" t="s">
        <v>1580</v>
      </c>
      <c r="B130" t="s">
        <v>1581</v>
      </c>
      <c r="C130" t="s">
        <v>1582</v>
      </c>
      <c r="D130" t="s">
        <v>1583</v>
      </c>
      <c r="E130" t="s">
        <v>1416</v>
      </c>
      <c r="F130">
        <v>446</v>
      </c>
      <c r="G130" t="s">
        <v>1417</v>
      </c>
      <c r="I130" s="2" t="s">
        <v>1584</v>
      </c>
      <c r="J130" s="2">
        <v>90</v>
      </c>
      <c r="K130" s="3" t="s">
        <v>1585</v>
      </c>
    </row>
    <row r="131" spans="1:11" x14ac:dyDescent="0.3">
      <c r="A131" t="s">
        <v>1586</v>
      </c>
      <c r="B131" t="s">
        <v>1587</v>
      </c>
      <c r="C131" t="s">
        <v>1398</v>
      </c>
      <c r="D131" t="s">
        <v>1588</v>
      </c>
      <c r="E131" t="s">
        <v>1398</v>
      </c>
      <c r="F131">
        <v>807</v>
      </c>
      <c r="G131" t="s">
        <v>1399</v>
      </c>
      <c r="I131" s="2" t="s">
        <v>1589</v>
      </c>
      <c r="J131" s="2">
        <v>690</v>
      </c>
      <c r="K131" s="3" t="s">
        <v>1590</v>
      </c>
    </row>
    <row r="132" spans="1:11" x14ac:dyDescent="0.3">
      <c r="A132" t="s">
        <v>1591</v>
      </c>
      <c r="B132" t="s">
        <v>1592</v>
      </c>
      <c r="C132" t="s">
        <v>1593</v>
      </c>
      <c r="D132" t="s">
        <v>1594</v>
      </c>
      <c r="E132" t="s">
        <v>1392</v>
      </c>
      <c r="F132">
        <v>969</v>
      </c>
      <c r="G132" t="s">
        <v>1393</v>
      </c>
      <c r="I132" s="2" t="s">
        <v>1595</v>
      </c>
      <c r="J132" s="2">
        <v>938</v>
      </c>
      <c r="K132" s="3" t="s">
        <v>1596</v>
      </c>
    </row>
    <row r="133" spans="1:11" x14ac:dyDescent="0.3">
      <c r="A133" t="s">
        <v>1597</v>
      </c>
      <c r="B133" t="s">
        <v>1598</v>
      </c>
      <c r="C133" t="s">
        <v>1599</v>
      </c>
      <c r="D133" t="s">
        <v>1600</v>
      </c>
      <c r="E133" t="s">
        <v>1440</v>
      </c>
      <c r="F133">
        <v>454</v>
      </c>
      <c r="G133" t="s">
        <v>1441</v>
      </c>
      <c r="I133" s="2" t="s">
        <v>1601</v>
      </c>
      <c r="J133" s="2">
        <v>752</v>
      </c>
      <c r="K133" s="3" t="s">
        <v>1602</v>
      </c>
    </row>
    <row r="134" spans="1:11" x14ac:dyDescent="0.3">
      <c r="A134" t="s">
        <v>1603</v>
      </c>
      <c r="B134" t="s">
        <v>1604</v>
      </c>
      <c r="C134" t="s">
        <v>1605</v>
      </c>
      <c r="D134" t="s">
        <v>1606</v>
      </c>
      <c r="E134" t="s">
        <v>1452</v>
      </c>
      <c r="F134">
        <v>458</v>
      </c>
      <c r="G134" t="s">
        <v>1453</v>
      </c>
      <c r="I134" s="2" t="s">
        <v>1607</v>
      </c>
      <c r="J134" s="2">
        <v>702</v>
      </c>
      <c r="K134" s="3" t="s">
        <v>1608</v>
      </c>
    </row>
    <row r="135" spans="1:11" x14ac:dyDescent="0.3">
      <c r="A135" t="s">
        <v>1609</v>
      </c>
      <c r="B135" t="s">
        <v>1610</v>
      </c>
      <c r="C135" t="s">
        <v>1611</v>
      </c>
      <c r="D135" t="s">
        <v>1612</v>
      </c>
      <c r="E135" t="s">
        <v>1434</v>
      </c>
      <c r="F135">
        <v>462</v>
      </c>
      <c r="G135" t="s">
        <v>1435</v>
      </c>
      <c r="I135" s="2" t="s">
        <v>1613</v>
      </c>
      <c r="J135" s="2">
        <v>654</v>
      </c>
      <c r="K135" s="3" t="s">
        <v>1614</v>
      </c>
    </row>
    <row r="136" spans="1:11" x14ac:dyDescent="0.3">
      <c r="A136" t="s">
        <v>1615</v>
      </c>
      <c r="B136" t="s">
        <v>1616</v>
      </c>
      <c r="C136" t="s">
        <v>1617</v>
      </c>
      <c r="D136" t="s">
        <v>1618</v>
      </c>
      <c r="E136" t="s">
        <v>820</v>
      </c>
      <c r="F136">
        <v>952</v>
      </c>
      <c r="G136" t="s">
        <v>821</v>
      </c>
      <c r="I136" s="2" t="s">
        <v>1619</v>
      </c>
      <c r="J136" s="2">
        <v>694</v>
      </c>
      <c r="K136" s="3" t="s">
        <v>1620</v>
      </c>
    </row>
    <row r="137" spans="1:11" x14ac:dyDescent="0.3">
      <c r="A137" t="s">
        <v>1621</v>
      </c>
      <c r="B137" t="s">
        <v>1622</v>
      </c>
      <c r="C137" t="s">
        <v>1623</v>
      </c>
      <c r="D137" t="s">
        <v>1624</v>
      </c>
      <c r="E137" t="s">
        <v>560</v>
      </c>
      <c r="F137">
        <v>978</v>
      </c>
      <c r="G137" t="s">
        <v>561</v>
      </c>
      <c r="I137" s="2" t="s">
        <v>1625</v>
      </c>
      <c r="J137" s="2">
        <v>706</v>
      </c>
      <c r="K137" s="3" t="s">
        <v>1626</v>
      </c>
    </row>
    <row r="138" spans="1:11" x14ac:dyDescent="0.3">
      <c r="A138" t="s">
        <v>1627</v>
      </c>
      <c r="B138" t="s">
        <v>1628</v>
      </c>
      <c r="C138" t="s">
        <v>1629</v>
      </c>
      <c r="D138" t="s">
        <v>1630</v>
      </c>
      <c r="E138" t="s">
        <v>219</v>
      </c>
      <c r="F138">
        <v>840</v>
      </c>
      <c r="G138" t="s">
        <v>530</v>
      </c>
      <c r="I138" s="2" t="s">
        <v>1631</v>
      </c>
      <c r="J138" s="2">
        <v>968</v>
      </c>
      <c r="K138" s="3" t="s">
        <v>1632</v>
      </c>
    </row>
    <row r="139" spans="1:11" x14ac:dyDescent="0.3">
      <c r="A139" t="s">
        <v>1633</v>
      </c>
      <c r="B139" t="s">
        <v>1634</v>
      </c>
      <c r="C139" t="s">
        <v>1635</v>
      </c>
      <c r="D139" t="s">
        <v>1636</v>
      </c>
      <c r="E139" t="s">
        <v>560</v>
      </c>
      <c r="F139">
        <v>978</v>
      </c>
      <c r="G139" t="s">
        <v>561</v>
      </c>
      <c r="I139" s="2" t="s">
        <v>1637</v>
      </c>
      <c r="J139" s="2">
        <v>728</v>
      </c>
      <c r="K139" s="3" t="s">
        <v>1638</v>
      </c>
    </row>
    <row r="140" spans="1:11" x14ac:dyDescent="0.3">
      <c r="A140" t="s">
        <v>1639</v>
      </c>
      <c r="B140" t="s">
        <v>1640</v>
      </c>
      <c r="C140" t="s">
        <v>1641</v>
      </c>
      <c r="D140" t="s">
        <v>1642</v>
      </c>
      <c r="E140" t="s">
        <v>1422</v>
      </c>
      <c r="F140">
        <v>478</v>
      </c>
      <c r="G140" t="s">
        <v>1423</v>
      </c>
      <c r="I140" s="2" t="s">
        <v>1643</v>
      </c>
      <c r="J140" s="2">
        <v>678</v>
      </c>
      <c r="K140" s="3" t="s">
        <v>1644</v>
      </c>
    </row>
    <row r="141" spans="1:11" x14ac:dyDescent="0.3">
      <c r="A141" t="s">
        <v>1645</v>
      </c>
      <c r="B141" t="s">
        <v>1646</v>
      </c>
      <c r="C141" t="s">
        <v>1647</v>
      </c>
      <c r="D141" t="s">
        <v>1648</v>
      </c>
      <c r="E141" t="s">
        <v>1428</v>
      </c>
      <c r="F141">
        <v>480</v>
      </c>
      <c r="G141" t="s">
        <v>1429</v>
      </c>
      <c r="I141" s="2" t="s">
        <v>1649</v>
      </c>
      <c r="J141" s="2">
        <v>760</v>
      </c>
      <c r="K141" s="3" t="s">
        <v>1650</v>
      </c>
    </row>
    <row r="142" spans="1:11" x14ac:dyDescent="0.3">
      <c r="A142" t="s">
        <v>1651</v>
      </c>
      <c r="B142" t="s">
        <v>1652</v>
      </c>
      <c r="C142" t="s">
        <v>1653</v>
      </c>
      <c r="D142" t="s">
        <v>1654</v>
      </c>
      <c r="E142" t="s">
        <v>560</v>
      </c>
      <c r="F142">
        <v>978</v>
      </c>
      <c r="G142" t="s">
        <v>561</v>
      </c>
      <c r="I142" s="2" t="s">
        <v>1213</v>
      </c>
      <c r="J142" s="2">
        <v>748</v>
      </c>
      <c r="K142" s="3" t="s">
        <v>1214</v>
      </c>
    </row>
    <row r="143" spans="1:11" x14ac:dyDescent="0.3">
      <c r="A143" t="s">
        <v>1655</v>
      </c>
      <c r="B143" t="s">
        <v>1656</v>
      </c>
      <c r="C143" t="s">
        <v>1657</v>
      </c>
      <c r="D143" t="s">
        <v>1658</v>
      </c>
      <c r="E143" t="s">
        <v>1446</v>
      </c>
      <c r="F143">
        <v>484</v>
      </c>
      <c r="G143" t="s">
        <v>1447</v>
      </c>
      <c r="I143" s="2" t="s">
        <v>1659</v>
      </c>
      <c r="J143" s="2">
        <v>764</v>
      </c>
      <c r="K143" s="3" t="s">
        <v>1660</v>
      </c>
    </row>
    <row r="144" spans="1:11" x14ac:dyDescent="0.3">
      <c r="A144" t="s">
        <v>1661</v>
      </c>
      <c r="B144" t="s">
        <v>1662</v>
      </c>
      <c r="C144" t="s">
        <v>1663</v>
      </c>
      <c r="D144" t="s">
        <v>1664</v>
      </c>
      <c r="E144" t="s">
        <v>219</v>
      </c>
      <c r="F144">
        <v>840</v>
      </c>
      <c r="G144" t="s">
        <v>530</v>
      </c>
      <c r="I144" s="2" t="s">
        <v>1665</v>
      </c>
      <c r="J144" s="2">
        <v>972</v>
      </c>
      <c r="K144" s="3" t="s">
        <v>1666</v>
      </c>
    </row>
    <row r="145" spans="1:11" x14ac:dyDescent="0.3">
      <c r="A145" t="s">
        <v>1667</v>
      </c>
      <c r="B145" t="s">
        <v>1668</v>
      </c>
      <c r="C145" t="s">
        <v>1669</v>
      </c>
      <c r="D145" t="s">
        <v>1670</v>
      </c>
      <c r="E145" t="s">
        <v>1386</v>
      </c>
      <c r="F145">
        <v>498</v>
      </c>
      <c r="G145" t="s">
        <v>1387</v>
      </c>
      <c r="I145" s="2" t="s">
        <v>1671</v>
      </c>
      <c r="J145" s="2">
        <v>934</v>
      </c>
      <c r="K145" s="3" t="s">
        <v>1672</v>
      </c>
    </row>
    <row r="146" spans="1:11" x14ac:dyDescent="0.3">
      <c r="A146" t="s">
        <v>1673</v>
      </c>
      <c r="B146" t="s">
        <v>1674</v>
      </c>
      <c r="C146" t="s">
        <v>1675</v>
      </c>
      <c r="D146" t="s">
        <v>1676</v>
      </c>
      <c r="E146" t="s">
        <v>560</v>
      </c>
      <c r="F146">
        <v>978</v>
      </c>
      <c r="G146" t="s">
        <v>561</v>
      </c>
      <c r="I146" s="2" t="s">
        <v>1677</v>
      </c>
      <c r="J146" s="2">
        <v>788</v>
      </c>
      <c r="K146" s="3" t="s">
        <v>1678</v>
      </c>
    </row>
    <row r="147" spans="1:11" x14ac:dyDescent="0.3">
      <c r="A147" t="s">
        <v>1679</v>
      </c>
      <c r="B147" t="s">
        <v>1680</v>
      </c>
      <c r="C147" t="s">
        <v>1681</v>
      </c>
      <c r="D147" t="s">
        <v>1682</v>
      </c>
      <c r="E147" t="s">
        <v>1410</v>
      </c>
      <c r="F147">
        <v>496</v>
      </c>
      <c r="G147" t="s">
        <v>1411</v>
      </c>
      <c r="I147" s="2" t="s">
        <v>1683</v>
      </c>
      <c r="J147" s="2">
        <v>776</v>
      </c>
      <c r="K147" s="3" t="s">
        <v>1684</v>
      </c>
    </row>
    <row r="148" spans="1:11" x14ac:dyDescent="0.3">
      <c r="A148" t="s">
        <v>1685</v>
      </c>
      <c r="B148" t="s">
        <v>1686</v>
      </c>
      <c r="C148" t="s">
        <v>1687</v>
      </c>
      <c r="D148" t="s">
        <v>1688</v>
      </c>
      <c r="E148" t="s">
        <v>560</v>
      </c>
      <c r="F148">
        <v>978</v>
      </c>
      <c r="G148" t="s">
        <v>561</v>
      </c>
      <c r="I148" s="2" t="s">
        <v>1689</v>
      </c>
      <c r="J148" s="2">
        <v>949</v>
      </c>
      <c r="K148" s="3" t="s">
        <v>1690</v>
      </c>
    </row>
    <row r="149" spans="1:11" x14ac:dyDescent="0.3">
      <c r="A149" t="s">
        <v>1691</v>
      </c>
      <c r="B149" t="s">
        <v>1692</v>
      </c>
      <c r="C149" t="s">
        <v>1693</v>
      </c>
      <c r="D149" t="s">
        <v>1694</v>
      </c>
      <c r="E149" t="s">
        <v>635</v>
      </c>
      <c r="F149">
        <v>951</v>
      </c>
      <c r="G149" t="s">
        <v>636</v>
      </c>
      <c r="I149" s="2" t="s">
        <v>1695</v>
      </c>
      <c r="J149" s="2">
        <v>780</v>
      </c>
      <c r="K149" s="3" t="s">
        <v>1696</v>
      </c>
    </row>
    <row r="150" spans="1:11" x14ac:dyDescent="0.3">
      <c r="A150" t="s">
        <v>1697</v>
      </c>
      <c r="B150" t="s">
        <v>1698</v>
      </c>
      <c r="C150" t="s">
        <v>1699</v>
      </c>
      <c r="D150" t="s">
        <v>1700</v>
      </c>
      <c r="E150" t="s">
        <v>1381</v>
      </c>
      <c r="F150">
        <v>504</v>
      </c>
      <c r="G150" t="s">
        <v>1382</v>
      </c>
      <c r="I150" s="2" t="s">
        <v>1701</v>
      </c>
      <c r="J150" s="2">
        <v>0</v>
      </c>
      <c r="K150" s="3" t="s">
        <v>1702</v>
      </c>
    </row>
    <row r="151" spans="1:11" x14ac:dyDescent="0.3">
      <c r="A151" t="s">
        <v>1703</v>
      </c>
      <c r="B151" t="s">
        <v>1704</v>
      </c>
      <c r="C151" t="s">
        <v>1705</v>
      </c>
      <c r="D151" t="s">
        <v>1706</v>
      </c>
      <c r="E151" t="s">
        <v>1458</v>
      </c>
      <c r="F151">
        <v>943</v>
      </c>
      <c r="G151" t="s">
        <v>1459</v>
      </c>
      <c r="I151" s="2" t="s">
        <v>1707</v>
      </c>
      <c r="J151" s="2">
        <v>901</v>
      </c>
      <c r="K151" s="3" t="s">
        <v>1708</v>
      </c>
    </row>
    <row r="152" spans="1:11" x14ac:dyDescent="0.3">
      <c r="A152" t="s">
        <v>1709</v>
      </c>
      <c r="B152" t="s">
        <v>1710</v>
      </c>
      <c r="C152" t="s">
        <v>1711</v>
      </c>
      <c r="D152" t="s">
        <v>1712</v>
      </c>
      <c r="E152" t="s">
        <v>1404</v>
      </c>
      <c r="F152">
        <v>104</v>
      </c>
      <c r="G152" t="s">
        <v>1405</v>
      </c>
      <c r="I152" s="2" t="s">
        <v>1713</v>
      </c>
      <c r="J152" s="2">
        <v>834</v>
      </c>
      <c r="K152" s="3" t="s">
        <v>1714</v>
      </c>
    </row>
    <row r="153" spans="1:11" x14ac:dyDescent="0.3">
      <c r="A153" t="s">
        <v>1715</v>
      </c>
      <c r="B153" t="s">
        <v>1716</v>
      </c>
      <c r="C153" t="s">
        <v>1717</v>
      </c>
      <c r="D153" t="s">
        <v>1718</v>
      </c>
      <c r="E153" t="s">
        <v>1464</v>
      </c>
      <c r="F153">
        <v>516</v>
      </c>
      <c r="G153" t="s">
        <v>1465</v>
      </c>
      <c r="I153" s="2" t="s">
        <v>1719</v>
      </c>
      <c r="J153" s="2">
        <v>980</v>
      </c>
      <c r="K153" s="3" t="s">
        <v>1720</v>
      </c>
    </row>
    <row r="154" spans="1:11" x14ac:dyDescent="0.3">
      <c r="A154" t="s">
        <v>1721</v>
      </c>
      <c r="B154" t="s">
        <v>1722</v>
      </c>
      <c r="C154" t="s">
        <v>1723</v>
      </c>
      <c r="D154" t="s">
        <v>1724</v>
      </c>
      <c r="I154" s="2" t="s">
        <v>1725</v>
      </c>
      <c r="J154" s="2">
        <v>800</v>
      </c>
      <c r="K154" s="3" t="s">
        <v>1726</v>
      </c>
    </row>
    <row r="155" spans="1:11" x14ac:dyDescent="0.3">
      <c r="A155" t="s">
        <v>1727</v>
      </c>
      <c r="B155" t="s">
        <v>1728</v>
      </c>
      <c r="C155" t="s">
        <v>1729</v>
      </c>
      <c r="D155" t="s">
        <v>1730</v>
      </c>
      <c r="E155" t="s">
        <v>1488</v>
      </c>
      <c r="F155">
        <v>524</v>
      </c>
      <c r="G155" t="s">
        <v>1489</v>
      </c>
      <c r="I155" s="2" t="s">
        <v>219</v>
      </c>
      <c r="J155" s="2">
        <v>840</v>
      </c>
      <c r="K155" s="3" t="s">
        <v>530</v>
      </c>
    </row>
    <row r="156" spans="1:11" x14ac:dyDescent="0.3">
      <c r="A156" t="s">
        <v>1731</v>
      </c>
      <c r="B156" t="s">
        <v>1732</v>
      </c>
      <c r="C156" t="s">
        <v>1733</v>
      </c>
      <c r="D156" t="s">
        <v>1734</v>
      </c>
      <c r="E156" t="s">
        <v>560</v>
      </c>
      <c r="F156">
        <v>978</v>
      </c>
      <c r="G156" t="s">
        <v>561</v>
      </c>
      <c r="I156" s="2" t="s">
        <v>219</v>
      </c>
      <c r="J156" s="2"/>
      <c r="K156" s="3"/>
    </row>
    <row r="157" spans="1:11" x14ac:dyDescent="0.3">
      <c r="A157" t="s">
        <v>1735</v>
      </c>
      <c r="B157" t="s">
        <v>1736</v>
      </c>
      <c r="C157" t="s">
        <v>1737</v>
      </c>
      <c r="D157" t="s">
        <v>1738</v>
      </c>
      <c r="E157" t="s">
        <v>686</v>
      </c>
      <c r="F157">
        <v>532</v>
      </c>
      <c r="G157" t="s">
        <v>687</v>
      </c>
      <c r="I157" s="2" t="s">
        <v>1739</v>
      </c>
      <c r="J157" s="2">
        <v>858</v>
      </c>
      <c r="K157" s="3" t="s">
        <v>1740</v>
      </c>
    </row>
    <row r="158" spans="1:11" x14ac:dyDescent="0.3">
      <c r="A158" t="s">
        <v>1741</v>
      </c>
      <c r="B158" t="s">
        <v>1742</v>
      </c>
      <c r="C158" t="s">
        <v>1743</v>
      </c>
      <c r="D158" t="s">
        <v>1744</v>
      </c>
      <c r="I158" s="2" t="s">
        <v>1745</v>
      </c>
      <c r="J158" s="2">
        <v>860</v>
      </c>
      <c r="K158" s="3" t="s">
        <v>1746</v>
      </c>
    </row>
    <row r="159" spans="1:11" x14ac:dyDescent="0.3">
      <c r="A159" t="s">
        <v>1747</v>
      </c>
      <c r="B159" t="s">
        <v>1748</v>
      </c>
      <c r="C159" t="s">
        <v>1749</v>
      </c>
      <c r="D159" t="s">
        <v>1750</v>
      </c>
      <c r="E159" t="s">
        <v>1494</v>
      </c>
      <c r="F159">
        <v>554</v>
      </c>
      <c r="G159" t="s">
        <v>1495</v>
      </c>
      <c r="I159" s="2" t="s">
        <v>1751</v>
      </c>
      <c r="J159" s="2">
        <v>937</v>
      </c>
      <c r="K159" s="3" t="s">
        <v>1752</v>
      </c>
    </row>
    <row r="160" spans="1:11" x14ac:dyDescent="0.3">
      <c r="A160" t="s">
        <v>1753</v>
      </c>
      <c r="B160" t="s">
        <v>1754</v>
      </c>
      <c r="C160" t="s">
        <v>1755</v>
      </c>
      <c r="D160" t="s">
        <v>1756</v>
      </c>
      <c r="E160" t="s">
        <v>1476</v>
      </c>
      <c r="F160">
        <v>558</v>
      </c>
      <c r="G160" t="s">
        <v>1477</v>
      </c>
      <c r="I160" s="2" t="s">
        <v>1757</v>
      </c>
      <c r="J160" s="2">
        <v>704</v>
      </c>
      <c r="K160" s="3" t="s">
        <v>1758</v>
      </c>
    </row>
    <row r="161" spans="1:11" x14ac:dyDescent="0.3">
      <c r="A161" t="s">
        <v>1759</v>
      </c>
      <c r="B161" t="s">
        <v>1760</v>
      </c>
      <c r="C161" t="s">
        <v>1761</v>
      </c>
      <c r="D161" t="s">
        <v>1762</v>
      </c>
      <c r="E161" t="s">
        <v>820</v>
      </c>
      <c r="F161">
        <v>952</v>
      </c>
      <c r="G161" t="s">
        <v>821</v>
      </c>
      <c r="I161" s="2" t="s">
        <v>1763</v>
      </c>
      <c r="J161" s="2">
        <v>548</v>
      </c>
      <c r="K161" s="3" t="s">
        <v>1764</v>
      </c>
    </row>
    <row r="162" spans="1:11" x14ac:dyDescent="0.3">
      <c r="A162" t="s">
        <v>1765</v>
      </c>
      <c r="B162" t="s">
        <v>1766</v>
      </c>
      <c r="C162" t="s">
        <v>1767</v>
      </c>
      <c r="D162" t="s">
        <v>1768</v>
      </c>
      <c r="E162" t="s">
        <v>1470</v>
      </c>
      <c r="F162">
        <v>566</v>
      </c>
      <c r="G162" t="s">
        <v>1471</v>
      </c>
      <c r="I162" s="2" t="s">
        <v>1769</v>
      </c>
      <c r="J162" s="2">
        <v>882</v>
      </c>
      <c r="K162" s="3" t="s">
        <v>1770</v>
      </c>
    </row>
    <row r="163" spans="1:11" x14ac:dyDescent="0.3">
      <c r="A163" t="s">
        <v>1771</v>
      </c>
      <c r="B163" t="s">
        <v>1772</v>
      </c>
      <c r="C163" t="s">
        <v>1773</v>
      </c>
      <c r="D163" t="s">
        <v>1774</v>
      </c>
      <c r="I163" s="2" t="s">
        <v>954</v>
      </c>
      <c r="J163" s="2">
        <v>950</v>
      </c>
      <c r="K163" s="3" t="s">
        <v>955</v>
      </c>
    </row>
    <row r="164" spans="1:11" x14ac:dyDescent="0.3">
      <c r="A164" t="s">
        <v>1775</v>
      </c>
      <c r="B164" t="s">
        <v>1776</v>
      </c>
      <c r="C164" t="s">
        <v>1777</v>
      </c>
      <c r="D164" t="s">
        <v>1778</v>
      </c>
      <c r="I164" s="2" t="s">
        <v>635</v>
      </c>
      <c r="J164" s="2">
        <v>951</v>
      </c>
      <c r="K164" s="3" t="s">
        <v>636</v>
      </c>
    </row>
    <row r="165" spans="1:11" x14ac:dyDescent="0.3">
      <c r="A165" t="s">
        <v>1779</v>
      </c>
      <c r="B165" t="s">
        <v>1780</v>
      </c>
      <c r="C165" t="s">
        <v>1781</v>
      </c>
      <c r="D165" t="s">
        <v>1782</v>
      </c>
      <c r="E165" t="s">
        <v>219</v>
      </c>
      <c r="F165">
        <v>840</v>
      </c>
      <c r="G165" t="s">
        <v>530</v>
      </c>
      <c r="I165" s="2" t="s">
        <v>820</v>
      </c>
      <c r="J165" s="2">
        <v>952</v>
      </c>
      <c r="K165" s="3" t="s">
        <v>821</v>
      </c>
    </row>
    <row r="166" spans="1:11" x14ac:dyDescent="0.3">
      <c r="A166" t="s">
        <v>1783</v>
      </c>
      <c r="B166" t="s">
        <v>1784</v>
      </c>
      <c r="C166" t="s">
        <v>1785</v>
      </c>
      <c r="D166" t="s">
        <v>1786</v>
      </c>
      <c r="E166" t="s">
        <v>1482</v>
      </c>
      <c r="F166">
        <v>578</v>
      </c>
      <c r="G166" t="s">
        <v>1483</v>
      </c>
      <c r="I166" s="2" t="s">
        <v>1787</v>
      </c>
      <c r="J166" s="2">
        <v>886</v>
      </c>
      <c r="K166" s="3" t="s">
        <v>1788</v>
      </c>
    </row>
    <row r="167" spans="1:11" x14ac:dyDescent="0.3">
      <c r="A167" t="s">
        <v>1789</v>
      </c>
      <c r="B167" t="s">
        <v>1790</v>
      </c>
      <c r="C167" t="s">
        <v>1791</v>
      </c>
      <c r="D167" t="s">
        <v>1792</v>
      </c>
      <c r="E167" t="s">
        <v>1500</v>
      </c>
      <c r="F167">
        <v>512</v>
      </c>
      <c r="G167" t="s">
        <v>1501</v>
      </c>
      <c r="I167" s="2" t="s">
        <v>1793</v>
      </c>
      <c r="J167" s="2">
        <v>710</v>
      </c>
      <c r="K167" s="3" t="s">
        <v>1794</v>
      </c>
    </row>
    <row r="168" spans="1:11" x14ac:dyDescent="0.3">
      <c r="A168" t="s">
        <v>1795</v>
      </c>
      <c r="B168" t="s">
        <v>1796</v>
      </c>
      <c r="C168" t="s">
        <v>1797</v>
      </c>
      <c r="D168" t="s">
        <v>1798</v>
      </c>
      <c r="E168" t="s">
        <v>1530</v>
      </c>
      <c r="F168">
        <v>586</v>
      </c>
      <c r="G168" t="s">
        <v>1531</v>
      </c>
      <c r="I168" s="2" t="s">
        <v>1799</v>
      </c>
      <c r="J168" s="2">
        <v>967</v>
      </c>
      <c r="K168" s="3" t="s">
        <v>1800</v>
      </c>
    </row>
    <row r="169" spans="1:11" x14ac:dyDescent="0.3">
      <c r="A169" t="s">
        <v>1801</v>
      </c>
      <c r="B169" t="s">
        <v>1802</v>
      </c>
      <c r="C169" t="s">
        <v>1803</v>
      </c>
      <c r="D169" t="s">
        <v>1804</v>
      </c>
      <c r="E169" t="s">
        <v>219</v>
      </c>
      <c r="F169">
        <v>840</v>
      </c>
      <c r="G169" t="s">
        <v>530</v>
      </c>
    </row>
    <row r="170" spans="1:11" x14ac:dyDescent="0.3">
      <c r="A170" t="s">
        <v>1805</v>
      </c>
      <c r="B170" t="s">
        <v>1806</v>
      </c>
      <c r="C170" t="s">
        <v>1807</v>
      </c>
      <c r="D170" t="s">
        <v>1808</v>
      </c>
    </row>
    <row r="171" spans="1:11" x14ac:dyDescent="0.3">
      <c r="A171" t="s">
        <v>1809</v>
      </c>
      <c r="B171" t="s">
        <v>1810</v>
      </c>
      <c r="C171" t="s">
        <v>1811</v>
      </c>
      <c r="D171" t="s">
        <v>1812</v>
      </c>
      <c r="E171" t="s">
        <v>1506</v>
      </c>
      <c r="F171">
        <v>590</v>
      </c>
      <c r="G171" t="s">
        <v>1507</v>
      </c>
    </row>
    <row r="172" spans="1:11" x14ac:dyDescent="0.3">
      <c r="A172" t="s">
        <v>1813</v>
      </c>
      <c r="B172" t="s">
        <v>1814</v>
      </c>
      <c r="C172" t="s">
        <v>1815</v>
      </c>
      <c r="D172" t="s">
        <v>1816</v>
      </c>
      <c r="E172" t="s">
        <v>1518</v>
      </c>
      <c r="F172">
        <v>598</v>
      </c>
      <c r="G172" t="s">
        <v>1519</v>
      </c>
    </row>
    <row r="173" spans="1:11" x14ac:dyDescent="0.3">
      <c r="A173" t="s">
        <v>1817</v>
      </c>
      <c r="B173" t="s">
        <v>1818</v>
      </c>
      <c r="C173" t="s">
        <v>1819</v>
      </c>
      <c r="D173" t="s">
        <v>1820</v>
      </c>
      <c r="E173" t="s">
        <v>1542</v>
      </c>
      <c r="F173">
        <v>600</v>
      </c>
      <c r="G173" t="s">
        <v>1543</v>
      </c>
    </row>
    <row r="174" spans="1:11" x14ac:dyDescent="0.3">
      <c r="A174" t="s">
        <v>1821</v>
      </c>
      <c r="B174" t="s">
        <v>1822</v>
      </c>
      <c r="C174" t="s">
        <v>1823</v>
      </c>
      <c r="D174" t="s">
        <v>1824</v>
      </c>
      <c r="E174" t="s">
        <v>1512</v>
      </c>
      <c r="F174">
        <v>604</v>
      </c>
      <c r="G174" t="s">
        <v>1513</v>
      </c>
    </row>
    <row r="175" spans="1:11" x14ac:dyDescent="0.3">
      <c r="A175" t="s">
        <v>1825</v>
      </c>
      <c r="B175" t="s">
        <v>1826</v>
      </c>
      <c r="C175" t="s">
        <v>1827</v>
      </c>
      <c r="D175" t="s">
        <v>1828</v>
      </c>
      <c r="E175" t="s">
        <v>1524</v>
      </c>
      <c r="F175">
        <v>608</v>
      </c>
      <c r="G175" t="s">
        <v>1525</v>
      </c>
    </row>
    <row r="176" spans="1:11" x14ac:dyDescent="0.3">
      <c r="A176" t="s">
        <v>1829</v>
      </c>
      <c r="B176" t="s">
        <v>1830</v>
      </c>
      <c r="C176" t="s">
        <v>1831</v>
      </c>
      <c r="D176" t="s">
        <v>1832</v>
      </c>
    </row>
    <row r="177" spans="1:7" x14ac:dyDescent="0.3">
      <c r="A177" t="s">
        <v>1833</v>
      </c>
      <c r="B177" t="s">
        <v>1834</v>
      </c>
      <c r="C177" t="s">
        <v>1835</v>
      </c>
      <c r="D177" t="s">
        <v>1836</v>
      </c>
      <c r="E177" t="s">
        <v>1536</v>
      </c>
      <c r="F177">
        <v>985</v>
      </c>
      <c r="G177" t="s">
        <v>1537</v>
      </c>
    </row>
    <row r="178" spans="1:7" x14ac:dyDescent="0.3">
      <c r="A178" t="s">
        <v>1837</v>
      </c>
      <c r="B178" t="s">
        <v>1838</v>
      </c>
      <c r="C178" t="s">
        <v>1839</v>
      </c>
      <c r="D178" t="s">
        <v>1840</v>
      </c>
      <c r="E178" t="s">
        <v>560</v>
      </c>
      <c r="F178">
        <v>978</v>
      </c>
      <c r="G178" t="s">
        <v>561</v>
      </c>
    </row>
    <row r="179" spans="1:7" x14ac:dyDescent="0.3">
      <c r="A179" t="s">
        <v>1841</v>
      </c>
      <c r="B179" t="s">
        <v>1842</v>
      </c>
      <c r="C179" t="s">
        <v>1843</v>
      </c>
      <c r="D179" t="s">
        <v>1844</v>
      </c>
      <c r="E179" t="s">
        <v>219</v>
      </c>
      <c r="F179">
        <v>840</v>
      </c>
      <c r="G179" t="s">
        <v>530</v>
      </c>
    </row>
    <row r="180" spans="1:7" x14ac:dyDescent="0.3">
      <c r="A180" t="s">
        <v>1845</v>
      </c>
      <c r="B180" t="s">
        <v>1846</v>
      </c>
      <c r="C180" t="s">
        <v>1847</v>
      </c>
      <c r="D180" t="s">
        <v>1848</v>
      </c>
      <c r="E180" t="s">
        <v>1548</v>
      </c>
      <c r="F180">
        <v>634</v>
      </c>
      <c r="G180" t="s">
        <v>1549</v>
      </c>
    </row>
    <row r="181" spans="1:7" x14ac:dyDescent="0.3">
      <c r="A181" t="s">
        <v>1849</v>
      </c>
      <c r="B181" t="s">
        <v>1850</v>
      </c>
      <c r="C181" t="s">
        <v>1851</v>
      </c>
      <c r="D181" t="s">
        <v>1852</v>
      </c>
      <c r="E181" t="s">
        <v>954</v>
      </c>
      <c r="F181">
        <v>950</v>
      </c>
      <c r="G181" t="s">
        <v>955</v>
      </c>
    </row>
    <row r="182" spans="1:7" x14ac:dyDescent="0.3">
      <c r="A182" t="s">
        <v>1853</v>
      </c>
      <c r="B182" t="s">
        <v>1854</v>
      </c>
      <c r="C182" t="s">
        <v>1855</v>
      </c>
      <c r="D182" t="s">
        <v>1856</v>
      </c>
      <c r="E182" t="s">
        <v>560</v>
      </c>
      <c r="F182">
        <v>978</v>
      </c>
      <c r="G182" t="s">
        <v>561</v>
      </c>
    </row>
    <row r="183" spans="1:7" x14ac:dyDescent="0.3">
      <c r="A183" t="s">
        <v>1857</v>
      </c>
      <c r="B183" t="s">
        <v>1858</v>
      </c>
      <c r="C183" t="s">
        <v>1859</v>
      </c>
      <c r="D183" t="s">
        <v>1860</v>
      </c>
      <c r="E183" t="s">
        <v>1554</v>
      </c>
      <c r="F183">
        <v>946</v>
      </c>
      <c r="G183" t="s">
        <v>1555</v>
      </c>
    </row>
    <row r="184" spans="1:7" x14ac:dyDescent="0.3">
      <c r="A184" t="s">
        <v>1861</v>
      </c>
      <c r="B184" t="s">
        <v>1862</v>
      </c>
      <c r="C184" t="s">
        <v>1863</v>
      </c>
      <c r="D184" t="s">
        <v>1864</v>
      </c>
      <c r="E184" t="s">
        <v>1566</v>
      </c>
      <c r="F184">
        <v>643</v>
      </c>
      <c r="G184" t="s">
        <v>1567</v>
      </c>
    </row>
    <row r="185" spans="1:7" x14ac:dyDescent="0.3">
      <c r="A185" t="s">
        <v>1865</v>
      </c>
      <c r="B185" t="s">
        <v>1866</v>
      </c>
      <c r="C185" t="s">
        <v>1867</v>
      </c>
      <c r="D185" t="s">
        <v>1868</v>
      </c>
      <c r="E185" t="s">
        <v>1572</v>
      </c>
      <c r="F185">
        <v>646</v>
      </c>
      <c r="G185" t="s">
        <v>1573</v>
      </c>
    </row>
    <row r="186" spans="1:7" x14ac:dyDescent="0.3">
      <c r="A186" t="s">
        <v>1869</v>
      </c>
      <c r="B186" t="s">
        <v>1870</v>
      </c>
      <c r="C186" t="s">
        <v>1871</v>
      </c>
      <c r="D186" t="s">
        <v>1872</v>
      </c>
      <c r="E186" t="s">
        <v>1613</v>
      </c>
      <c r="F186">
        <v>654</v>
      </c>
      <c r="G186" t="s">
        <v>1614</v>
      </c>
    </row>
    <row r="187" spans="1:7" x14ac:dyDescent="0.3">
      <c r="A187" t="s">
        <v>1873</v>
      </c>
      <c r="B187" t="s">
        <v>1874</v>
      </c>
      <c r="C187" t="s">
        <v>1875</v>
      </c>
      <c r="D187" t="s">
        <v>1876</v>
      </c>
      <c r="E187" t="s">
        <v>635</v>
      </c>
      <c r="F187">
        <v>951</v>
      </c>
      <c r="G187" t="s">
        <v>636</v>
      </c>
    </row>
    <row r="188" spans="1:7" x14ac:dyDescent="0.3">
      <c r="A188" t="s">
        <v>1877</v>
      </c>
      <c r="B188" t="s">
        <v>1878</v>
      </c>
      <c r="C188" t="s">
        <v>1879</v>
      </c>
      <c r="D188" t="s">
        <v>1880</v>
      </c>
      <c r="E188" t="s">
        <v>635</v>
      </c>
      <c r="F188">
        <v>951</v>
      </c>
      <c r="G188" t="s">
        <v>636</v>
      </c>
    </row>
    <row r="189" spans="1:7" x14ac:dyDescent="0.3">
      <c r="A189" t="s">
        <v>1881</v>
      </c>
      <c r="B189" t="s">
        <v>1882</v>
      </c>
      <c r="C189" t="s">
        <v>1883</v>
      </c>
      <c r="D189" t="s">
        <v>1884</v>
      </c>
      <c r="E189" t="s">
        <v>560</v>
      </c>
      <c r="F189">
        <v>978</v>
      </c>
      <c r="G189" t="s">
        <v>561</v>
      </c>
    </row>
    <row r="190" spans="1:7" x14ac:dyDescent="0.3">
      <c r="A190" t="s">
        <v>1885</v>
      </c>
      <c r="B190" t="s">
        <v>1886</v>
      </c>
      <c r="C190" t="s">
        <v>1887</v>
      </c>
      <c r="D190" t="s">
        <v>1888</v>
      </c>
      <c r="E190" t="s">
        <v>635</v>
      </c>
      <c r="F190">
        <v>951</v>
      </c>
      <c r="G190" t="s">
        <v>636</v>
      </c>
    </row>
    <row r="191" spans="1:7" x14ac:dyDescent="0.3">
      <c r="A191" t="s">
        <v>1889</v>
      </c>
      <c r="B191" t="s">
        <v>1890</v>
      </c>
      <c r="C191" t="s">
        <v>1891</v>
      </c>
      <c r="D191" t="s">
        <v>1892</v>
      </c>
      <c r="E191" t="s">
        <v>560</v>
      </c>
      <c r="F191">
        <v>978</v>
      </c>
      <c r="G191" t="s">
        <v>561</v>
      </c>
    </row>
    <row r="192" spans="1:7" x14ac:dyDescent="0.3">
      <c r="A192" t="s">
        <v>1893</v>
      </c>
      <c r="B192" t="s">
        <v>1894</v>
      </c>
      <c r="C192" t="s">
        <v>1895</v>
      </c>
      <c r="D192" t="s">
        <v>1896</v>
      </c>
      <c r="E192" t="s">
        <v>560</v>
      </c>
      <c r="F192">
        <v>978</v>
      </c>
      <c r="G192" t="s">
        <v>561</v>
      </c>
    </row>
    <row r="193" spans="1:7" x14ac:dyDescent="0.3">
      <c r="A193" t="s">
        <v>1897</v>
      </c>
      <c r="B193" t="s">
        <v>1898</v>
      </c>
      <c r="C193" t="s">
        <v>1899</v>
      </c>
      <c r="D193" t="s">
        <v>1900</v>
      </c>
      <c r="E193" t="s">
        <v>1769</v>
      </c>
      <c r="F193">
        <v>882</v>
      </c>
      <c r="G193" t="s">
        <v>1770</v>
      </c>
    </row>
    <row r="194" spans="1:7" x14ac:dyDescent="0.3">
      <c r="A194" t="s">
        <v>1901</v>
      </c>
      <c r="B194" t="s">
        <v>1902</v>
      </c>
      <c r="C194" t="s">
        <v>1903</v>
      </c>
      <c r="D194" t="s">
        <v>1904</v>
      </c>
      <c r="E194" t="s">
        <v>560</v>
      </c>
      <c r="F194">
        <v>978</v>
      </c>
      <c r="G194" t="s">
        <v>561</v>
      </c>
    </row>
    <row r="195" spans="1:7" x14ac:dyDescent="0.3">
      <c r="A195" t="s">
        <v>1905</v>
      </c>
      <c r="B195" t="s">
        <v>1906</v>
      </c>
      <c r="C195" t="s">
        <v>1907</v>
      </c>
      <c r="D195" t="s">
        <v>1908</v>
      </c>
      <c r="E195" t="s">
        <v>1643</v>
      </c>
      <c r="F195">
        <v>678</v>
      </c>
      <c r="G195" t="s">
        <v>1644</v>
      </c>
    </row>
    <row r="196" spans="1:7" x14ac:dyDescent="0.3">
      <c r="A196" t="s">
        <v>1909</v>
      </c>
      <c r="B196" t="s">
        <v>1910</v>
      </c>
      <c r="C196" t="s">
        <v>1911</v>
      </c>
      <c r="D196" t="s">
        <v>1912</v>
      </c>
      <c r="E196" t="s">
        <v>1578</v>
      </c>
      <c r="F196">
        <v>682</v>
      </c>
      <c r="G196" t="s">
        <v>1579</v>
      </c>
    </row>
    <row r="197" spans="1:7" x14ac:dyDescent="0.3">
      <c r="A197" t="s">
        <v>1913</v>
      </c>
      <c r="B197" t="s">
        <v>1914</v>
      </c>
      <c r="C197" t="s">
        <v>1915</v>
      </c>
      <c r="D197" t="s">
        <v>1916</v>
      </c>
      <c r="E197" t="s">
        <v>820</v>
      </c>
      <c r="F197">
        <v>952</v>
      </c>
      <c r="G197" t="s">
        <v>821</v>
      </c>
    </row>
    <row r="198" spans="1:7" x14ac:dyDescent="0.3">
      <c r="A198" t="s">
        <v>1917</v>
      </c>
      <c r="B198" t="s">
        <v>1918</v>
      </c>
      <c r="C198" t="s">
        <v>1919</v>
      </c>
      <c r="D198" t="s">
        <v>1920</v>
      </c>
      <c r="E198" t="s">
        <v>1560</v>
      </c>
      <c r="F198">
        <v>941</v>
      </c>
      <c r="G198" t="s">
        <v>1561</v>
      </c>
    </row>
    <row r="199" spans="1:7" x14ac:dyDescent="0.3">
      <c r="A199" t="s">
        <v>1921</v>
      </c>
      <c r="B199" t="s">
        <v>1922</v>
      </c>
      <c r="C199" t="s">
        <v>1923</v>
      </c>
      <c r="D199" t="s">
        <v>1924</v>
      </c>
      <c r="E199" t="s">
        <v>1589</v>
      </c>
      <c r="F199">
        <v>690</v>
      </c>
      <c r="G199" t="s">
        <v>1590</v>
      </c>
    </row>
    <row r="200" spans="1:7" x14ac:dyDescent="0.3">
      <c r="A200" t="s">
        <v>1925</v>
      </c>
      <c r="B200" t="s">
        <v>1926</v>
      </c>
      <c r="C200" t="s">
        <v>1927</v>
      </c>
      <c r="D200" t="s">
        <v>1928</v>
      </c>
      <c r="E200" t="s">
        <v>1619</v>
      </c>
      <c r="F200">
        <v>694</v>
      </c>
      <c r="G200" t="s">
        <v>1620</v>
      </c>
    </row>
    <row r="201" spans="1:7" x14ac:dyDescent="0.3">
      <c r="A201" t="s">
        <v>1929</v>
      </c>
      <c r="B201" t="s">
        <v>1930</v>
      </c>
      <c r="C201" t="s">
        <v>1931</v>
      </c>
      <c r="D201" t="s">
        <v>1932</v>
      </c>
      <c r="E201" t="s">
        <v>1607</v>
      </c>
      <c r="F201">
        <v>702</v>
      </c>
      <c r="G201" t="s">
        <v>1608</v>
      </c>
    </row>
    <row r="202" spans="1:7" x14ac:dyDescent="0.3">
      <c r="A202" t="s">
        <v>1933</v>
      </c>
      <c r="B202" t="s">
        <v>1934</v>
      </c>
      <c r="C202" t="s">
        <v>1935</v>
      </c>
      <c r="D202" t="s">
        <v>1936</v>
      </c>
      <c r="E202" t="s">
        <v>560</v>
      </c>
      <c r="F202">
        <v>978</v>
      </c>
      <c r="G202" t="s">
        <v>561</v>
      </c>
    </row>
    <row r="203" spans="1:7" x14ac:dyDescent="0.3">
      <c r="A203" t="s">
        <v>1937</v>
      </c>
      <c r="B203" t="s">
        <v>1938</v>
      </c>
      <c r="C203" t="s">
        <v>1939</v>
      </c>
      <c r="D203" t="s">
        <v>1940</v>
      </c>
      <c r="E203" t="s">
        <v>560</v>
      </c>
      <c r="F203">
        <v>978</v>
      </c>
      <c r="G203" t="s">
        <v>561</v>
      </c>
    </row>
    <row r="204" spans="1:7" x14ac:dyDescent="0.3">
      <c r="A204" t="s">
        <v>1941</v>
      </c>
      <c r="B204" t="s">
        <v>1942</v>
      </c>
      <c r="C204" t="s">
        <v>1943</v>
      </c>
      <c r="D204" t="s">
        <v>1944</v>
      </c>
      <c r="E204" t="s">
        <v>1584</v>
      </c>
      <c r="F204">
        <v>90</v>
      </c>
      <c r="G204" t="s">
        <v>1585</v>
      </c>
    </row>
    <row r="205" spans="1:7" x14ac:dyDescent="0.3">
      <c r="A205" t="s">
        <v>1945</v>
      </c>
      <c r="B205" t="s">
        <v>1946</v>
      </c>
      <c r="C205" t="s">
        <v>1947</v>
      </c>
      <c r="D205" t="s">
        <v>1948</v>
      </c>
      <c r="E205" t="s">
        <v>1625</v>
      </c>
      <c r="F205">
        <v>706</v>
      </c>
      <c r="G205" t="s">
        <v>1626</v>
      </c>
    </row>
    <row r="206" spans="1:7" x14ac:dyDescent="0.3">
      <c r="A206" t="s">
        <v>1949</v>
      </c>
      <c r="B206" t="s">
        <v>1950</v>
      </c>
      <c r="C206" t="s">
        <v>1951</v>
      </c>
      <c r="D206" t="s">
        <v>1952</v>
      </c>
      <c r="E206" t="s">
        <v>1793</v>
      </c>
      <c r="F206">
        <v>710</v>
      </c>
      <c r="G206" t="s">
        <v>1794</v>
      </c>
    </row>
    <row r="207" spans="1:7" x14ac:dyDescent="0.3">
      <c r="A207" t="s">
        <v>1953</v>
      </c>
      <c r="B207" t="s">
        <v>1954</v>
      </c>
      <c r="C207" t="s">
        <v>1955</v>
      </c>
      <c r="D207" t="s">
        <v>1956</v>
      </c>
    </row>
    <row r="208" spans="1:7" x14ac:dyDescent="0.3">
      <c r="A208" t="s">
        <v>1957</v>
      </c>
      <c r="B208" t="s">
        <v>1958</v>
      </c>
      <c r="C208" t="s">
        <v>1959</v>
      </c>
      <c r="D208" t="s">
        <v>1960</v>
      </c>
      <c r="E208" t="s">
        <v>1637</v>
      </c>
      <c r="F208">
        <v>728</v>
      </c>
      <c r="G208" t="s">
        <v>1638</v>
      </c>
    </row>
    <row r="209" spans="1:7" x14ac:dyDescent="0.3">
      <c r="A209" t="s">
        <v>1961</v>
      </c>
      <c r="B209" t="s">
        <v>1962</v>
      </c>
      <c r="C209" t="s">
        <v>1963</v>
      </c>
      <c r="D209" t="s">
        <v>1964</v>
      </c>
      <c r="E209" t="s">
        <v>560</v>
      </c>
      <c r="F209">
        <v>978</v>
      </c>
      <c r="G209" t="s">
        <v>561</v>
      </c>
    </row>
    <row r="210" spans="1:7" x14ac:dyDescent="0.3">
      <c r="A210" t="s">
        <v>1965</v>
      </c>
      <c r="B210" t="s">
        <v>1966</v>
      </c>
      <c r="C210" t="s">
        <v>1967</v>
      </c>
      <c r="D210" t="s">
        <v>1968</v>
      </c>
      <c r="E210" t="s">
        <v>1357</v>
      </c>
      <c r="F210">
        <v>144</v>
      </c>
      <c r="G210" t="s">
        <v>1358</v>
      </c>
    </row>
    <row r="211" spans="1:7" x14ac:dyDescent="0.3">
      <c r="A211" t="s">
        <v>1969</v>
      </c>
      <c r="B211" t="s">
        <v>1970</v>
      </c>
      <c r="C211" t="s">
        <v>1971</v>
      </c>
      <c r="D211" t="s">
        <v>1972</v>
      </c>
      <c r="E211" t="s">
        <v>1595</v>
      </c>
      <c r="F211">
        <v>938</v>
      </c>
      <c r="G211" t="s">
        <v>1596</v>
      </c>
    </row>
    <row r="212" spans="1:7" x14ac:dyDescent="0.3">
      <c r="A212" t="s">
        <v>1973</v>
      </c>
      <c r="B212" t="s">
        <v>1974</v>
      </c>
      <c r="C212" t="s">
        <v>1975</v>
      </c>
      <c r="D212" t="s">
        <v>1976</v>
      </c>
      <c r="E212" t="s">
        <v>1631</v>
      </c>
      <c r="F212">
        <v>968</v>
      </c>
      <c r="G212" t="s">
        <v>1632</v>
      </c>
    </row>
    <row r="213" spans="1:7" x14ac:dyDescent="0.3">
      <c r="A213" t="s">
        <v>1977</v>
      </c>
      <c r="B213" t="s">
        <v>1978</v>
      </c>
      <c r="C213" t="s">
        <v>1979</v>
      </c>
      <c r="D213" t="s">
        <v>1980</v>
      </c>
    </row>
    <row r="214" spans="1:7" x14ac:dyDescent="0.3">
      <c r="A214" t="s">
        <v>1981</v>
      </c>
      <c r="B214" t="s">
        <v>1982</v>
      </c>
      <c r="C214" t="s">
        <v>1983</v>
      </c>
      <c r="D214" t="s">
        <v>1984</v>
      </c>
      <c r="E214" t="s">
        <v>1601</v>
      </c>
      <c r="F214">
        <v>752</v>
      </c>
      <c r="G214" t="s">
        <v>1602</v>
      </c>
    </row>
    <row r="215" spans="1:7" x14ac:dyDescent="0.3">
      <c r="A215" t="s">
        <v>1985</v>
      </c>
      <c r="B215" t="s">
        <v>1986</v>
      </c>
      <c r="C215" t="s">
        <v>1987</v>
      </c>
      <c r="D215" t="s">
        <v>1988</v>
      </c>
      <c r="E215" t="s">
        <v>935</v>
      </c>
      <c r="F215">
        <v>756</v>
      </c>
      <c r="G215" t="s">
        <v>936</v>
      </c>
    </row>
    <row r="216" spans="1:7" x14ac:dyDescent="0.3">
      <c r="A216" t="s">
        <v>1989</v>
      </c>
      <c r="B216" t="s">
        <v>1990</v>
      </c>
      <c r="C216" t="s">
        <v>1991</v>
      </c>
      <c r="D216" t="s">
        <v>1992</v>
      </c>
      <c r="E216" t="s">
        <v>1649</v>
      </c>
      <c r="F216">
        <v>760</v>
      </c>
      <c r="G216" t="s">
        <v>1650</v>
      </c>
    </row>
    <row r="217" spans="1:7" x14ac:dyDescent="0.3">
      <c r="A217" t="s">
        <v>1993</v>
      </c>
      <c r="B217" t="s">
        <v>1994</v>
      </c>
      <c r="C217" t="s">
        <v>1995</v>
      </c>
      <c r="D217" t="s">
        <v>1996</v>
      </c>
      <c r="E217" t="s">
        <v>1707</v>
      </c>
      <c r="F217">
        <v>901</v>
      </c>
      <c r="G217" t="s">
        <v>1708</v>
      </c>
    </row>
    <row r="218" spans="1:7" x14ac:dyDescent="0.3">
      <c r="A218" t="s">
        <v>1997</v>
      </c>
      <c r="B218" t="s">
        <v>1998</v>
      </c>
      <c r="C218" t="s">
        <v>1999</v>
      </c>
      <c r="D218" t="s">
        <v>2000</v>
      </c>
      <c r="E218" t="s">
        <v>1665</v>
      </c>
      <c r="F218">
        <v>972</v>
      </c>
      <c r="G218" t="s">
        <v>1666</v>
      </c>
    </row>
    <row r="219" spans="1:7" x14ac:dyDescent="0.3">
      <c r="A219" t="s">
        <v>2001</v>
      </c>
      <c r="B219" t="s">
        <v>2002</v>
      </c>
      <c r="C219" t="s">
        <v>2003</v>
      </c>
      <c r="D219" t="s">
        <v>2004</v>
      </c>
      <c r="E219" t="s">
        <v>1713</v>
      </c>
      <c r="F219">
        <v>834</v>
      </c>
      <c r="G219" t="s">
        <v>1714</v>
      </c>
    </row>
    <row r="220" spans="1:7" x14ac:dyDescent="0.3">
      <c r="A220" t="s">
        <v>2005</v>
      </c>
      <c r="B220" t="s">
        <v>2006</v>
      </c>
      <c r="C220" t="s">
        <v>2007</v>
      </c>
      <c r="D220" t="s">
        <v>2008</v>
      </c>
      <c r="E220" t="s">
        <v>1659</v>
      </c>
      <c r="F220">
        <v>764</v>
      </c>
      <c r="G220" t="s">
        <v>1660</v>
      </c>
    </row>
    <row r="221" spans="1:7" x14ac:dyDescent="0.3">
      <c r="A221" t="s">
        <v>2009</v>
      </c>
      <c r="B221" t="s">
        <v>2010</v>
      </c>
      <c r="C221" t="s">
        <v>2011</v>
      </c>
      <c r="D221" t="s">
        <v>2012</v>
      </c>
      <c r="E221" t="s">
        <v>219</v>
      </c>
      <c r="F221">
        <v>840</v>
      </c>
      <c r="G221" t="s">
        <v>530</v>
      </c>
    </row>
    <row r="222" spans="1:7" x14ac:dyDescent="0.3">
      <c r="A222" t="s">
        <v>2013</v>
      </c>
      <c r="B222" t="s">
        <v>2014</v>
      </c>
      <c r="C222" t="s">
        <v>2015</v>
      </c>
      <c r="D222" t="s">
        <v>2016</v>
      </c>
      <c r="E222" t="s">
        <v>820</v>
      </c>
      <c r="F222">
        <v>952</v>
      </c>
      <c r="G222" t="s">
        <v>821</v>
      </c>
    </row>
    <row r="223" spans="1:7" x14ac:dyDescent="0.3">
      <c r="A223" t="s">
        <v>2017</v>
      </c>
      <c r="B223" t="s">
        <v>2018</v>
      </c>
      <c r="C223" t="s">
        <v>2019</v>
      </c>
      <c r="D223" t="s">
        <v>2020</v>
      </c>
    </row>
    <row r="224" spans="1:7" x14ac:dyDescent="0.3">
      <c r="A224" t="s">
        <v>2021</v>
      </c>
      <c r="B224" t="s">
        <v>2022</v>
      </c>
      <c r="C224" t="s">
        <v>2023</v>
      </c>
      <c r="D224" t="s">
        <v>2024</v>
      </c>
      <c r="E224" t="s">
        <v>1683</v>
      </c>
      <c r="F224">
        <v>776</v>
      </c>
      <c r="G224" t="s">
        <v>1684</v>
      </c>
    </row>
    <row r="225" spans="1:7" x14ac:dyDescent="0.3">
      <c r="A225" t="s">
        <v>2025</v>
      </c>
      <c r="B225" t="s">
        <v>2026</v>
      </c>
      <c r="C225" t="s">
        <v>2027</v>
      </c>
      <c r="D225" t="s">
        <v>2028</v>
      </c>
      <c r="E225" t="s">
        <v>1695</v>
      </c>
      <c r="F225">
        <v>780</v>
      </c>
      <c r="G225" t="s">
        <v>1696</v>
      </c>
    </row>
    <row r="226" spans="1:7" x14ac:dyDescent="0.3">
      <c r="A226" t="s">
        <v>2029</v>
      </c>
      <c r="B226" t="s">
        <v>2030</v>
      </c>
      <c r="C226" t="s">
        <v>2031</v>
      </c>
      <c r="D226" t="s">
        <v>2032</v>
      </c>
      <c r="E226" t="s">
        <v>1677</v>
      </c>
      <c r="F226">
        <v>788</v>
      </c>
      <c r="G226" t="s">
        <v>1678</v>
      </c>
    </row>
    <row r="227" spans="1:7" x14ac:dyDescent="0.3">
      <c r="A227" t="s">
        <v>2033</v>
      </c>
      <c r="B227" t="s">
        <v>2034</v>
      </c>
      <c r="C227" t="s">
        <v>2035</v>
      </c>
      <c r="D227" t="s">
        <v>2036</v>
      </c>
      <c r="E227" t="s">
        <v>1689</v>
      </c>
      <c r="F227">
        <v>949</v>
      </c>
      <c r="G227" t="s">
        <v>1690</v>
      </c>
    </row>
    <row r="228" spans="1:7" x14ac:dyDescent="0.3">
      <c r="A228" t="s">
        <v>2037</v>
      </c>
      <c r="B228" t="s">
        <v>2038</v>
      </c>
      <c r="C228" t="s">
        <v>2039</v>
      </c>
      <c r="D228" t="s">
        <v>2040</v>
      </c>
      <c r="E228" t="s">
        <v>1671</v>
      </c>
      <c r="F228">
        <v>934</v>
      </c>
      <c r="G228" t="s">
        <v>1672</v>
      </c>
    </row>
    <row r="229" spans="1:7" x14ac:dyDescent="0.3">
      <c r="A229" t="s">
        <v>2041</v>
      </c>
      <c r="B229" t="s">
        <v>2042</v>
      </c>
      <c r="C229" t="s">
        <v>2043</v>
      </c>
      <c r="D229" t="s">
        <v>2044</v>
      </c>
      <c r="E229" t="s">
        <v>219</v>
      </c>
      <c r="F229">
        <v>840</v>
      </c>
      <c r="G229" t="s">
        <v>530</v>
      </c>
    </row>
    <row r="230" spans="1:7" x14ac:dyDescent="0.3">
      <c r="A230" t="s">
        <v>2045</v>
      </c>
      <c r="B230" t="s">
        <v>2046</v>
      </c>
      <c r="C230" t="s">
        <v>2047</v>
      </c>
      <c r="D230" t="s">
        <v>2048</v>
      </c>
      <c r="E230" t="s">
        <v>1701</v>
      </c>
      <c r="F230">
        <v>0</v>
      </c>
      <c r="G230" t="s">
        <v>1702</v>
      </c>
    </row>
    <row r="231" spans="1:7" x14ac:dyDescent="0.3">
      <c r="A231" t="s">
        <v>2049</v>
      </c>
      <c r="B231" t="s">
        <v>2050</v>
      </c>
      <c r="C231" t="s">
        <v>2051</v>
      </c>
      <c r="D231" t="s">
        <v>2052</v>
      </c>
      <c r="E231" t="s">
        <v>1725</v>
      </c>
      <c r="F231">
        <v>800</v>
      </c>
      <c r="G231" t="s">
        <v>1726</v>
      </c>
    </row>
    <row r="232" spans="1:7" x14ac:dyDescent="0.3">
      <c r="A232" t="s">
        <v>2053</v>
      </c>
      <c r="B232" t="s">
        <v>2054</v>
      </c>
      <c r="C232" t="s">
        <v>2055</v>
      </c>
      <c r="D232" t="s">
        <v>2056</v>
      </c>
      <c r="E232" t="s">
        <v>1719</v>
      </c>
      <c r="F232">
        <v>980</v>
      </c>
      <c r="G232" t="s">
        <v>1720</v>
      </c>
    </row>
    <row r="233" spans="1:7" x14ac:dyDescent="0.3">
      <c r="A233" t="s">
        <v>2057</v>
      </c>
      <c r="B233" t="s">
        <v>2058</v>
      </c>
      <c r="C233" t="s">
        <v>2059</v>
      </c>
      <c r="D233" t="s">
        <v>2060</v>
      </c>
      <c r="E233" t="s">
        <v>637</v>
      </c>
      <c r="F233">
        <v>784</v>
      </c>
      <c r="G233" t="s">
        <v>638</v>
      </c>
    </row>
    <row r="234" spans="1:7" x14ac:dyDescent="0.3">
      <c r="A234" t="s">
        <v>2061</v>
      </c>
      <c r="B234" t="s">
        <v>2062</v>
      </c>
      <c r="C234" t="s">
        <v>2063</v>
      </c>
      <c r="D234" t="s">
        <v>2064</v>
      </c>
      <c r="E234" t="s">
        <v>1101</v>
      </c>
      <c r="F234">
        <v>826</v>
      </c>
      <c r="G234" t="s">
        <v>1102</v>
      </c>
    </row>
    <row r="235" spans="1:7" x14ac:dyDescent="0.3">
      <c r="A235" t="s">
        <v>2065</v>
      </c>
      <c r="B235" t="s">
        <v>2066</v>
      </c>
      <c r="C235" t="s">
        <v>2067</v>
      </c>
      <c r="D235" t="s">
        <v>2068</v>
      </c>
      <c r="E235" t="s">
        <v>1739</v>
      </c>
      <c r="F235">
        <v>858</v>
      </c>
      <c r="G235" t="s">
        <v>1740</v>
      </c>
    </row>
    <row r="236" spans="1:7" x14ac:dyDescent="0.3">
      <c r="A236" t="s">
        <v>2069</v>
      </c>
      <c r="B236" t="s">
        <v>2070</v>
      </c>
      <c r="C236" t="s">
        <v>2071</v>
      </c>
      <c r="D236" t="s">
        <v>2072</v>
      </c>
      <c r="E236" t="s">
        <v>1745</v>
      </c>
      <c r="F236">
        <v>860</v>
      </c>
      <c r="G236" t="s">
        <v>1746</v>
      </c>
    </row>
    <row r="237" spans="1:7" x14ac:dyDescent="0.3">
      <c r="A237" t="s">
        <v>2073</v>
      </c>
      <c r="B237" t="s">
        <v>2074</v>
      </c>
      <c r="C237" t="s">
        <v>2075</v>
      </c>
      <c r="D237" t="s">
        <v>2076</v>
      </c>
      <c r="E237" t="s">
        <v>1763</v>
      </c>
      <c r="F237">
        <v>548</v>
      </c>
      <c r="G237" t="s">
        <v>1764</v>
      </c>
    </row>
    <row r="238" spans="1:7" x14ac:dyDescent="0.3">
      <c r="A238" t="s">
        <v>2077</v>
      </c>
      <c r="B238" t="s">
        <v>2078</v>
      </c>
      <c r="C238" t="s">
        <v>2079</v>
      </c>
      <c r="D238" t="s">
        <v>2080</v>
      </c>
      <c r="E238" t="s">
        <v>560</v>
      </c>
      <c r="F238">
        <v>978</v>
      </c>
      <c r="G238" t="s">
        <v>561</v>
      </c>
    </row>
    <row r="239" spans="1:7" x14ac:dyDescent="0.3">
      <c r="A239" t="s">
        <v>2081</v>
      </c>
      <c r="B239" t="s">
        <v>2082</v>
      </c>
      <c r="C239" t="s">
        <v>2083</v>
      </c>
      <c r="D239" t="s">
        <v>2084</v>
      </c>
      <c r="E239" t="s">
        <v>1751</v>
      </c>
      <c r="F239">
        <v>937</v>
      </c>
      <c r="G239" t="s">
        <v>1752</v>
      </c>
    </row>
    <row r="240" spans="1:7" x14ac:dyDescent="0.3">
      <c r="A240" t="s">
        <v>2085</v>
      </c>
      <c r="B240" t="s">
        <v>2086</v>
      </c>
      <c r="C240" t="s">
        <v>2087</v>
      </c>
      <c r="D240" t="s">
        <v>2088</v>
      </c>
      <c r="E240" t="s">
        <v>1757</v>
      </c>
      <c r="F240">
        <v>704</v>
      </c>
      <c r="G240" t="s">
        <v>1758</v>
      </c>
    </row>
    <row r="241" spans="1:7" x14ac:dyDescent="0.3">
      <c r="A241" t="s">
        <v>2089</v>
      </c>
      <c r="B241" t="s">
        <v>2090</v>
      </c>
      <c r="C241" t="s">
        <v>2091</v>
      </c>
      <c r="D241" t="s">
        <v>2092</v>
      </c>
      <c r="E241" t="s">
        <v>219</v>
      </c>
      <c r="F241">
        <v>840</v>
      </c>
      <c r="G241" t="s">
        <v>530</v>
      </c>
    </row>
    <row r="242" spans="1:7" x14ac:dyDescent="0.3">
      <c r="A242" t="s">
        <v>2093</v>
      </c>
      <c r="B242" t="s">
        <v>2094</v>
      </c>
      <c r="C242" t="s">
        <v>2095</v>
      </c>
      <c r="D242" t="s">
        <v>2096</v>
      </c>
    </row>
    <row r="243" spans="1:7" x14ac:dyDescent="0.3">
      <c r="A243" t="s">
        <v>2097</v>
      </c>
      <c r="B243" t="s">
        <v>2098</v>
      </c>
      <c r="C243" t="s">
        <v>2099</v>
      </c>
      <c r="D243" t="s">
        <v>2100</v>
      </c>
    </row>
    <row r="244" spans="1:7" x14ac:dyDescent="0.3">
      <c r="A244" t="s">
        <v>2101</v>
      </c>
      <c r="B244" t="s">
        <v>2102</v>
      </c>
      <c r="C244" t="s">
        <v>2103</v>
      </c>
      <c r="D244" t="s">
        <v>2104</v>
      </c>
      <c r="E244" t="s">
        <v>1787</v>
      </c>
      <c r="F244">
        <v>886</v>
      </c>
      <c r="G244" t="s">
        <v>1788</v>
      </c>
    </row>
    <row r="245" spans="1:7" x14ac:dyDescent="0.3">
      <c r="A245" t="s">
        <v>2105</v>
      </c>
      <c r="B245" t="s">
        <v>2106</v>
      </c>
      <c r="C245" t="s">
        <v>2107</v>
      </c>
      <c r="D245" t="s">
        <v>2108</v>
      </c>
      <c r="E245" t="s">
        <v>1799</v>
      </c>
      <c r="F245">
        <v>967</v>
      </c>
      <c r="G245" t="s">
        <v>1800</v>
      </c>
    </row>
    <row r="246" spans="1:7" x14ac:dyDescent="0.3">
      <c r="A246" t="s">
        <v>2109</v>
      </c>
      <c r="B246" t="s">
        <v>2110</v>
      </c>
      <c r="C246" t="s">
        <v>2111</v>
      </c>
      <c r="D246" t="s">
        <v>2112</v>
      </c>
      <c r="E246" t="s">
        <v>219</v>
      </c>
      <c r="F246">
        <v>840</v>
      </c>
      <c r="G246" t="s">
        <v>530</v>
      </c>
    </row>
  </sheetData>
  <sheetProtection algorithmName="SHA-512" hashValue="z3e/HmwLKvQOM4rQLlg2BYNG+9TBIi0XCSPP7SbFRqakgRtSMnTKP0Yj/MmNyfREvN6gRm2msHLLw9rk/8VTVw==" saltValue="UUIE/vljXor0o7sNyRnwNA=="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4AFB450D-1102-40AB-A44C-294B6BD7A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Introduction</vt:lpstr>
      <vt:lpstr>Parte 1 - Datos generales</vt:lpstr>
      <vt:lpstr>Parte 2 - Lista Divulgaciones</vt:lpstr>
      <vt:lpstr>Parte 3 - Entidades informantes</vt:lpstr>
      <vt:lpstr>Parte 4 - Ingresos del gobierno</vt:lpstr>
      <vt:lpstr>Parte 5 - Datos de empresas</vt:lpstr>
      <vt:lpstr>6. Leyes vigentes de Minería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2024-04-03T08:16:32Z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