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Afghanistan/"/>
    </mc:Choice>
  </mc:AlternateContent>
  <xr:revisionPtr revIDLastSave="87" documentId="6_{92C5001F-F1DD-4B06-BFB3-4B3D5BB30118}" xr6:coauthVersionLast="45" xr6:coauthVersionMax="45" xr10:uidLastSave="{112E68AA-9891-4105-8C94-110B1B0890DB}"/>
  <bookViews>
    <workbookView xWindow="-110" yWindow="-110" windowWidth="19420" windowHeight="10420" tabRatio="846" activeTab="5"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externalReferences>
    <externalReference r:id="rId8"/>
  </externalReference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4" i="11" l="1"/>
  <c r="J42" i="11"/>
  <c r="H44" i="11"/>
  <c r="B22" i="11"/>
  <c r="B43" i="4"/>
  <c r="C43" i="4"/>
  <c r="D43" i="4"/>
  <c r="E43" i="4"/>
  <c r="I47" i="4" l="1"/>
  <c r="B42" i="4" l="1"/>
  <c r="C42" i="4"/>
  <c r="D42" i="4"/>
  <c r="E42" i="4"/>
  <c r="J52" i="11" l="1"/>
  <c r="E17" i="9" l="1"/>
  <c r="E16" i="9"/>
  <c r="E15" i="9"/>
  <c r="J25" i="4" l="1"/>
  <c r="J28" i="4"/>
  <c r="B26" i="4"/>
  <c r="C26" i="4"/>
  <c r="D26" i="4"/>
  <c r="E26" i="4"/>
  <c r="B29" i="4"/>
  <c r="C29" i="4"/>
  <c r="D29" i="4"/>
  <c r="E29" i="4"/>
  <c r="B31" i="11"/>
  <c r="B32" i="11"/>
  <c r="B33" i="11"/>
  <c r="B34" i="11"/>
  <c r="B35" i="11"/>
  <c r="B36" i="11"/>
  <c r="B37" i="11"/>
  <c r="B38" i="11"/>
  <c r="B39" i="11"/>
  <c r="J75" i="4"/>
  <c r="J68" i="4"/>
  <c r="H181" i="8"/>
  <c r="H177" i="8"/>
  <c r="H175" i="8"/>
  <c r="H173" i="8"/>
  <c r="B87" i="8"/>
  <c r="B85" i="8"/>
  <c r="D160" i="8"/>
  <c r="D159" i="8"/>
  <c r="I26" i="12"/>
  <c r="I27" i="12"/>
  <c r="I28" i="12"/>
  <c r="I31" i="12"/>
  <c r="I32" i="12"/>
  <c r="I33" i="12"/>
  <c r="I34" i="12"/>
  <c r="I35" i="12"/>
  <c r="I36" i="12"/>
  <c r="F189" i="8"/>
  <c r="F188" i="8"/>
  <c r="F155" i="8"/>
  <c r="F138" i="8"/>
  <c r="F137" i="8"/>
  <c r="G33" i="9"/>
  <c r="J47" i="4" l="1"/>
  <c r="J45" i="4"/>
  <c r="B110" i="8"/>
  <c r="E15" i="12" l="1"/>
  <c r="B63" i="8" l="1"/>
  <c r="B91" i="8" l="1"/>
  <c r="B89" i="8"/>
  <c r="B83" i="8"/>
  <c r="E31" i="9" l="1"/>
  <c r="B18" i="11" l="1"/>
  <c r="I29" i="12"/>
  <c r="E16" i="12"/>
  <c r="I25" i="12"/>
  <c r="I30" i="12"/>
  <c r="I37" i="12"/>
  <c r="I24" i="12"/>
  <c r="E17" i="12"/>
  <c r="B15" i="11"/>
  <c r="B16" i="11"/>
  <c r="B17" i="11"/>
  <c r="B19" i="11"/>
  <c r="B20" i="11"/>
  <c r="B21" i="11"/>
  <c r="B23" i="11"/>
  <c r="B24" i="11"/>
  <c r="B25" i="11"/>
  <c r="B26" i="11"/>
  <c r="B27" i="11"/>
  <c r="B28" i="11"/>
  <c r="B29" i="11"/>
  <c r="B30" i="11"/>
  <c r="B40" i="11"/>
  <c r="D130" i="8"/>
  <c r="E30" i="9"/>
  <c r="D96" i="8"/>
  <c r="N4" i="4"/>
  <c r="B77" i="8"/>
  <c r="B75" i="8"/>
  <c r="B73" i="8"/>
  <c r="B71" i="8"/>
  <c r="B69" i="8"/>
  <c r="B67" i="8"/>
  <c r="B65" i="8"/>
  <c r="B126" i="8"/>
  <c r="J60" i="4"/>
  <c r="B31" i="4"/>
  <c r="C31" i="4"/>
  <c r="D31" i="4"/>
  <c r="E31" i="4"/>
  <c r="E30" i="4"/>
  <c r="F142" i="8"/>
  <c r="D28" i="4"/>
  <c r="E25" i="4"/>
  <c r="D25" i="4"/>
  <c r="C25" i="4"/>
  <c r="B25" i="4"/>
  <c r="E28" i="4"/>
  <c r="C28" i="4"/>
  <c r="B28" i="4"/>
  <c r="E41" i="4"/>
  <c r="D41" i="4"/>
  <c r="C41" i="4"/>
  <c r="B41" i="4"/>
  <c r="C36" i="4"/>
  <c r="C32" i="4"/>
  <c r="C33" i="4"/>
  <c r="C35" i="4"/>
  <c r="C39" i="4"/>
  <c r="C23" i="4"/>
  <c r="C34" i="4"/>
  <c r="C37" i="4"/>
  <c r="C30" i="4"/>
  <c r="C38" i="4"/>
  <c r="C40" i="4"/>
  <c r="C22" i="4"/>
  <c r="C24" i="4"/>
  <c r="C27" i="4"/>
  <c r="D36" i="4"/>
  <c r="D32" i="4"/>
  <c r="D33" i="4"/>
  <c r="D35" i="4"/>
  <c r="D39" i="4"/>
  <c r="D23" i="4"/>
  <c r="D34" i="4"/>
  <c r="D37" i="4"/>
  <c r="D30" i="4"/>
  <c r="D38" i="4"/>
  <c r="D40" i="4"/>
  <c r="D22" i="4"/>
  <c r="D24" i="4"/>
  <c r="D27" i="4"/>
  <c r="E36" i="4"/>
  <c r="E32" i="4"/>
  <c r="E33" i="4"/>
  <c r="E35" i="4"/>
  <c r="E39" i="4"/>
  <c r="E23" i="4"/>
  <c r="E34" i="4"/>
  <c r="E37" i="4"/>
  <c r="E38" i="4"/>
  <c r="E40" i="4"/>
  <c r="E22" i="4"/>
  <c r="E24" i="4"/>
  <c r="E27" i="4"/>
  <c r="B36" i="4"/>
  <c r="B32" i="4"/>
  <c r="B33" i="4"/>
  <c r="B35" i="4"/>
  <c r="B39" i="4"/>
  <c r="B23" i="4"/>
  <c r="B34" i="4"/>
  <c r="B37" i="4"/>
  <c r="B30" i="4"/>
  <c r="B38" i="4"/>
  <c r="B40" i="4"/>
  <c r="B22" i="4"/>
  <c r="B24" i="4"/>
  <c r="B27" i="4"/>
  <c r="E53" i="9" l="1"/>
  <c r="E55" i="9"/>
  <c r="E56" i="9"/>
  <c r="E54" i="9"/>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<sst xmlns="http://schemas.openxmlformats.org/spreadsheetml/2006/main" count="3420" uniqueCount="2095">
  <si>
    <t>Completed on:</t>
  </si>
  <si>
    <t>Summary data template for EITI disclosures</t>
  </si>
  <si>
    <t>Version 2.0 as of 1 July 2019</t>
  </si>
  <si>
    <t xml:space="preserve">Filling in this summary data template with EITI Report data will make your EITI Report data accessible in a machine-readable format. (requirement 7.1.c.)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</si>
  <si>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</si>
  <si>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</si>
  <si>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</si>
  <si>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</si>
  <si>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</si>
  <si>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</si>
  <si>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</si>
  <si>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</si>
  <si>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</si>
  <si>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</si>
  <si>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</si>
  <si>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</si>
  <si>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</si>
  <si>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</si>
  <si>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</si>
  <si>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</si>
  <si>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</si>
  <si>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</si>
  <si>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</si>
  <si>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</si>
  <si>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</si>
  <si>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</si>
  <si>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</si>
  <si>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</si>
  <si>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</si>
  <si>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</si>
  <si>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</si>
  <si>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</si>
  <si>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</si>
  <si>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</si>
  <si>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</si>
  <si>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</si>
  <si>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</si>
  <si>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</si>
  <si>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</si>
  <si>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</si>
  <si>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</si>
  <si>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</si>
  <si>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</si>
  <si>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</si>
  <si>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</si>
  <si>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</si>
  <si>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</si>
  <si>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</si>
  <si>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</si>
  <si>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</si>
  <si>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</si>
  <si>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Afghanistan</t>
  </si>
  <si>
    <t>ISO Alpha-3 Code</t>
  </si>
  <si>
    <t>National currency name</t>
  </si>
  <si>
    <t>National currency ISO-4217</t>
  </si>
  <si>
    <t>Fiscal year covered by this data file</t>
  </si>
  <si>
    <t>Start Date</t>
  </si>
  <si>
    <t xml:space="preserve">Afghan calendar: 1 Jadi 1395 </t>
  </si>
  <si>
    <t>End Date</t>
  </si>
  <si>
    <t xml:space="preserve">Afghan calendar: 30 Qaws 1396 </t>
  </si>
  <si>
    <t>Data source</t>
  </si>
  <si>
    <t>Has an EITI Report been prepared by an Independent Administrator?</t>
  </si>
  <si>
    <t>Yes</t>
  </si>
  <si>
    <t>What is the name of the company?</t>
  </si>
  <si>
    <t>BDO LLP UK (formerly Moore Stephens LLP)</t>
  </si>
  <si>
    <t>Date that the EITI Report was made public</t>
  </si>
  <si>
    <t>URL, EITI Report</t>
  </si>
  <si>
    <t>http://aeiti.af/en/news/aeiti-publishes-6th-afghanistan-eiti-report</t>
  </si>
  <si>
    <t>Does the government systematically disclose EITI data at a single location?</t>
  </si>
  <si>
    <t>Partially</t>
  </si>
  <si>
    <t>Publication date of the EITI data</t>
  </si>
  <si>
    <t>This date refers to the date of the latest AEITI Report. However, systematically disclosed data are more up-to-date for several types of data sets.</t>
  </si>
  <si>
    <t>Website link (URL) to EITI data</t>
  </si>
  <si>
    <t>With Regards to the MoMP website (Momp.gov.af), the information is contained in the 'transaprency' tab on the homepage</t>
  </si>
  <si>
    <t>Are there other files of relevance?</t>
  </si>
  <si>
    <t>Not applicable</t>
  </si>
  <si>
    <t>Date that other file was made public</t>
  </si>
  <si>
    <t>URL</t>
  </si>
  <si>
    <r>
      <t>EITI Requirement 7.2</t>
    </r>
    <r>
      <rPr>
        <b/>
        <sz val="11"/>
        <rFont val="Franklin Gothic Book"/>
        <family val="2"/>
      </rPr>
      <t>: Data accessibility and open data</t>
    </r>
  </si>
  <si>
    <t>Does the government have an open data policy?</t>
  </si>
  <si>
    <t>Not available</t>
  </si>
  <si>
    <t>Data coverage / scope</t>
  </si>
  <si>
    <t>Open data portal / files</t>
  </si>
  <si>
    <t>N/A</t>
  </si>
  <si>
    <t>According to the latest validation report: AEITI has an open data policy and publishes summary reports, however the policy is not public.</t>
  </si>
  <si>
    <t>Sector coverage</t>
  </si>
  <si>
    <t>Oil</t>
  </si>
  <si>
    <t>Gas</t>
  </si>
  <si>
    <t>Mining (incl. Quarrying)</t>
  </si>
  <si>
    <t>Other, non-upstream sectors</t>
  </si>
  <si>
    <t>If yes, please specify name (insert new rows if multiple)</t>
  </si>
  <si>
    <t>Number of reporting government entities (incl SOEs if recipient)</t>
  </si>
  <si>
    <t>2 Ministries: MoMP and MoF</t>
  </si>
  <si>
    <t>Number of reporting companies (incl SOEs if payer)</t>
  </si>
  <si>
    <t>Including 2 SOEs: AGE and NCE</t>
  </si>
  <si>
    <r>
      <rPr>
        <i/>
        <sz val="11"/>
        <rFont val="Franklin Gothic Book"/>
        <family val="2"/>
      </rPr>
      <t>Reporting currency (</t>
    </r>
    <r>
      <rPr>
        <i/>
        <sz val="11"/>
        <color theme="10"/>
        <rFont val="Franklin Gothic Book"/>
        <family val="2"/>
      </rPr>
      <t>ISO-4217 currency codes</t>
    </r>
    <r>
      <rPr>
        <i/>
        <sz val="11"/>
        <rFont val="Franklin Gothic Book"/>
        <family val="2"/>
      </rPr>
      <t>)</t>
    </r>
  </si>
  <si>
    <t>AFN</t>
  </si>
  <si>
    <t xml:space="preserve">Exchange rate used: 1 USD = </t>
  </si>
  <si>
    <t>Exchange rate source (URL,…)</t>
  </si>
  <si>
    <t>http://dab.gov.af/en/page/monetary-policy/rates-statistics/currency-hijri-average</t>
  </si>
  <si>
    <t>The monthly average rate for the period per DAB “Da Afghanistan Bank”</t>
  </si>
  <si>
    <r>
      <t>EITI Requirement 4.7</t>
    </r>
    <r>
      <rPr>
        <b/>
        <sz val="11"/>
        <rFont val="Franklin Gothic Book"/>
        <family val="2"/>
      </rPr>
      <t>: Disaggregation</t>
    </r>
  </si>
  <si>
    <t>… by revenue stream</t>
  </si>
  <si>
    <t>… by government agency</t>
  </si>
  <si>
    <t>… by company</t>
  </si>
  <si>
    <t>… by project</t>
  </si>
  <si>
    <t>Only the production data were reported by project.</t>
  </si>
  <si>
    <t>Data overview / requirement</t>
  </si>
  <si>
    <t>Systematically disclosed</t>
  </si>
  <si>
    <t>Calculated using the Disclosure checklist</t>
  </si>
  <si>
    <t>Through EITI Reporting</t>
  </si>
  <si>
    <t>Contact details: data submission</t>
  </si>
  <si>
    <t>Name and contact information of the person submitting this file</t>
  </si>
  <si>
    <t>Name</t>
  </si>
  <si>
    <t>Karim Limam, Hedi Zaghouani</t>
  </si>
  <si>
    <t>Organisation</t>
  </si>
  <si>
    <t>BDO LLP</t>
  </si>
  <si>
    <t>Email address</t>
  </si>
  <si>
    <t>Karim.limam@bdo.co.uk; Hedi.zaghouani@bdo.co.uk</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</si>
  <si>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</si>
  <si>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</si>
  <si>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</si>
  <si>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</si>
  <si>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</si>
  <si>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</si>
  <si>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</si>
  <si>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</si>
  <si>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</si>
  <si>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</si>
  <si>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</si>
  <si>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</si>
  <si>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</si>
  <si>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</si>
  <si>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</si>
  <si>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</si>
  <si>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</si>
  <si>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https://momp.gov.af/</t>
  </si>
  <si>
    <t>Also see Section 3.3 of the report</t>
  </si>
  <si>
    <t>Overview of government agencies' roles?</t>
  </si>
  <si>
    <t>Mineral and petroleum rights' regime?</t>
  </si>
  <si>
    <t>Also see Section 3.4 of the report</t>
  </si>
  <si>
    <t>Fiscal regime?</t>
  </si>
  <si>
    <t>Also see Section 3.6 of the report</t>
  </si>
  <si>
    <r>
      <t>EITI Requirement 2.2</t>
    </r>
    <r>
      <rPr>
        <b/>
        <sz val="11"/>
        <rFont val="Franklin Gothic Book"/>
        <family val="2"/>
      </rPr>
      <t>: Contract and license allocations</t>
    </r>
  </si>
  <si>
    <t>the award process(es)?</t>
  </si>
  <si>
    <t>Kindly See: 'Large and Medium Mines Projects ' sub-tab, and 'Small Mines projects' sub-tab under 'Transaprency' tab. For Large and Medium, the award process is disclosed through the Minutes of the meeting on bidding, supported by several other datasets . For Small Scale, information is disclosed in local language</t>
  </si>
  <si>
    <t>and the technical and financial criteria used?</t>
  </si>
  <si>
    <t>Yes, through EITI reporting</t>
  </si>
  <si>
    <t xml:space="preserve">Section 3.4 of the report
</t>
  </si>
  <si>
    <t>This information is systematically disclosed for Large and Medium Scale contracts. Kindly See: 'Large and Medium Mines Projects ' sub-tab, under 'Transaprency' tab.</t>
  </si>
  <si>
    <t>the transfer process(es)?</t>
  </si>
  <si>
    <t>Also see MoMP website: https://momp.gov.af/</t>
  </si>
  <si>
    <t>bidding rounds/process(es)?</t>
  </si>
  <si>
    <t xml:space="preserve">This information is systematically disclosed for Large and Medium Scale contracts. Kindly See: 'Large and Medium Mines Projects ' sub-tab, under 'Transaprency' tab. </t>
  </si>
  <si>
    <t>No. of license awards and transfers for the covered year</t>
  </si>
  <si>
    <t>https://transparency.mom.gov.af/dashboard</t>
  </si>
  <si>
    <t>Also see Section 3.4 of the report. The number of licenses awarded is related to the period from 21 December 2015 to 20 December 2017.</t>
  </si>
  <si>
    <r>
      <t xml:space="preserve">EITI Requirement 2.3: </t>
    </r>
    <r>
      <rPr>
        <b/>
        <sz val="11"/>
        <rFont val="Franklin Gothic Book"/>
        <family val="2"/>
      </rPr>
      <t>Register of licenses</t>
    </r>
  </si>
  <si>
    <t>License register for mining sector</t>
  </si>
  <si>
    <t>Also see Annex 1 of the Report</t>
  </si>
  <si>
    <t>License register for petroleum sector</t>
  </si>
  <si>
    <t xml:space="preserve">Also see Section 3.4.2  of the report </t>
  </si>
  <si>
    <t>License register for other sector(s) - add rows if several</t>
  </si>
  <si>
    <t>The report is only covering the Mining and Oil and Gas sectors.</t>
  </si>
  <si>
    <r>
      <t>EITI Requirement 2.4</t>
    </r>
    <r>
      <rPr>
        <b/>
        <sz val="11"/>
        <rFont val="Franklin Gothic Book"/>
        <family val="2"/>
      </rPr>
      <t>: Contract disclosure</t>
    </r>
  </si>
  <si>
    <t>Government policy on contract disclosure</t>
  </si>
  <si>
    <t>Are contracts or full license texts disclosed?</t>
  </si>
  <si>
    <t>https://momp.gov.af/sites/default/files/2019-03/3%281%29.pdf</t>
  </si>
  <si>
    <t>Contract register for mining sector</t>
  </si>
  <si>
    <t>Contract register for petroleum sector</t>
  </si>
  <si>
    <t>Contract register for other sector(s) - add rows if several</t>
  </si>
  <si>
    <r>
      <t>EITI Requirement 2.5</t>
    </r>
    <r>
      <rPr>
        <b/>
        <sz val="11"/>
        <rFont val="Franklin Gothic Book"/>
        <family val="2"/>
      </rPr>
      <t>: Beneficial ownership</t>
    </r>
  </si>
  <si>
    <t>Government policy on beneficial ownership</t>
  </si>
  <si>
    <t>Section 3.12 of the report</t>
  </si>
  <si>
    <t>Is beneficial ownership data disclosed?</t>
  </si>
  <si>
    <t>https://momp.gov.af/information-beneficial-ownership</t>
  </si>
  <si>
    <t>Beneficial ownership registry</t>
  </si>
  <si>
    <t xml:space="preserve">Information on Beneficial Ownership of Minerals Rights Holder </t>
  </si>
  <si>
    <r>
      <t>EITI Requirement 2.6</t>
    </r>
    <r>
      <rPr>
        <b/>
        <sz val="11"/>
        <rFont val="Franklin Gothic Book"/>
        <family val="2"/>
      </rPr>
      <t>: State participation</t>
    </r>
  </si>
  <si>
    <t>Does the government report how it participates in the extractive sector?</t>
  </si>
  <si>
    <t>Section 3.5 of the report</t>
  </si>
  <si>
    <t>References to state-owned enterprises portals or company website(s), for example as stated in the Report (Add rows if several SOEs)</t>
  </si>
  <si>
    <t>Both SOEs selected in the reconciliation scope, did not have an online website.</t>
  </si>
  <si>
    <t>References to state-owned enterprises or company Audited Financial Statement (Add rows if several SOEs)</t>
  </si>
  <si>
    <t>The non audited financial statements of the two SOEs are presented in the annexes 2 and 3 of the report.
At the date of the report, the SAO has started the audit, which is expected to be finalised after the publication of this report. The AEITI Secretariat expects to issue an addendum to this report once the audit will be finalised.</t>
  </si>
  <si>
    <r>
      <t>EITI Requirement 3.1</t>
    </r>
    <r>
      <rPr>
        <b/>
        <sz val="11"/>
        <rFont val="Franklin Gothic Book"/>
        <family val="2"/>
      </rPr>
      <t>: Exploration</t>
    </r>
  </si>
  <si>
    <t>Overview of the extractive industries, including any significant exploration activities</t>
  </si>
  <si>
    <t>Also see Section 3.1 of the report</t>
  </si>
  <si>
    <r>
      <t>EITI Requirement 3.2</t>
    </r>
    <r>
      <rPr>
        <b/>
        <sz val="11"/>
        <rFont val="Franklin Gothic Book"/>
        <family val="2"/>
      </rPr>
      <t>: Production by commodity</t>
    </r>
  </si>
  <si>
    <t>(Harmonised System Codes)</t>
  </si>
  <si>
    <t>Disclosure of production volumes</t>
  </si>
  <si>
    <t>https://momp.gov.af/central-and-provincial-production-value-and-volume-information</t>
  </si>
  <si>
    <t>Also see Section 3.9 of the report</t>
  </si>
  <si>
    <t>Disclosure of production values</t>
  </si>
  <si>
    <t>Crude oil (2709), volume</t>
  </si>
  <si>
    <t>Crude Oil: Valuation as provided by the MoMP.</t>
  </si>
  <si>
    <t>Natural gas (2711), volume</t>
  </si>
  <si>
    <t>Sm3</t>
  </si>
  <si>
    <t>Gas: Valuation as provided by the NSIA.</t>
  </si>
  <si>
    <t>Other (2617), volume</t>
  </si>
  <si>
    <t>Tonnes</t>
  </si>
  <si>
    <t>Talc</t>
  </si>
  <si>
    <t>Other Minerals: The standard rate per unit used for the valuation of all mineral commodities is reported in the section 3.9.1 of the report.</t>
  </si>
  <si>
    <t>Coal (2701), volume</t>
  </si>
  <si>
    <t>Marble (2515), volume</t>
  </si>
  <si>
    <t>Portland cement (2523), volume</t>
  </si>
  <si>
    <t>Other clays (2508), volume</t>
  </si>
  <si>
    <t>Construction Stone</t>
  </si>
  <si>
    <t>Other various minerals</t>
  </si>
  <si>
    <r>
      <t>EITI Requirement 3.3</t>
    </r>
    <r>
      <rPr>
        <b/>
        <sz val="11"/>
        <rFont val="Franklin Gothic Book"/>
        <family val="2"/>
      </rPr>
      <t>: Exports</t>
    </r>
  </si>
  <si>
    <t>Disclosure of export volumes</t>
  </si>
  <si>
    <t>https://customs.mof.gov.af/afghanistan-customs-statistics-reports/</t>
  </si>
  <si>
    <t>Also see Section 3.10 of the report</t>
  </si>
  <si>
    <t>Disclosure of export values</t>
  </si>
  <si>
    <t>The customs value of exports were used for the valuation of all commodities.</t>
  </si>
  <si>
    <t>Alabaster Stone</t>
  </si>
  <si>
    <t>Fluorite</t>
  </si>
  <si>
    <t>USD</t>
  </si>
  <si>
    <r>
      <t>EITI Requirement 4.1</t>
    </r>
    <r>
      <rPr>
        <b/>
        <sz val="11"/>
        <rFont val="Franklin Gothic Book"/>
        <family val="2"/>
      </rPr>
      <t>: Comprehensiveness</t>
    </r>
  </si>
  <si>
    <t>Does the government fully disclose extractive sector revenues by revenue stream?</t>
  </si>
  <si>
    <t xml:space="preserve">Section 7.1 of the report </t>
  </si>
  <si>
    <t xml:space="preserve">The transparency portal automatically discloses the revenue streams received by MoMP. Revenue streams received by MoF are captured only in the EITI Reports. Also see https://transparency.mom.gov.af/dashboard
</t>
  </si>
  <si>
    <t>Are MSG decisions on materiality thresholds publicly available?</t>
  </si>
  <si>
    <t>Section 4 of the report
and through the MSG minutes published on the AEITI website: http://aeiti.af/en/documents/category/minutes-2015-2019</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</si>
  <si>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</si>
  <si>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</si>
  <si>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</si>
  <si>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</si>
  <si>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Section 4.4 of the report: The MoMP confirmed that the State took no production during FYs 1395 and 1396.</t>
  </si>
  <si>
    <t>If yes, what was the volume received?</t>
  </si>
  <si>
    <t>&lt; number &gt;</t>
  </si>
  <si>
    <t>Sm3 o.e.</t>
  </si>
  <si>
    <t>Add commodities here, volume</t>
  </si>
  <si>
    <t>If yes, what was sold?</t>
  </si>
  <si>
    <t>Crude oil (2709), value</t>
  </si>
  <si>
    <t>&lt;method of value calculation, if available&gt;</t>
  </si>
  <si>
    <t>Natural gas (2711), value</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</si>
  <si>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</si>
  <si>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</si>
  <si>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</si>
  <si>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Section 4.6 of the report: MSG members agreed on their meeting of 20 March 2019 that infrastructure provisions and barter arrangements are not applicable in the context of the extractive sector in Afghanistan.</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</si>
  <si>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</si>
  <si>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</si>
  <si>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</si>
  <si>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The MSG agreed that there is no significant transportation revenues in the Afghan context.</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</si>
  <si>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</si>
  <si>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</si>
  <si>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</si>
  <si>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Section 7.5 of the report</t>
  </si>
  <si>
    <t>If yes, what was the total revenues received by SOEs?</t>
  </si>
  <si>
    <t>Sales made by both SOEs "AGE" and "NCE" during 1396.</t>
  </si>
  <si>
    <r>
      <t>EITI Requirement 4.6</t>
    </r>
    <r>
      <rPr>
        <b/>
        <sz val="11"/>
        <rFont val="Franklin Gothic Book"/>
        <family val="2"/>
      </rPr>
      <t>: Direct subnational payments</t>
    </r>
  </si>
  <si>
    <t>Section 3.7.4 of the report</t>
  </si>
  <si>
    <t>If yes, what was the total sub-national revenues received?</t>
  </si>
  <si>
    <r>
      <t>EITI Requirement 4.8</t>
    </r>
    <r>
      <rPr>
        <b/>
        <sz val="11"/>
        <rFont val="Franklin Gothic Book"/>
        <family val="2"/>
      </rPr>
      <t>: Data timeliness</t>
    </r>
  </si>
  <si>
    <t>Data timeliness (no. of years from fiscal year end to publication)</t>
  </si>
  <si>
    <t>The data timeliness, given the partial automation and systematization of AEITI reporting, changes for each data set. The value entered here refers to the entire data set required by EITI. However, several individual data sets are published automatically or more preiodically in a shorter timeframe.</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</si>
  <si>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</si>
  <si>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</si>
  <si>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 xml:space="preserve">The government routinely and systematically discloses the revenue streams received by the MoMP in terms of Requirement 4.1 through the transparency portal: https://transparency.mom.gov.af/dashboard. However, complete disclosure of financial data, including revenues received by the MoF, is through the EITI Reports </t>
  </si>
  <si>
    <t>Is the data subject to credible, independent audits, applying international standards?</t>
  </si>
  <si>
    <t>Are government agencies subject to credible, independent audits?</t>
  </si>
  <si>
    <t>https://sao.gov.af/en/government-qatia-accounts</t>
  </si>
  <si>
    <t>The SAO website published Qatia audit reports</t>
  </si>
  <si>
    <t>Government audits database</t>
  </si>
  <si>
    <t>Are companies subject to credible, independent audits?</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</si>
  <si>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</si>
  <si>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</si>
  <si>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</si>
  <si>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Section 3.7 of the report</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</si>
  <si>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</si>
  <si>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</si>
  <si>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</si>
  <si>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Section 3.7.5 of the report</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</si>
  <si>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</si>
  <si>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</si>
  <si>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</si>
  <si>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</si>
  <si>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The extractive revenues are not earmarked to a specific activities in Afghanistan.</t>
  </si>
  <si>
    <t>Does the government disclose a description of the country’s budget and audit processes?</t>
  </si>
  <si>
    <t>http://www.budgetmof.gov.af/index.php/en/2012-12-06-22-51-13/national-budget
and SAO website: 
https://sao.gov.af/en/government-qatia-accounts</t>
  </si>
  <si>
    <t>Also see Section 3.7 of the report</t>
  </si>
  <si>
    <t>Does the government disclose publicly available information about budgets and 
expenditures? - add rows if several</t>
  </si>
  <si>
    <t>Yes through revenues and expenditures reports published through the SAO website:
https://sao.gov.af/en/</t>
  </si>
  <si>
    <r>
      <t>EITI Requirement 6.1</t>
    </r>
    <r>
      <rPr>
        <b/>
        <sz val="11"/>
        <rFont val="Franklin Gothic Book"/>
        <family val="2"/>
      </rPr>
      <t>: Social expenditures</t>
    </r>
  </si>
  <si>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</si>
  <si>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</si>
  <si>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</si>
  <si>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</si>
  <si>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Section 7.8 of the report</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</si>
  <si>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</si>
  <si>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</si>
  <si>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</si>
  <si>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</si>
  <si>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Social and environmental payments have been reported together under the heading "Social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</si>
  <si>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</si>
  <si>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</si>
  <si>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</si>
  <si>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Section 7.4 of the report</t>
  </si>
  <si>
    <t>If yes, what was the total quasi-fiscal expenditures performed by SOEs?</t>
  </si>
  <si>
    <t>State-owned Enterprises were requested to report their quasi-fiscal expenditure incurred during 1395 and 1396. They reported nil quasi-fiscal expenditure for both periods.</t>
  </si>
  <si>
    <r>
      <t>EITI Requirement 6.3</t>
    </r>
    <r>
      <rPr>
        <b/>
        <sz val="11"/>
        <rFont val="Franklin Gothic Book"/>
        <family val="2"/>
      </rPr>
      <t>: Economic contribution</t>
    </r>
  </si>
  <si>
    <t>Does the government disclose information on economic contribution?</t>
  </si>
  <si>
    <t>Section 3.8 of the report</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</si>
  <si>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</si>
  <si>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</si>
  <si>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</si>
  <si>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</si>
  <si>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</si>
  <si>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</si>
  <si>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</si>
  <si>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</si>
  <si>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Employment - extractive sector - female</t>
  </si>
  <si>
    <t>Employment - extractive sector</t>
  </si>
  <si>
    <t>people</t>
  </si>
  <si>
    <t>The figures cover the period from April 2016 to March 2017.</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</si>
  <si>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</si>
  <si>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</si>
  <si>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</si>
  <si>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</si>
  <si>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</si>
  <si>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Section 3.3 of the report</t>
  </si>
  <si>
    <t>Please see paragraph related to the environmental law and the National Environmental Protection Agency (NEPA).</t>
  </si>
  <si>
    <t>databases containing environmental impact assessments, certification schemes or similar documentation of environmental management?</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</si>
  <si>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</si>
  <si>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</si>
  <si>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</si>
  <si>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</si>
  <si>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</si>
  <si>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</si>
  <si>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</si>
  <si>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</si>
  <si>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</si>
  <si>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</si>
  <si>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</si>
  <si>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</si>
  <si>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</si>
  <si>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</si>
  <si>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Ministry of Mines and Petroleum (MoMP)</t>
  </si>
  <si>
    <t>Central goverment</t>
  </si>
  <si>
    <t>Ministry of Finance (MoF)</t>
  </si>
  <si>
    <t>Ministry of Industry and Commerce (MoIC)</t>
  </si>
  <si>
    <t>Reporting companies' list</t>
  </si>
  <si>
    <t>Company ID references</t>
  </si>
  <si>
    <t>Tax Identification Number</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</si>
  <si>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</si>
  <si>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</si>
  <si>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</si>
  <si>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</si>
  <si>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</si>
  <si>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</si>
  <si>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</si>
  <si>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</si>
  <si>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North Coal Enterprise (NCE)</t>
  </si>
  <si>
    <t>Mining</t>
  </si>
  <si>
    <t>Coal</t>
  </si>
  <si>
    <t xml:space="preserve">Not available </t>
  </si>
  <si>
    <t>Khoshak Brothers Company</t>
  </si>
  <si>
    <t>Misaq-E Sharq Mining</t>
  </si>
  <si>
    <t>Hashimy Group Company</t>
  </si>
  <si>
    <t>Afghan Gas Enterprise (AGE)</t>
  </si>
  <si>
    <t>Qarizada Tomato Paste Company</t>
  </si>
  <si>
    <t>Salt</t>
  </si>
  <si>
    <t>Ehsan Aziz Construction Company</t>
  </si>
  <si>
    <t>Stone</t>
  </si>
  <si>
    <t>Amania Mining Company</t>
  </si>
  <si>
    <t>MCC consortium</t>
  </si>
  <si>
    <t>n/r</t>
  </si>
  <si>
    <t>Noor UMMUL billad Construction company</t>
  </si>
  <si>
    <t>Vesta Construction &amp; Construction Materials Company</t>
  </si>
  <si>
    <t>Alborz Naween Construction and production company</t>
  </si>
  <si>
    <t>Abdul Rahman Baba Steel &amp;Iron Company</t>
  </si>
  <si>
    <t>Dawendar Industrial and minig exploitation company</t>
  </si>
  <si>
    <t>D-03-214</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</si>
  <si>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</si>
  <si>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</si>
  <si>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</si>
  <si>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</si>
  <si>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</si>
  <si>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</si>
  <si>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</si>
  <si>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</si>
  <si>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</si>
  <si>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</si>
  <si>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Garmak Project</t>
  </si>
  <si>
    <t>Not reported</t>
  </si>
  <si>
    <t>Coal (2701)</t>
  </si>
  <si>
    <t>Nahrin Coal Mine</t>
  </si>
  <si>
    <t>Production</t>
  </si>
  <si>
    <t>ABKHURAK</t>
  </si>
  <si>
    <t>TALA WA BARFAK</t>
  </si>
  <si>
    <t>SHABASHAK</t>
  </si>
  <si>
    <t>DAHNA TOOR</t>
  </si>
  <si>
    <t xml:space="preserve">All Four Mines </t>
  </si>
  <si>
    <t>Natural gas (2711)</t>
  </si>
  <si>
    <t>Salt and pure sodium chloride (2501)</t>
  </si>
  <si>
    <t>Sar Asayab - Coal Mine</t>
  </si>
  <si>
    <t>-</t>
  </si>
  <si>
    <t>Hilmand Province</t>
  </si>
  <si>
    <t>Other (2617)</t>
  </si>
  <si>
    <t>Bakod area, Khandahar Province</t>
  </si>
  <si>
    <t>Dawendar Industrial and mining exploitation company</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</si>
  <si>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</si>
  <si>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</si>
  <si>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</si>
  <si>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</si>
  <si>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</si>
  <si>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</si>
  <si>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</si>
  <si>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</si>
  <si>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</si>
  <si>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</si>
  <si>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</si>
  <si>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</si>
  <si>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</si>
  <si>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</si>
  <si>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</si>
  <si>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</si>
  <si>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</si>
  <si>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</si>
  <si>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</si>
  <si>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</si>
  <si>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</si>
  <si>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Royalties (1415E1)</t>
  </si>
  <si>
    <t>Royalties</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</si>
  <si>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</si>
  <si>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Ordinary taxes on income, profits and capital gains (1112E1)</t>
  </si>
  <si>
    <t>Corporate Income Tax (CIT)</t>
  </si>
  <si>
    <t>General taxes on goods and services (VAT, sales tax, turnover tax) (1141E)</t>
  </si>
  <si>
    <t>Business Receipts Tax (BRT) 4%</t>
  </si>
  <si>
    <t>Other rent payments (1415E5)</t>
  </si>
  <si>
    <t>Land rent</t>
  </si>
  <si>
    <t>Taxes on exports (1152E)</t>
  </si>
  <si>
    <t>Export Duty</t>
  </si>
  <si>
    <t>Fixed Tax on exports</t>
  </si>
  <si>
    <r>
      <rPr>
        <i/>
        <u/>
        <sz val="11"/>
        <rFont val="Franklin Gothic Book"/>
        <family val="2"/>
      </rPr>
      <t xml:space="preserve">For more guidance, please visit </t>
    </r>
    <r>
      <rPr>
        <b/>
        <u/>
        <sz val="11"/>
        <color theme="10"/>
        <rFont val="Franklin Gothic Book"/>
        <family val="2"/>
      </rPr>
      <t>https://eiti.org/summary-data-template</t>
    </r>
  </si>
  <si>
    <t>Customs and other import duties (1151E)</t>
  </si>
  <si>
    <t>Import Duty</t>
  </si>
  <si>
    <r>
      <rPr>
        <i/>
        <u/>
        <sz val="11"/>
        <rFont val="Franklin Gothic Book"/>
        <family val="2"/>
      </rPr>
      <t xml:space="preserve">or, </t>
    </r>
    <r>
      <rPr>
        <b/>
        <u/>
        <sz val="11"/>
        <color theme="10"/>
        <rFont val="Franklin Gothic Book"/>
        <family val="2"/>
      </rPr>
      <t>https://www.imf.org/external/np/sta/gfsm/</t>
    </r>
  </si>
  <si>
    <t>Other fee on exports</t>
  </si>
  <si>
    <t>BRT on imports</t>
  </si>
  <si>
    <t>Fixed Tax on imports</t>
  </si>
  <si>
    <t>Fines, penalties, and forfeits (143E)</t>
  </si>
  <si>
    <t>Late payment penalty</t>
  </si>
  <si>
    <t>Licence fees (114521E)</t>
  </si>
  <si>
    <t>Exploitation License fee</t>
  </si>
  <si>
    <t>License extention fee</t>
  </si>
  <si>
    <t>Exploratory License fee</t>
  </si>
  <si>
    <t>Other fee on imports</t>
  </si>
  <si>
    <t>Administrative fees for government services (1422E)</t>
  </si>
  <si>
    <t>Bidding fee</t>
  </si>
  <si>
    <t>Business Receipts Tax (BRT) 2%</t>
  </si>
  <si>
    <t>Business Receipts Tax (BRT) 5%</t>
  </si>
  <si>
    <t>Additional information</t>
  </si>
  <si>
    <t>Any additional information that is not eligible for inclusion in the table above, please include below as comments.</t>
  </si>
  <si>
    <t>Comment 1</t>
  </si>
  <si>
    <t>Withholding taxes are not paid on behalf of companies and should therefore be excluded. The below table covers the excluded revenues:</t>
  </si>
  <si>
    <t>Witholding taxes on Salary</t>
  </si>
  <si>
    <t>Witholding taxes on contractors</t>
  </si>
  <si>
    <t>Witholding taxes on Rent</t>
  </si>
  <si>
    <t>Total</t>
  </si>
  <si>
    <t>Comment 2</t>
  </si>
  <si>
    <t>Some payments cannot be identified as they were declared by the respective Ministries as "Other". The below table covers the excluded revenues:</t>
  </si>
  <si>
    <t>Other</t>
  </si>
  <si>
    <t>Comment 3</t>
  </si>
  <si>
    <t>State-owned Enterprises were requested to report the transfers made to MoF. The table below summarises the data reported by SOEs:</t>
  </si>
  <si>
    <t>SoE</t>
  </si>
  <si>
    <t>Transfer amount</t>
  </si>
  <si>
    <t>Transfers made to the MoF</t>
  </si>
  <si>
    <t>NCE</t>
  </si>
  <si>
    <t>AGE</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</si>
  <si>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</si>
  <si>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</si>
  <si>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</si>
  <si>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</si>
  <si>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</si>
  <si>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</si>
  <si>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</si>
  <si>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</si>
  <si>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</si>
  <si>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</si>
  <si>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</si>
  <si>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</si>
  <si>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</si>
  <si>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</si>
  <si>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</si>
  <si>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</si>
  <si>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</si>
  <si>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</si>
  <si>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Non-project payments</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</si>
  <si>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</si>
  <si>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</si>
  <si>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</si>
  <si>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</si>
  <si>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</si>
  <si>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</si>
  <si>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</si>
  <si>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</si>
  <si>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</si>
  <si>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</si>
  <si>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</si>
  <si>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</si>
  <si>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</si>
  <si>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</si>
  <si>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</si>
  <si>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</si>
  <si>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</si>
  <si>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</si>
  <si>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</si>
  <si>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</si>
  <si>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</si>
  <si>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</si>
  <si>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</si>
  <si>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</si>
  <si>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</si>
  <si>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</si>
  <si>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</si>
  <si>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</si>
  <si>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</si>
  <si>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online? &gt;</t>
  </si>
  <si>
    <t>2606</t>
  </si>
  <si>
    <t>Aluminium (2606)</t>
  </si>
  <si>
    <t>Aluminium (2606), volume</t>
  </si>
  <si>
    <t>Ordinary taxes on income, profits and capital gains</t>
  </si>
  <si>
    <t>1112E1</t>
  </si>
  <si>
    <t>Taxes (11E)</t>
  </si>
  <si>
    <t>Taxes on income, profits and capital gains (111E)</t>
  </si>
  <si>
    <t>&lt;Choose sector&gt;</t>
  </si>
  <si>
    <t>&lt; Choose phase &gt;</t>
  </si>
  <si>
    <t>AF</t>
  </si>
  <si>
    <t>AFG</t>
  </si>
  <si>
    <t>4</t>
  </si>
  <si>
    <t>Afghan afghani</t>
  </si>
  <si>
    <t>2524</t>
  </si>
  <si>
    <t>Asbestos (2524)</t>
  </si>
  <si>
    <t>Asbestos (2524), volume</t>
  </si>
  <si>
    <t>Extraordinary taxes on income, profits and capital gains (1112E2)</t>
  </si>
  <si>
    <t>Extraordinary taxes on income, profits and capital gains</t>
  </si>
  <si>
    <t>1112E2</t>
  </si>
  <si>
    <t>Exploration</t>
  </si>
  <si>
    <t>State government</t>
  </si>
  <si>
    <t>Aland Islands</t>
  </si>
  <si>
    <t>AX</t>
  </si>
  <si>
    <t>ALA</t>
  </si>
  <si>
    <t>248</t>
  </si>
  <si>
    <t>EUR</t>
  </si>
  <si>
    <t>Euro</t>
  </si>
  <si>
    <t>2620</t>
  </si>
  <si>
    <t>Ash and residues (2620)</t>
  </si>
  <si>
    <t>Ash and residues (2620), volume</t>
  </si>
  <si>
    <t>Taxes on payroll and workforce (112E)</t>
  </si>
  <si>
    <t>Taxes on payroll and workforce</t>
  </si>
  <si>
    <t>112E</t>
  </si>
  <si>
    <t>Local government</t>
  </si>
  <si>
    <t>Albania</t>
  </si>
  <si>
    <t>AL</t>
  </si>
  <si>
    <t>ALB</t>
  </si>
  <si>
    <t>8</t>
  </si>
  <si>
    <t>ALL</t>
  </si>
  <si>
    <t>Albanian lek</t>
  </si>
  <si>
    <t>No</t>
  </si>
  <si>
    <t>2714</t>
  </si>
  <si>
    <t>Bitumen and asphalt (2714)</t>
  </si>
  <si>
    <t>Bitumen and asphalt (2714), volume</t>
  </si>
  <si>
    <t>Taxes on property (113E)</t>
  </si>
  <si>
    <t>Taxes on property</t>
  </si>
  <si>
    <t>113E</t>
  </si>
  <si>
    <t>Development</t>
  </si>
  <si>
    <t xml:space="preserve">State-owned enterprises &amp; public corporations </t>
  </si>
  <si>
    <t>Algeria</t>
  </si>
  <si>
    <t>DZ</t>
  </si>
  <si>
    <t>DZA</t>
  </si>
  <si>
    <t>12</t>
  </si>
  <si>
    <t>DZD</t>
  </si>
  <si>
    <t>Algerian dinar</t>
  </si>
  <si>
    <t>2715</t>
  </si>
  <si>
    <t>Bituminous mixtures (2715)</t>
  </si>
  <si>
    <t>Bituminous mixtures (2715), volume</t>
  </si>
  <si>
    <t>General taxes on goods and services (VAT, sales tax, turnover tax)</t>
  </si>
  <si>
    <t>1141E</t>
  </si>
  <si>
    <t>Taxes on goods and services (114E)</t>
  </si>
  <si>
    <t>American Samoa</t>
  </si>
  <si>
    <t>AS</t>
  </si>
  <si>
    <t>ASM</t>
  </si>
  <si>
    <t>16</t>
  </si>
  <si>
    <t>2509</t>
  </si>
  <si>
    <t>Chalk (2509)</t>
  </si>
  <si>
    <t>Chalk (2509), volume</t>
  </si>
  <si>
    <t>Excise taxes (1142E)</t>
  </si>
  <si>
    <t>Excise taxes</t>
  </si>
  <si>
    <t>1142E</t>
  </si>
  <si>
    <t>Oil &amp; Gas</t>
  </si>
  <si>
    <t>Andorra</t>
  </si>
  <si>
    <t>AD</t>
  </si>
  <si>
    <t>AND</t>
  </si>
  <si>
    <t>20</t>
  </si>
  <si>
    <t>Table 4 - Currency code list</t>
  </si>
  <si>
    <t>2610</t>
  </si>
  <si>
    <t>Chromium (2610)</t>
  </si>
  <si>
    <t>Chromium (2610), volume</t>
  </si>
  <si>
    <t>Licence fees</t>
  </si>
  <si>
    <t>114521E</t>
  </si>
  <si>
    <t>Taxes on use of goods/permission to use goods or perform activities (1145E)</t>
  </si>
  <si>
    <t>Angola</t>
  </si>
  <si>
    <t>AO</t>
  </si>
  <si>
    <t>AGO</t>
  </si>
  <si>
    <t>24</t>
  </si>
  <si>
    <t>AOA</t>
  </si>
  <si>
    <t>Angolan kwanza</t>
  </si>
  <si>
    <t>2701</t>
  </si>
  <si>
    <t>Emission and pollution taxes (114522E)</t>
  </si>
  <si>
    <t>Emission and pollution taxes</t>
  </si>
  <si>
    <t>114522E</t>
  </si>
  <si>
    <t>Anguilla</t>
  </si>
  <si>
    <t>AI</t>
  </si>
  <si>
    <t>AIA</t>
  </si>
  <si>
    <t>660</t>
  </si>
  <si>
    <t>XCD</t>
  </si>
  <si>
    <t>East Caribbean dollar</t>
  </si>
  <si>
    <t>AED</t>
  </si>
  <si>
    <t>United Arab Emirates dirham</t>
  </si>
  <si>
    <t>2705</t>
  </si>
  <si>
    <t>Coal gas (2705)</t>
  </si>
  <si>
    <t>Coal gas (2705), volume</t>
  </si>
  <si>
    <t>Motor vehicle taxes (11451E)</t>
  </si>
  <si>
    <t>Motor vehicle taxes</t>
  </si>
  <si>
    <t>11451E</t>
  </si>
  <si>
    <t>Antigua and Barbuda</t>
  </si>
  <si>
    <t>AG</t>
  </si>
  <si>
    <t>ATG</t>
  </si>
  <si>
    <t>28</t>
  </si>
  <si>
    <t>2605</t>
  </si>
  <si>
    <t>Cobalt (2605)</t>
  </si>
  <si>
    <t>Cobalt (2605), volume</t>
  </si>
  <si>
    <t>Customs and other import duties</t>
  </si>
  <si>
    <t>1151E</t>
  </si>
  <si>
    <t>Taxes on international trade and transactions (115E)</t>
  </si>
  <si>
    <t>Argentina</t>
  </si>
  <si>
    <t>AR</t>
  </si>
  <si>
    <t>ARG</t>
  </si>
  <si>
    <t>32</t>
  </si>
  <si>
    <t>ARS</t>
  </si>
  <si>
    <t>Argentine peso</t>
  </si>
  <si>
    <t>2704</t>
  </si>
  <si>
    <t>Coke and semi-coke (2704)</t>
  </si>
  <si>
    <t>Coke and semi-coke (2704), volume</t>
  </si>
  <si>
    <t>Taxes on exports</t>
  </si>
  <si>
    <t>1152E</t>
  </si>
  <si>
    <t>Armenia</t>
  </si>
  <si>
    <t>AM</t>
  </si>
  <si>
    <t>ARM</t>
  </si>
  <si>
    <t>51</t>
  </si>
  <si>
    <t>AMD</t>
  </si>
  <si>
    <t>Armenian dram</t>
  </si>
  <si>
    <t>2603</t>
  </si>
  <si>
    <t>Copper (2603)</t>
  </si>
  <si>
    <t>Copper (2603),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</si>
  <si>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</si>
  <si>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</si>
  <si>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</si>
  <si>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</si>
  <si>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</si>
  <si>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</si>
  <si>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</si>
  <si>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</si>
  <si>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</si>
  <si>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</si>
  <si>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</si>
  <si>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2709</t>
  </si>
  <si>
    <t>Crude oil (2709)</t>
  </si>
  <si>
    <t>Other taxes payable by natural resource companies (116E)</t>
  </si>
  <si>
    <t>Other taxes payable by natural resource companies</t>
  </si>
  <si>
    <t>116E</t>
  </si>
  <si>
    <t>Australia</t>
  </si>
  <si>
    <t>AU</t>
  </si>
  <si>
    <t>AUS</t>
  </si>
  <si>
    <t>36</t>
  </si>
  <si>
    <t>AUD</t>
  </si>
  <si>
    <t>Australian dollar</t>
  </si>
  <si>
    <t>7102</t>
  </si>
  <si>
    <t>Diamonds (7102)</t>
  </si>
  <si>
    <t>Diamonds (7102), volume</t>
  </si>
  <si>
    <t>Social security employer contributions (1212E)</t>
  </si>
  <si>
    <t>Social security employer contributions</t>
  </si>
  <si>
    <t>1212E</t>
  </si>
  <si>
    <t>Social contributions (12E)</t>
  </si>
  <si>
    <t>Austria</t>
  </si>
  <si>
    <t>AT</t>
  </si>
  <si>
    <t>AUT</t>
  </si>
  <si>
    <t>40</t>
  </si>
  <si>
    <t>2518</t>
  </si>
  <si>
    <t>Dolomite (2518)</t>
  </si>
  <si>
    <t>Dolomite (2518),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</si>
  <si>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</si>
  <si>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</si>
  <si>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</si>
  <si>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</si>
  <si>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</si>
  <si>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</si>
  <si>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</si>
  <si>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</si>
  <si>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</si>
  <si>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</si>
  <si>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</si>
  <si>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</si>
  <si>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2716</t>
  </si>
  <si>
    <t>Electrical energy (2716)</t>
  </si>
  <si>
    <t>Electrical energy (2716), volume</t>
  </si>
  <si>
    <t>From government participation (equity) (1412E2)</t>
  </si>
  <si>
    <t>From government participation (equity)</t>
  </si>
  <si>
    <t>1412E2</t>
  </si>
  <si>
    <t>Bahamas</t>
  </si>
  <si>
    <t>BS</t>
  </si>
  <si>
    <t>BHS</t>
  </si>
  <si>
    <t>44</t>
  </si>
  <si>
    <t>BSD</t>
  </si>
  <si>
    <t>Bahamian dollar</t>
  </si>
  <si>
    <t>2529</t>
  </si>
  <si>
    <t>Felspar (2529)</t>
  </si>
  <si>
    <t>Felspar (2529), volume</t>
  </si>
  <si>
    <t>Withdrawals from income of quasi-corporations (1413E)</t>
  </si>
  <si>
    <t>Withdrawals from income of quasi-corporations</t>
  </si>
  <si>
    <t>1413E</t>
  </si>
  <si>
    <t>Bahrain</t>
  </si>
  <si>
    <t>BH</t>
  </si>
  <si>
    <t>BHR</t>
  </si>
  <si>
    <t>48</t>
  </si>
  <si>
    <t>BHD</t>
  </si>
  <si>
    <t>Bahraini dinar</t>
  </si>
  <si>
    <t>7108</t>
  </si>
  <si>
    <t>Gold (7108)</t>
  </si>
  <si>
    <t>Gold (7108), volume</t>
  </si>
  <si>
    <t>1415E1</t>
  </si>
  <si>
    <t>Rent (1415E)</t>
  </si>
  <si>
    <t>Bangladesh</t>
  </si>
  <si>
    <t>BD</t>
  </si>
  <si>
    <t>BGD</t>
  </si>
  <si>
    <t>50</t>
  </si>
  <si>
    <t>BDT</t>
  </si>
  <si>
    <t>Bangladeshi taka</t>
  </si>
  <si>
    <t>BAM</t>
  </si>
  <si>
    <t>Bosnia and Herzegovina convertible mark</t>
  </si>
  <si>
    <t>2516</t>
  </si>
  <si>
    <t>Granite (2516)</t>
  </si>
  <si>
    <t>Granite (2516), volume</t>
  </si>
  <si>
    <t>Bonuses (1415E2)</t>
  </si>
  <si>
    <t>Bonuses</t>
  </si>
  <si>
    <t>1415E2</t>
  </si>
  <si>
    <t>Barbados</t>
  </si>
  <si>
    <t>BB</t>
  </si>
  <si>
    <t>BRB</t>
  </si>
  <si>
    <t>52</t>
  </si>
  <si>
    <t>BBD</t>
  </si>
  <si>
    <t>Barbadian dollar</t>
  </si>
  <si>
    <t>2618</t>
  </si>
  <si>
    <t>Granulated slag (2618)</t>
  </si>
  <si>
    <t>Granulated slag (2618), volume</t>
  </si>
  <si>
    <t>Delivered/paid directly to government (1415E31)</t>
  </si>
  <si>
    <t>Delivered/paid directly to government</t>
  </si>
  <si>
    <t>1415E31</t>
  </si>
  <si>
    <t>Production entitlements (in-kind or cash) (1415E3)</t>
  </si>
  <si>
    <t>Belarus</t>
  </si>
  <si>
    <t>BY</t>
  </si>
  <si>
    <t>BLR</t>
  </si>
  <si>
    <t>112</t>
  </si>
  <si>
    <t>BYR</t>
  </si>
  <si>
    <t>Belarussian ruble</t>
  </si>
  <si>
    <t>2520</t>
  </si>
  <si>
    <t>Gypsum (2520)</t>
  </si>
  <si>
    <t>Gypsum (2520), volume</t>
  </si>
  <si>
    <t>Delivered/paid to state-owned enterprise(s) (1415E32)</t>
  </si>
  <si>
    <t>Delivered/paid to state-owned enterprise(s)</t>
  </si>
  <si>
    <t>1415E32</t>
  </si>
  <si>
    <t>Belgium</t>
  </si>
  <si>
    <t>BE</t>
  </si>
  <si>
    <t>BEL</t>
  </si>
  <si>
    <t>56</t>
  </si>
  <si>
    <t>BGN</t>
  </si>
  <si>
    <t>Bulgarian lev (old)</t>
  </si>
  <si>
    <t>2601</t>
  </si>
  <si>
    <t>Iron (2601)</t>
  </si>
  <si>
    <t>Iron (2601), volume</t>
  </si>
  <si>
    <t>Compulsory transfers to government (infrastructure and other) (1415E4)</t>
  </si>
  <si>
    <t>Compulsory transfers to government (infrastructure and other)</t>
  </si>
  <si>
    <t>1415E4</t>
  </si>
  <si>
    <t>Belize</t>
  </si>
  <si>
    <t>BZ</t>
  </si>
  <si>
    <t>BLZ</t>
  </si>
  <si>
    <t>84</t>
  </si>
  <si>
    <t>BZD</t>
  </si>
  <si>
    <t>Belize dollar</t>
  </si>
  <si>
    <t>2502</t>
  </si>
  <si>
    <t>Iron pyrites (2502)</t>
  </si>
  <si>
    <t>Iron pyrites (2502), volume</t>
  </si>
  <si>
    <t>Other rent payments</t>
  </si>
  <si>
    <t>1415E5</t>
  </si>
  <si>
    <t>Benin</t>
  </si>
  <si>
    <t>BJ</t>
  </si>
  <si>
    <t>BEN</t>
  </si>
  <si>
    <t>204</t>
  </si>
  <si>
    <t>XOF</t>
  </si>
  <si>
    <t>West African CFA franc</t>
  </si>
  <si>
    <t>BIF</t>
  </si>
  <si>
    <t>Burundian franc</t>
  </si>
  <si>
    <t>2507</t>
  </si>
  <si>
    <t>Kaolin (2507)</t>
  </si>
  <si>
    <t>Kaolin (2507), volume</t>
  </si>
  <si>
    <t>Sales of goods and services by government units (1421E)</t>
  </si>
  <si>
    <t>Sales of goods and services by government units</t>
  </si>
  <si>
    <t>1421E</t>
  </si>
  <si>
    <t>Sales of goods and services (142E)</t>
  </si>
  <si>
    <t>Bermuda</t>
  </si>
  <si>
    <t>BM</t>
  </si>
  <si>
    <t>BMU</t>
  </si>
  <si>
    <t>60</t>
  </si>
  <si>
    <t>BMD</t>
  </si>
  <si>
    <t>Bermudian dollar</t>
  </si>
  <si>
    <t>2607</t>
  </si>
  <si>
    <t>Lead (2607)</t>
  </si>
  <si>
    <t>Lead (2607), volume</t>
  </si>
  <si>
    <t>Administrative fees for government services</t>
  </si>
  <si>
    <t>1422E</t>
  </si>
  <si>
    <t>Bhutan</t>
  </si>
  <si>
    <t>BT</t>
  </si>
  <si>
    <t>BTN</t>
  </si>
  <si>
    <t>64</t>
  </si>
  <si>
    <t>Bhutanese ngultrum</t>
  </si>
  <si>
    <t>BND</t>
  </si>
  <si>
    <t>Brunei dollar</t>
  </si>
  <si>
    <t>2702</t>
  </si>
  <si>
    <t>Lignite (2702)</t>
  </si>
  <si>
    <t>Lignite (2702), volume</t>
  </si>
  <si>
    <t>Fines, penalties, and forfeits</t>
  </si>
  <si>
    <t>143E</t>
  </si>
  <si>
    <t>Bolivia</t>
  </si>
  <si>
    <t>BO</t>
  </si>
  <si>
    <t>BOL</t>
  </si>
  <si>
    <t>68</t>
  </si>
  <si>
    <t>BOB</t>
  </si>
  <si>
    <t>Bolivian boliviano</t>
  </si>
  <si>
    <t>2521</t>
  </si>
  <si>
    <t>Limestone (2521)</t>
  </si>
  <si>
    <t>Limestone (2521), volume</t>
  </si>
  <si>
    <t>Voluntary transfers to government (donations) (144E1)</t>
  </si>
  <si>
    <t>Voluntary transfers to government (donations)</t>
  </si>
  <si>
    <t>144E1</t>
  </si>
  <si>
    <t>Bosnia and Herzegovina</t>
  </si>
  <si>
    <t>BA</t>
  </si>
  <si>
    <t>BIH</t>
  </si>
  <si>
    <t>70</t>
  </si>
  <si>
    <t>BRL</t>
  </si>
  <si>
    <t>Brazilian real</t>
  </si>
  <si>
    <t>2602</t>
  </si>
  <si>
    <t>Manganese (2602)</t>
  </si>
  <si>
    <t>Manganese (2602), volume</t>
  </si>
  <si>
    <t>&lt;Choose from menu&gt;</t>
  </si>
  <si>
    <t>Botswana</t>
  </si>
  <si>
    <t>BW</t>
  </si>
  <si>
    <t>BWA</t>
  </si>
  <si>
    <t>72</t>
  </si>
  <si>
    <t>BWP</t>
  </si>
  <si>
    <t>Botswana pula</t>
  </si>
  <si>
    <t>2515</t>
  </si>
  <si>
    <t>Marble (2515)</t>
  </si>
  <si>
    <t>Brazil</t>
  </si>
  <si>
    <t>BR</t>
  </si>
  <si>
    <t>BRA</t>
  </si>
  <si>
    <t>76</t>
  </si>
  <si>
    <t>2525</t>
  </si>
  <si>
    <t>Mica (2525)</t>
  </si>
  <si>
    <t>Mica (2525), volume</t>
  </si>
  <si>
    <t>British Indian Ocean Territory</t>
  </si>
  <si>
    <t>IO</t>
  </si>
  <si>
    <t>IOT</t>
  </si>
  <si>
    <t>86</t>
  </si>
  <si>
    <t>2530</t>
  </si>
  <si>
    <t>Mineral substances not elsewhere specified (2530)</t>
  </si>
  <si>
    <t>Mineral substances not elsewhere specified (2530), volume</t>
  </si>
  <si>
    <t>British Virgin Islands</t>
  </si>
  <si>
    <t>VG</t>
  </si>
  <si>
    <t>VGB</t>
  </si>
  <si>
    <t>92</t>
  </si>
  <si>
    <t>2613</t>
  </si>
  <si>
    <t>Molybdenum (2613)</t>
  </si>
  <si>
    <t>Molybdenum (2613), volume</t>
  </si>
  <si>
    <t>Brunei Darussalam</t>
  </si>
  <si>
    <t>BN</t>
  </si>
  <si>
    <t>BRN</t>
  </si>
  <si>
    <t>96</t>
  </si>
  <si>
    <t>2511</t>
  </si>
  <si>
    <t>Natural barium sulphate (2511)</t>
  </si>
  <si>
    <t>Natural barium sulphate (2511), volume</t>
  </si>
  <si>
    <t>Bulgaria</t>
  </si>
  <si>
    <t>BG</t>
  </si>
  <si>
    <t>BGR</t>
  </si>
  <si>
    <t>100</t>
  </si>
  <si>
    <t>CAD</t>
  </si>
  <si>
    <t>Canadian dollar</t>
  </si>
  <si>
    <t>2528</t>
  </si>
  <si>
    <t>Natural borates and concentrates (2528)</t>
  </si>
  <si>
    <t>Natural borates and concentrates (2528), volume</t>
  </si>
  <si>
    <t>Burkina Faso</t>
  </si>
  <si>
    <t>BF</t>
  </si>
  <si>
    <t>BFA</t>
  </si>
  <si>
    <t>854</t>
  </si>
  <si>
    <t>CDF</t>
  </si>
  <si>
    <t>Congolese franc</t>
  </si>
  <si>
    <t>2510</t>
  </si>
  <si>
    <t>Natural calcium phosphates (2510)</t>
  </si>
  <si>
    <t>Natural calcium phosphates (2510), volume</t>
  </si>
  <si>
    <t>Burundi</t>
  </si>
  <si>
    <t>BI</t>
  </si>
  <si>
    <t>BDI</t>
  </si>
  <si>
    <t>108</t>
  </si>
  <si>
    <t>CHF</t>
  </si>
  <si>
    <t>Swiss franc</t>
  </si>
  <si>
    <t>2527</t>
  </si>
  <si>
    <t>Natural cryolite (2527)</t>
  </si>
  <si>
    <t>Natural cryolite (2527), volume</t>
  </si>
  <si>
    <t>Cambodia</t>
  </si>
  <si>
    <t>KH</t>
  </si>
  <si>
    <t>KHM</t>
  </si>
  <si>
    <t>116</t>
  </si>
  <si>
    <t>KHR</t>
  </si>
  <si>
    <t>Cambodian Riel</t>
  </si>
  <si>
    <t>CLF</t>
  </si>
  <si>
    <t>Chilean Unidad de Fomento</t>
  </si>
  <si>
    <t>2711</t>
  </si>
  <si>
    <t>Cameroon</t>
  </si>
  <si>
    <t>CM</t>
  </si>
  <si>
    <t>CMR</t>
  </si>
  <si>
    <t>120</t>
  </si>
  <si>
    <t>XAF</t>
  </si>
  <si>
    <t>Central African CFA franc</t>
  </si>
  <si>
    <t>CNH</t>
  </si>
  <si>
    <t>Chinese yuan renminbi (offshore)</t>
  </si>
  <si>
    <t>2504</t>
  </si>
  <si>
    <t>Natural graphite (2504)</t>
  </si>
  <si>
    <t>Natural graphite (2504), volume</t>
  </si>
  <si>
    <t>Canada</t>
  </si>
  <si>
    <t>CA</t>
  </si>
  <si>
    <t>CAN</t>
  </si>
  <si>
    <t>124</t>
  </si>
  <si>
    <t>COP</t>
  </si>
  <si>
    <t>Colombian peso</t>
  </si>
  <si>
    <t>2519</t>
  </si>
  <si>
    <t>Natural magnesium carbonate (2519)</t>
  </si>
  <si>
    <t>Natural magnesium carbonate (2519), volume</t>
  </si>
  <si>
    <t>Cape Verde</t>
  </si>
  <si>
    <t>CV</t>
  </si>
  <si>
    <t>CPV</t>
  </si>
  <si>
    <t>132</t>
  </si>
  <si>
    <t>CVE</t>
  </si>
  <si>
    <t>Cape Verdean escudo</t>
  </si>
  <si>
    <t>CRC</t>
  </si>
  <si>
    <t>Costa Rican colon</t>
  </si>
  <si>
    <t>2505</t>
  </si>
  <si>
    <t>Natural sands (2505)</t>
  </si>
  <si>
    <t>Natural sands (2505), volume</t>
  </si>
  <si>
    <t>Cayman Islands</t>
  </si>
  <si>
    <t>KY</t>
  </si>
  <si>
    <t>CYM</t>
  </si>
  <si>
    <t>136</t>
  </si>
  <si>
    <t>KYD</t>
  </si>
  <si>
    <t>Cayman Islands Dollar</t>
  </si>
  <si>
    <t>CUC</t>
  </si>
  <si>
    <t>Cuban peso convertible</t>
  </si>
  <si>
    <t>2526</t>
  </si>
  <si>
    <t>Natural steatite (2526)</t>
  </si>
  <si>
    <t>Natural steatite (2526), volume</t>
  </si>
  <si>
    <t>Central African Republic</t>
  </si>
  <si>
    <t>CF</t>
  </si>
  <si>
    <t>CAF</t>
  </si>
  <si>
    <t>140</t>
  </si>
  <si>
    <t>2604</t>
  </si>
  <si>
    <t>Nickel (2604)</t>
  </si>
  <si>
    <t>Nickel (2604), volume</t>
  </si>
  <si>
    <t>Chad</t>
  </si>
  <si>
    <t>TD</t>
  </si>
  <si>
    <t>TCD</t>
  </si>
  <si>
    <t>148</t>
  </si>
  <si>
    <t>CZK</t>
  </si>
  <si>
    <t>Czech koruna</t>
  </si>
  <si>
    <t>2615</t>
  </si>
  <si>
    <t>Niobium (2615)</t>
  </si>
  <si>
    <t>Niobium (2615), volume</t>
  </si>
  <si>
    <t>Chile</t>
  </si>
  <si>
    <t>CL</t>
  </si>
  <si>
    <t>CHL</t>
  </si>
  <si>
    <t>152</t>
  </si>
  <si>
    <t>DJF</t>
  </si>
  <si>
    <t>Djiboutian franc</t>
  </si>
  <si>
    <t>2617</t>
  </si>
  <si>
    <t>China</t>
  </si>
  <si>
    <t>CN</t>
  </si>
  <si>
    <t>CHN</t>
  </si>
  <si>
    <t>156</t>
  </si>
  <si>
    <t>DKK</t>
  </si>
  <si>
    <t>Danish krone</t>
  </si>
  <si>
    <t>2508</t>
  </si>
  <si>
    <t>Other clays (2508)</t>
  </si>
  <si>
    <t>Christmas Island</t>
  </si>
  <si>
    <t>CX</t>
  </si>
  <si>
    <t>CXR</t>
  </si>
  <si>
    <t>162</t>
  </si>
  <si>
    <t>DOP</t>
  </si>
  <si>
    <t>Dominican peso</t>
  </si>
  <si>
    <t>2621</t>
  </si>
  <si>
    <t>Other slag and ash (2621)</t>
  </si>
  <si>
    <t>Other slag and ash (2621), volume</t>
  </si>
  <si>
    <t>Cocos (Keeling) Islands</t>
  </si>
  <si>
    <t>CC</t>
  </si>
  <si>
    <t>CCK</t>
  </si>
  <si>
    <t>166</t>
  </si>
  <si>
    <t>2703</t>
  </si>
  <si>
    <t>Peat (2703)</t>
  </si>
  <si>
    <t>Peat (2703), volume</t>
  </si>
  <si>
    <t>Colombia</t>
  </si>
  <si>
    <t>CO</t>
  </si>
  <si>
    <t>COL</t>
  </si>
  <si>
    <t>170</t>
  </si>
  <si>
    <t>EGP</t>
  </si>
  <si>
    <t>Egyptian pound</t>
  </si>
  <si>
    <t>2517</t>
  </si>
  <si>
    <t>Pebbles (2517)</t>
  </si>
  <si>
    <t>Pebbles (2517), volume</t>
  </si>
  <si>
    <t>Comoros</t>
  </si>
  <si>
    <t>KM</t>
  </si>
  <si>
    <t>COM</t>
  </si>
  <si>
    <t>174</t>
  </si>
  <si>
    <t>KMF</t>
  </si>
  <si>
    <t>Comorian Franc</t>
  </si>
  <si>
    <t>ERN</t>
  </si>
  <si>
    <t>Eritrean nakfa</t>
  </si>
  <si>
    <t>2713</t>
  </si>
  <si>
    <t>Petroleum coke (2713)</t>
  </si>
  <si>
    <t>Petroleum coke (2713), volume</t>
  </si>
  <si>
    <t>Costa Rica</t>
  </si>
  <si>
    <t>CR</t>
  </si>
  <si>
    <t>CRI</t>
  </si>
  <si>
    <t>188</t>
  </si>
  <si>
    <t>ETB</t>
  </si>
  <si>
    <t>Ethiopian birr</t>
  </si>
  <si>
    <t>2712</t>
  </si>
  <si>
    <t>Petroleum jelly (2712)</t>
  </si>
  <si>
    <t>Petroleum jelly (2712), volume</t>
  </si>
  <si>
    <t>Cote d'Ivoire</t>
  </si>
  <si>
    <t>CI</t>
  </si>
  <si>
    <t>CIV</t>
  </si>
  <si>
    <t>384</t>
  </si>
  <si>
    <t>2710</t>
  </si>
  <si>
    <t>Petroleum oils excluding crude (2710)</t>
  </si>
  <si>
    <t>Petroleum oils excluding crude (2710), volume</t>
  </si>
  <si>
    <t>Croatia</t>
  </si>
  <si>
    <t>HR</t>
  </si>
  <si>
    <t>HRV</t>
  </si>
  <si>
    <t>191</t>
  </si>
  <si>
    <t>HRK</t>
  </si>
  <si>
    <t>Croatian Kuna</t>
  </si>
  <si>
    <t>FJD</t>
  </si>
  <si>
    <t>Fijian dollar</t>
  </si>
  <si>
    <t>2708</t>
  </si>
  <si>
    <t>Pitch and pitch coke (2708)</t>
  </si>
  <si>
    <t>Pitch and pitch coke (2708), volume</t>
  </si>
  <si>
    <t>Cuba</t>
  </si>
  <si>
    <t>CU</t>
  </si>
  <si>
    <t>CUB</t>
  </si>
  <si>
    <t>192</t>
  </si>
  <si>
    <t>FKP</t>
  </si>
  <si>
    <t>Falkland Islands pound</t>
  </si>
  <si>
    <t>2523</t>
  </si>
  <si>
    <t>Portland cement (2523)</t>
  </si>
  <si>
    <t>Cyprus</t>
  </si>
  <si>
    <t>CY</t>
  </si>
  <si>
    <t>CYP</t>
  </si>
  <si>
    <t>196</t>
  </si>
  <si>
    <t>GBP</t>
  </si>
  <si>
    <t>Pound sterling</t>
  </si>
  <si>
    <t>2616</t>
  </si>
  <si>
    <t>Precious metals (2616)</t>
  </si>
  <si>
    <t>Precious metals (2616), volume</t>
  </si>
  <si>
    <t>Czech Republic</t>
  </si>
  <si>
    <t>CZ</t>
  </si>
  <si>
    <t>CZE</t>
  </si>
  <si>
    <t>203</t>
  </si>
  <si>
    <t>GEL</t>
  </si>
  <si>
    <t>Georgian lari</t>
  </si>
  <si>
    <t>2707</t>
  </si>
  <si>
    <t>Products of the distillation of coal tar (2707)</t>
  </si>
  <si>
    <t>Products of the distillation of coal tar (2707), volume</t>
  </si>
  <si>
    <t>Democratic Republic of Congo</t>
  </si>
  <si>
    <t>CD</t>
  </si>
  <si>
    <t>COD</t>
  </si>
  <si>
    <t>180</t>
  </si>
  <si>
    <t>GGP</t>
  </si>
  <si>
    <t>Pound</t>
  </si>
  <si>
    <t>2513</t>
  </si>
  <si>
    <t>Pumice stone (2513)</t>
  </si>
  <si>
    <t>Pumice stone (2513), volume</t>
  </si>
  <si>
    <t>Denmark</t>
  </si>
  <si>
    <t>DK</t>
  </si>
  <si>
    <t>DNK</t>
  </si>
  <si>
    <t>208</t>
  </si>
  <si>
    <t>GHS</t>
  </si>
  <si>
    <t>Ghanaian cedi</t>
  </si>
  <si>
    <t>2506</t>
  </si>
  <si>
    <t>Quartz (2506)</t>
  </si>
  <si>
    <t>Quartz (2506), volume</t>
  </si>
  <si>
    <t>Djibouti</t>
  </si>
  <si>
    <t>DJ</t>
  </si>
  <si>
    <t>DJI</t>
  </si>
  <si>
    <t>262</t>
  </si>
  <si>
    <t>GIP</t>
  </si>
  <si>
    <t>Gibraltar pound</t>
  </si>
  <si>
    <t>2522</t>
  </si>
  <si>
    <t>Quicklime (2522)</t>
  </si>
  <si>
    <t>Quicklime (2522), volume</t>
  </si>
  <si>
    <t>Dominica</t>
  </si>
  <si>
    <t>DM</t>
  </si>
  <si>
    <t>DMA</t>
  </si>
  <si>
    <t>212</t>
  </si>
  <si>
    <t>GMD</t>
  </si>
  <si>
    <t>Gambian dalasi</t>
  </si>
  <si>
    <t>2501</t>
  </si>
  <si>
    <t>Salt and pure sodium chloride (2501), volume</t>
  </si>
  <si>
    <t>Dominican Republic</t>
  </si>
  <si>
    <t>DO</t>
  </si>
  <si>
    <t>DOM</t>
  </si>
  <si>
    <t>214</t>
  </si>
  <si>
    <t>GNF</t>
  </si>
  <si>
    <t>Guinean franc</t>
  </si>
  <si>
    <t>2512</t>
  </si>
  <si>
    <t>Siliceous fossil meals (2512)</t>
  </si>
  <si>
    <t>Siliceous fossil meals (2512), volume</t>
  </si>
  <si>
    <t>Ecuador</t>
  </si>
  <si>
    <t>EC</t>
  </si>
  <si>
    <t>ECU</t>
  </si>
  <si>
    <t>218</t>
  </si>
  <si>
    <t>GTQ</t>
  </si>
  <si>
    <t>Guatemalan quetzal</t>
  </si>
  <si>
    <t>7106</t>
  </si>
  <si>
    <t>Silver (7106)</t>
  </si>
  <si>
    <t>Silver (7106), volume</t>
  </si>
  <si>
    <t>Egypt</t>
  </si>
  <si>
    <t>EG</t>
  </si>
  <si>
    <t>EGY</t>
  </si>
  <si>
    <t>818</t>
  </si>
  <si>
    <t>GYD</t>
  </si>
  <si>
    <t>Guyanese Dollar</t>
  </si>
  <si>
    <t>2619</t>
  </si>
  <si>
    <t>Slag (2619)</t>
  </si>
  <si>
    <t>Slag (2619), volume</t>
  </si>
  <si>
    <t>El Salvador</t>
  </si>
  <si>
    <t>SV</t>
  </si>
  <si>
    <t>SLV</t>
  </si>
  <si>
    <t>222</t>
  </si>
  <si>
    <t>HKD</t>
  </si>
  <si>
    <t>Hong Kong Dollar</t>
  </si>
  <si>
    <t>2514</t>
  </si>
  <si>
    <t>Slate (2514)</t>
  </si>
  <si>
    <t>Slate (2514), volume</t>
  </si>
  <si>
    <t>Equatorial Guinea</t>
  </si>
  <si>
    <t>GQ</t>
  </si>
  <si>
    <t>GNQ</t>
  </si>
  <si>
    <t>226</t>
  </si>
  <si>
    <t>HNL</t>
  </si>
  <si>
    <t>Honduran Lempira</t>
  </si>
  <si>
    <t>2503</t>
  </si>
  <si>
    <t>Sulphur of all kinds (2503)</t>
  </si>
  <si>
    <t>Sulphur of all kinds (2503), volume</t>
  </si>
  <si>
    <t>Eritrea</t>
  </si>
  <si>
    <t>ER</t>
  </si>
  <si>
    <t>ERI</t>
  </si>
  <si>
    <t>232</t>
  </si>
  <si>
    <t>2706</t>
  </si>
  <si>
    <t>Tar distilled from coal (2706)</t>
  </si>
  <si>
    <t>Tar distilled from coal (2706), volume</t>
  </si>
  <si>
    <t>Estonia</t>
  </si>
  <si>
    <t>EE</t>
  </si>
  <si>
    <t>EST</t>
  </si>
  <si>
    <t>233</t>
  </si>
  <si>
    <t>HTG</t>
  </si>
  <si>
    <t>Haitian Gourde</t>
  </si>
  <si>
    <t>2609</t>
  </si>
  <si>
    <t>Tin (2609)</t>
  </si>
  <si>
    <t>Tin (2609), volume</t>
  </si>
  <si>
    <t>Eswatini</t>
  </si>
  <si>
    <t>SZ</t>
  </si>
  <si>
    <t>SWZ</t>
  </si>
  <si>
    <t>748</t>
  </si>
  <si>
    <t>SZL</t>
  </si>
  <si>
    <t>Swazi Lilangeni</t>
  </si>
  <si>
    <t>HUF</t>
  </si>
  <si>
    <t>Hungarian Forint</t>
  </si>
  <si>
    <t>2614</t>
  </si>
  <si>
    <t>Titanium (2614)</t>
  </si>
  <si>
    <t>Titanium (2614), volume</t>
  </si>
  <si>
    <t>Ethiopia</t>
  </si>
  <si>
    <t>ET</t>
  </si>
  <si>
    <t>ETH</t>
  </si>
  <si>
    <t>231</t>
  </si>
  <si>
    <t>IDR</t>
  </si>
  <si>
    <t>Indonesian Rupiah</t>
  </si>
  <si>
    <t>2611</t>
  </si>
  <si>
    <t>Tungsten (2611)</t>
  </si>
  <si>
    <t>Tungsten (2611), volume</t>
  </si>
  <si>
    <t>Falkland Islands</t>
  </si>
  <si>
    <t>FK</t>
  </si>
  <si>
    <t>FLK</t>
  </si>
  <si>
    <t>238</t>
  </si>
  <si>
    <t>ILS</t>
  </si>
  <si>
    <t>Israeli New Shekel</t>
  </si>
  <si>
    <t>2612</t>
  </si>
  <si>
    <t>Uranium or thorium (2612)</t>
  </si>
  <si>
    <t>Uranium or thorium (2612), volume</t>
  </si>
  <si>
    <t>Faroe Islands</t>
  </si>
  <si>
    <t>FO</t>
  </si>
  <si>
    <t>FRO</t>
  </si>
  <si>
    <t>234</t>
  </si>
  <si>
    <t>IMP</t>
  </si>
  <si>
    <t>Isle of Man Pound</t>
  </si>
  <si>
    <t>2608</t>
  </si>
  <si>
    <t>Zinc (2608)</t>
  </si>
  <si>
    <t>Zinc (2608), volume</t>
  </si>
  <si>
    <t>Fiji</t>
  </si>
  <si>
    <t>FJ</t>
  </si>
  <si>
    <t>FJI</t>
  </si>
  <si>
    <t>242</t>
  </si>
  <si>
    <t>INR</t>
  </si>
  <si>
    <t>Indian Rupee</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</si>
  <si>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</si>
  <si>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</si>
  <si>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</si>
  <si>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</si>
  <si>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</si>
  <si>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</si>
  <si>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</si>
  <si>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</si>
  <si>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</si>
  <si>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</si>
  <si>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</si>
  <si>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</si>
  <si>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</si>
  <si>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</si>
  <si>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</si>
  <si>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</si>
  <si>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</si>
  <si>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</si>
  <si>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</si>
  <si>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</si>
  <si>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</si>
  <si>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</si>
  <si>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</si>
  <si>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</si>
  <si>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</si>
  <si>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</si>
  <si>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</si>
  <si>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</si>
  <si>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</si>
  <si>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</si>
  <si>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</si>
  <si>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</si>
  <si>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</si>
  <si>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</si>
  <si>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</si>
  <si>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</si>
  <si>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</si>
  <si>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</si>
  <si>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</si>
  <si>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</si>
  <si>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</si>
  <si>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</si>
  <si>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</si>
  <si>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</si>
  <si>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</si>
  <si>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</si>
  <si>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</si>
  <si>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</si>
  <si>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</si>
  <si>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</si>
  <si>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</si>
  <si>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</si>
  <si>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</si>
  <si>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</si>
  <si>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</si>
  <si>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</si>
  <si>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</si>
  <si>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</si>
  <si>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</si>
  <si>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</si>
  <si>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</si>
  <si>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</si>
  <si>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</si>
  <si>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</si>
  <si>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</si>
  <si>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</si>
  <si>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</si>
  <si>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</si>
  <si>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</si>
  <si>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</si>
  <si>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</si>
  <si>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</si>
  <si>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</si>
  <si>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</si>
  <si>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</si>
  <si>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</si>
  <si>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</si>
  <si>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</si>
  <si>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</si>
  <si>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</si>
  <si>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</si>
  <si>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</si>
  <si>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</si>
  <si>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</si>
  <si>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</si>
  <si>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</si>
  <si>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</si>
  <si>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</si>
  <si>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</si>
  <si>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</si>
  <si>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</si>
  <si>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</si>
  <si>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</si>
  <si>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</si>
  <si>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</si>
  <si>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</si>
  <si>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</si>
  <si>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</si>
  <si>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</si>
  <si>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</si>
  <si>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</si>
  <si>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</si>
  <si>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</si>
  <si>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</si>
  <si>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</si>
  <si>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</si>
  <si>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</si>
  <si>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</si>
  <si>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</si>
  <si>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</si>
  <si>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</si>
  <si>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</si>
  <si>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</si>
  <si>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</si>
  <si>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</si>
  <si>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</si>
  <si>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</si>
  <si>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</si>
  <si>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</si>
  <si>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</si>
  <si>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</si>
  <si>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</si>
  <si>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</si>
  <si>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</si>
  <si>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</si>
  <si>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</si>
  <si>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</si>
  <si>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</si>
  <si>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</si>
  <si>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</si>
  <si>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</si>
  <si>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</si>
  <si>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</si>
  <si>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</si>
  <si>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</si>
  <si>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</si>
  <si>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</si>
  <si>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</si>
  <si>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</si>
  <si>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</si>
  <si>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</si>
  <si>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</si>
  <si>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</si>
  <si>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</si>
  <si>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</si>
  <si>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</si>
  <si>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</si>
  <si>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</si>
  <si>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</si>
  <si>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</si>
  <si>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</si>
  <si>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</si>
  <si>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</si>
  <si>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</si>
  <si>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</si>
  <si>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</si>
  <si>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</si>
  <si>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</si>
  <si>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</si>
  <si>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</si>
  <si>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</si>
  <si>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</si>
  <si>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</si>
  <si>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</si>
  <si>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</si>
  <si>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</si>
  <si>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</si>
  <si>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</si>
  <si>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</si>
  <si>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</si>
  <si>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</si>
  <si>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</si>
  <si>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</si>
  <si>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</si>
  <si>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</si>
  <si>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</si>
  <si>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</si>
  <si>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</si>
  <si>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</si>
  <si>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</si>
  <si>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</si>
  <si>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</si>
  <si>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</si>
  <si>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</si>
  <si>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</si>
  <si>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</si>
  <si>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</si>
  <si>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</si>
  <si>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</si>
  <si>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</si>
  <si>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</si>
  <si>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</si>
  <si>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</si>
  <si>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</si>
  <si>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</si>
  <si>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</si>
  <si>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</si>
  <si>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</si>
  <si>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</si>
  <si>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</si>
  <si>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</si>
  <si>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</si>
  <si>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</si>
  <si>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</si>
  <si>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</si>
  <si>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</si>
  <si>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</si>
  <si>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</si>
  <si>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</si>
  <si>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</si>
  <si>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</si>
  <si>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</si>
  <si>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</si>
  <si>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</si>
  <si>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</si>
  <si>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</si>
  <si>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</si>
  <si>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</si>
  <si>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</si>
  <si>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</si>
  <si>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</si>
  <si>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</si>
  <si>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</si>
  <si>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</si>
  <si>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</si>
  <si>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</si>
  <si>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</si>
  <si>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</si>
  <si>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</si>
  <si>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</si>
  <si>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</si>
  <si>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</si>
  <si>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</si>
  <si>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</si>
  <si>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</si>
  <si>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</si>
  <si>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</si>
  <si>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</si>
  <si>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</si>
  <si>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</si>
  <si>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</si>
  <si>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</si>
  <si>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</si>
  <si>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</si>
  <si>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</si>
  <si>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</si>
  <si>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</si>
  <si>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</si>
  <si>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</si>
  <si>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</si>
  <si>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</si>
  <si>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</si>
  <si>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</si>
  <si>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</si>
  <si>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</si>
  <si>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</si>
  <si>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</si>
  <si>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</si>
  <si>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</si>
  <si>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</si>
  <si>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</si>
  <si>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</si>
  <si>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</si>
  <si>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</si>
  <si>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</si>
  <si>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</si>
  <si>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</si>
  <si>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</si>
  <si>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</si>
  <si>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</si>
  <si>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</si>
  <si>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</si>
  <si>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</si>
  <si>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</si>
  <si>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</si>
  <si>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</si>
  <si>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</si>
  <si>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</si>
  <si>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</si>
  <si>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</si>
  <si>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</si>
  <si>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</si>
  <si>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</si>
  <si>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</si>
  <si>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</si>
  <si>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</si>
  <si>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</si>
  <si>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</si>
  <si>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</si>
  <si>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</si>
  <si>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</si>
  <si>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</si>
  <si>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</si>
  <si>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</si>
  <si>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</si>
  <si>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</si>
  <si>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</si>
  <si>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</si>
  <si>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</si>
  <si>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</si>
  <si>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</si>
  <si>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</si>
  <si>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</si>
  <si>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</si>
  <si>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</si>
  <si>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</si>
  <si>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</si>
  <si>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</si>
  <si>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</si>
  <si>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</si>
  <si>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</si>
  <si>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</si>
  <si>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</si>
  <si>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</si>
  <si>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</si>
  <si>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</si>
  <si>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</si>
  <si>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</si>
  <si>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</si>
  <si>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</si>
  <si>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</si>
  <si>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</si>
  <si>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</si>
  <si>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</si>
  <si>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</si>
  <si>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</si>
  <si>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</si>
  <si>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</si>
  <si>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</si>
  <si>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</si>
  <si>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</si>
  <si>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</si>
  <si>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</si>
  <si>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</si>
  <si>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</si>
  <si>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</si>
  <si>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</si>
  <si>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</si>
  <si>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</si>
  <si>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</si>
  <si>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</si>
  <si>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</si>
  <si>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</si>
  <si>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</si>
  <si>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</si>
  <si>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</si>
  <si>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</si>
  <si>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</si>
  <si>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</si>
  <si>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</si>
  <si>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</si>
  <si>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</si>
  <si>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</si>
  <si>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</si>
  <si>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</si>
  <si>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</si>
  <si>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</si>
  <si>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</si>
  <si>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</si>
  <si>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</si>
  <si>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</si>
  <si>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</si>
  <si>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</si>
  <si>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</si>
  <si>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</si>
  <si>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</si>
  <si>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</si>
  <si>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</si>
  <si>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</si>
  <si>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</si>
  <si>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</si>
  <si>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</si>
  <si>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</si>
  <si>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</si>
  <si>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</si>
  <si>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</si>
  <si>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</si>
  <si>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</si>
  <si>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</si>
  <si>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</si>
  <si>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</si>
  <si>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</si>
  <si>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</si>
  <si>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</si>
  <si>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</si>
  <si>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</si>
  <si>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</si>
  <si>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</si>
  <si>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</si>
  <si>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</si>
  <si>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</si>
  <si>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</si>
  <si>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</si>
  <si>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</si>
  <si>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</si>
  <si>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</si>
  <si>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</si>
  <si>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</si>
  <si>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</si>
  <si>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</si>
  <si>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</si>
  <si>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</si>
  <si>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</si>
  <si>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</si>
  <si>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</si>
  <si>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</si>
  <si>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</si>
  <si>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</si>
  <si>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</si>
  <si>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</si>
  <si>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</si>
  <si>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</si>
  <si>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</si>
  <si>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</si>
  <si>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</si>
  <si>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</si>
  <si>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</si>
  <si>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</si>
  <si>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</si>
  <si>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</si>
  <si>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</si>
  <si>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</si>
  <si>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</si>
  <si>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</si>
  <si>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</si>
  <si>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</si>
  <si>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</si>
  <si>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</si>
  <si>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</si>
  <si>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</si>
  <si>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</si>
  <si>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</si>
  <si>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</si>
  <si>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</si>
  <si>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</si>
  <si>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</si>
  <si>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</si>
  <si>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</si>
  <si>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</si>
  <si>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</si>
  <si>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</si>
  <si>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</si>
  <si>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</si>
  <si>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</si>
  <si>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</si>
  <si>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</si>
  <si>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</si>
  <si>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</si>
  <si>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</si>
  <si>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</si>
  <si>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</si>
  <si>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</si>
  <si>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</si>
  <si>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</si>
  <si>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</si>
  <si>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</si>
  <si>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</si>
  <si>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</si>
  <si>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</si>
  <si>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</si>
  <si>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</si>
  <si>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</si>
  <si>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</si>
  <si>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</si>
  <si>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</si>
  <si>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</si>
  <si>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</si>
  <si>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</si>
  <si>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</si>
  <si>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</si>
  <si>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</si>
  <si>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</si>
  <si>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</si>
  <si>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</si>
  <si>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</si>
  <si>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</si>
  <si>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</si>
  <si>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</si>
  <si>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</si>
  <si>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</si>
  <si>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</si>
  <si>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</si>
  <si>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</si>
  <si>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</si>
  <si>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</si>
  <si>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</si>
  <si>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</si>
  <si>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</si>
  <si>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</si>
  <si>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</si>
  <si>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</si>
  <si>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</si>
  <si>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</si>
  <si>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</si>
  <si>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</si>
  <si>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</si>
  <si>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</si>
  <si>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</si>
  <si>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</si>
  <si>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</si>
  <si>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</si>
  <si>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</si>
  <si>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</si>
  <si>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</si>
  <si>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</si>
  <si>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</si>
  <si>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</si>
  <si>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</si>
  <si>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</si>
  <si>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</si>
  <si>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</si>
  <si>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</si>
  <si>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</si>
  <si>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</si>
  <si>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</si>
  <si>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</si>
  <si>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</si>
  <si>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</si>
  <si>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</si>
  <si>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</si>
  <si>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</si>
  <si>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</si>
  <si>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</si>
  <si>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</si>
  <si>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</si>
  <si>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</si>
  <si>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</si>
  <si>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</si>
  <si>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</si>
  <si>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</si>
  <si>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</si>
  <si>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</si>
  <si>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</si>
  <si>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</si>
  <si>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</si>
  <si>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</si>
  <si>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</si>
  <si>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</si>
  <si>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</si>
  <si>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</si>
  <si>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</si>
  <si>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</si>
  <si>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</si>
  <si>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</si>
  <si>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</si>
  <si>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</si>
  <si>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</si>
  <si>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</si>
  <si>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</si>
  <si>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</si>
  <si>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</si>
  <si>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</si>
  <si>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</si>
  <si>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</si>
  <si>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</si>
  <si>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</si>
  <si>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</si>
  <si>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</si>
  <si>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</si>
  <si>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</si>
  <si>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</si>
  <si>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</si>
  <si>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</si>
  <si>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</si>
  <si>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</si>
  <si>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</si>
  <si>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</si>
  <si>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</si>
  <si>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</si>
  <si>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</si>
  <si>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</si>
  <si>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</si>
  <si>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</si>
  <si>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</si>
  <si>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</si>
  <si>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</si>
  <si>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</si>
  <si>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</si>
  <si>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</si>
  <si>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</si>
  <si>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</si>
  <si>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</si>
  <si>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</si>
  <si>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</si>
  <si>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</si>
  <si>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</si>
  <si>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</si>
  <si>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</si>
  <si>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</si>
  <si>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</si>
  <si>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</si>
  <si>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</si>
  <si>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</si>
  <si>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</si>
  <si>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</si>
  <si>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</si>
  <si>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</si>
  <si>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</si>
  <si>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</si>
  <si>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</si>
  <si>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</si>
  <si>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</si>
  <si>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</si>
  <si>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</si>
  <si>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</si>
  <si>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</si>
  <si>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</si>
  <si>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</si>
  <si>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</si>
  <si>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</si>
  <si>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</si>
  <si>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</si>
  <si>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</si>
  <si>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</si>
  <si>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</si>
  <si>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</si>
  <si>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</si>
  <si>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</si>
  <si>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</si>
  <si>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</si>
  <si>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</si>
  <si>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</si>
  <si>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</si>
  <si>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</si>
  <si>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</si>
  <si>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</si>
  <si>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</si>
  <si>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</si>
  <si>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</si>
  <si>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</si>
  <si>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</si>
  <si>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</si>
  <si>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</si>
  <si>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</si>
  <si>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</si>
  <si>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</si>
  <si>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</si>
  <si>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</si>
  <si>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</si>
  <si>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</si>
  <si>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</si>
  <si>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</si>
  <si>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</si>
  <si>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</si>
  <si>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</si>
  <si>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</si>
  <si>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</si>
  <si>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</si>
  <si>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</si>
  <si>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</si>
  <si>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</si>
  <si>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</si>
  <si>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</si>
  <si>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</si>
  <si>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</si>
  <si>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</si>
  <si>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</si>
  <si>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</si>
  <si>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</si>
  <si>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</si>
  <si>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</si>
  <si>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</si>
  <si>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</si>
  <si>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</si>
  <si>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</si>
  <si>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</si>
  <si>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</si>
  <si>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</si>
  <si>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</si>
  <si>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</si>
  <si>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</si>
  <si>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</si>
  <si>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</si>
  <si>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</si>
  <si>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</si>
  <si>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</si>
  <si>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</si>
  <si>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</si>
  <si>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</si>
  <si>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</si>
  <si>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</si>
  <si>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</si>
  <si>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</si>
  <si>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</si>
  <si>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</si>
  <si>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</si>
  <si>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</si>
  <si>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</si>
  <si>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</si>
  <si>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</si>
  <si>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</si>
  <si>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</si>
  <si>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</si>
  <si>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</si>
  <si>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</si>
  <si>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</si>
  <si>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</si>
  <si>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</si>
  <si>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</si>
  <si>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</si>
  <si>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</si>
  <si>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</si>
  <si>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</si>
  <si>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</si>
  <si>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</si>
  <si>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</si>
  <si>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</si>
  <si>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</si>
  <si>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</si>
  <si>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</si>
  <si>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</si>
  <si>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</si>
  <si>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</si>
  <si>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</si>
  <si>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</si>
  <si>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</si>
  <si>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</si>
  <si>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</si>
  <si>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</si>
  <si>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</si>
  <si>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</si>
  <si>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</si>
  <si>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</si>
  <si>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</si>
  <si>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</si>
  <si>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</si>
  <si>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</si>
  <si>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</si>
  <si>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</si>
  <si>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</si>
  <si>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</si>
  <si>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</si>
  <si>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</si>
  <si>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</si>
  <si>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</si>
  <si>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</si>
  <si>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</si>
  <si>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</si>
  <si>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</si>
  <si>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</si>
  <si>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</si>
  <si>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</si>
  <si>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</si>
  <si>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</si>
  <si>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</si>
  <si>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</si>
  <si>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</si>
  <si>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</si>
  <si>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</si>
  <si>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</si>
  <si>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</si>
  <si>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</si>
  <si>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</si>
  <si>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</si>
  <si>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</si>
  <si>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</si>
  <si>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</si>
  <si>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</si>
  <si>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</si>
  <si>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</si>
  <si>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</si>
  <si>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</si>
  <si>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</si>
  <si>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</si>
  <si>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</si>
  <si>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</si>
  <si>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</si>
  <si>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</si>
  <si>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</si>
  <si>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</si>
  <si>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</si>
  <si>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</si>
  <si>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</si>
  <si>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</si>
  <si>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</si>
  <si>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</si>
  <si>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</si>
  <si>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</si>
  <si>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</si>
  <si>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</si>
  <si>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</si>
  <si>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</si>
  <si>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</si>
  <si>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</si>
  <si>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</si>
  <si>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</si>
  <si>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</si>
  <si>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</si>
  <si>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</si>
  <si>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</si>
  <si>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</si>
  <si>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</si>
  <si>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</si>
  <si>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</si>
  <si>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</si>
  <si>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</si>
  <si>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</si>
  <si>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</si>
  <si>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</si>
  <si>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</si>
  <si>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</si>
  <si>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</si>
  <si>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</si>
  <si>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</si>
  <si>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</si>
  <si>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</si>
  <si>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</si>
  <si>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</si>
  <si>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</si>
  <si>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</si>
  <si>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</si>
  <si>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</si>
  <si>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</si>
  <si>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</si>
  <si>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</si>
  <si>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</si>
  <si>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</si>
  <si>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</si>
  <si>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</si>
  <si>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</si>
  <si>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</si>
  <si>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</si>
  <si>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</si>
  <si>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</si>
  <si>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</si>
  <si>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</si>
  <si>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</si>
  <si>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</si>
  <si>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</si>
  <si>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</si>
  <si>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</si>
  <si>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</si>
  <si>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</si>
  <si>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</si>
  <si>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</si>
  <si>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</si>
  <si>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</si>
  <si>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</si>
  <si>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</si>
  <si>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</si>
  <si>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</si>
  <si>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</si>
  <si>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</si>
  <si>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</si>
  <si>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</si>
  <si>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</si>
  <si>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</si>
  <si>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</si>
  <si>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</si>
  <si>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</si>
  <si>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</si>
  <si>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</si>
  <si>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</si>
  <si>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</si>
  <si>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</si>
  <si>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</si>
  <si>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</si>
  <si>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</si>
  <si>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</si>
  <si>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</si>
  <si>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</si>
  <si>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</si>
  <si>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TOTAL</t>
  </si>
  <si>
    <t>Total in USD</t>
  </si>
  <si>
    <t>Transfers of SOE net profit made to the MoF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</si>
</sst>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_-&quot;£&quot;* #,##0.00_-;\-&quot;£&quot;* #,##0.00_-;_-&quot;£&quot;* &quot;-&quot;??_-;_-@_-"/>
    <numFmt numFmtId="165" formatCode="_(&quot;$&quot;* #,##0.00_);_(&quot;$&quot;* \(#,##0.00\);_(&quot;$&quot;* &quot;-&quot;??_);_(@_)"/>
    <numFmt numFmtId="166" formatCode="_-* #,##0.00\ &quot;€&quot;_-;\-* #,##0.00\ &quot;€&quot;_-;_-* &quot;-&quot;??\ &quot;€&quot;_-;_-@_-"/>
    <numFmt numFmtId="167" formatCode="_ * #,##0.00_ ;_ * \-#,##0.00_ ;_ * &quot;-&quot;??_ ;_ @_ "/>
    <numFmt numFmtId="168" formatCode="_ * #,##0.0000_ ;_ * \-#,##0.0000_ ;_ * &quot;-&quot;??_ ;_ @_ "/>
    <numFmt numFmtId="169" formatCode="yyyy\-mm\-dd"/>
    <numFmt numFmtId="170" formatCode="0.0\ %"/>
    <numFmt numFmtId="171" formatCode="_ * #,##0_ ;_ * \-#,##0_ ;_ * &quot;-&quot;??_ ;_ @_ "/>
    <numFmt numFmtId="172" formatCode="_-* #,##0.00\ _€_-;\-* #,##0.00\ _€_-;_-* &quot;-&quot;??\ _€_-;_-@_-"/>
    <numFmt numFmtId="173" formatCode="_-* #,##0.00_-;\-* #,##0.00_-;_-* &quot;-&quot;_-;_-@_-"/>
    <numFmt numFmtId="174" formatCode="[$-40C]dddd\ d\ mmmm\ yyyy"/>
    <numFmt numFmtId="175" formatCode="#,##0\ &quot;€&quot;"/>
  </numFmts>
  <fonts count="127">
    <font>
      <sz val="10.5"/>
      <color theme="1"/>
      <name val="Calibri"/>
      <family val="2"/>
    </font>
    <font>
      <sz val="11"/>
      <color theme="1"/>
      <name val="Franklin Gothic Book"/>
      <family val="2"/>
    </font>
    <font>
      <sz val="11"/>
      <color theme="1"/>
      <name val="Calibri"/>
      <family val="2"/>
      <scheme val="minor"/>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sz val="10"/>
      <name val="Arial"/>
      <family val="2"/>
    </font>
    <font>
      <sz val="8"/>
      <color theme="1"/>
      <name val="Arial"/>
      <family val="2"/>
    </font>
    <font>
      <sz val="10"/>
      <name val="MS Sans Serif"/>
      <family val="2"/>
    </font>
    <font>
      <sz val="10"/>
      <color theme="1"/>
      <name val="Arial"/>
      <family val="2"/>
    </font>
    <font>
      <sz val="8"/>
      <name val="Arial"/>
      <family val="2"/>
    </font>
    <font>
      <sz val="11"/>
      <color indexed="8"/>
      <name val="Calibri"/>
      <family val="2"/>
    </font>
    <font>
      <sz val="10"/>
      <name val="Times New Roman"/>
      <family val="1"/>
    </font>
    <font>
      <b/>
      <sz val="18"/>
      <color indexed="56"/>
      <name val="Cambria"/>
      <family val="2"/>
    </font>
    <font>
      <sz val="10"/>
      <color indexed="8"/>
      <name val="Arial"/>
      <family val="2"/>
    </font>
    <font>
      <sz val="10"/>
      <color indexed="8"/>
      <name val="Times New Roman"/>
      <family val="2"/>
    </font>
    <font>
      <sz val="10"/>
      <color indexed="9"/>
      <name val="Times New Roman"/>
      <family val="2"/>
    </font>
    <font>
      <sz val="10"/>
      <color indexed="10"/>
      <name val="Times New Roman"/>
      <family val="2"/>
    </font>
    <font>
      <b/>
      <sz val="10"/>
      <color indexed="52"/>
      <name val="Times New Roman"/>
      <family val="2"/>
    </font>
    <font>
      <sz val="10"/>
      <color indexed="52"/>
      <name val="Times New Roman"/>
      <family val="2"/>
    </font>
    <font>
      <sz val="10"/>
      <color indexed="62"/>
      <name val="Times New Roman"/>
      <family val="2"/>
    </font>
    <font>
      <sz val="10"/>
      <color indexed="20"/>
      <name val="Times New Roman"/>
      <family val="2"/>
    </font>
    <font>
      <sz val="10"/>
      <color indexed="60"/>
      <name val="Times New Roman"/>
      <family val="2"/>
    </font>
    <font>
      <sz val="10"/>
      <color indexed="17"/>
      <name val="Times New Roman"/>
      <family val="2"/>
    </font>
    <font>
      <b/>
      <sz val="10"/>
      <color indexed="63"/>
      <name val="Times New Roman"/>
      <family val="2"/>
    </font>
    <font>
      <i/>
      <sz val="10"/>
      <color indexed="23"/>
      <name val="Times New Roman"/>
      <family val="2"/>
    </font>
    <font>
      <b/>
      <sz val="15"/>
      <color indexed="56"/>
      <name val="Times New Roman"/>
      <family val="2"/>
    </font>
    <font>
      <b/>
      <sz val="13"/>
      <color indexed="56"/>
      <name val="Times New Roman"/>
      <family val="2"/>
    </font>
    <font>
      <b/>
      <sz val="11"/>
      <color indexed="56"/>
      <name val="Times New Roman"/>
      <family val="2"/>
    </font>
    <font>
      <b/>
      <sz val="10"/>
      <color indexed="8"/>
      <name val="Times New Roman"/>
      <family val="2"/>
    </font>
    <font>
      <b/>
      <sz val="10"/>
      <color indexed="9"/>
      <name val="Times New Roman"/>
      <family val="2"/>
    </font>
    <font>
      <u/>
      <sz val="10"/>
      <color indexed="12"/>
      <name val="Arial"/>
      <family val="2"/>
    </font>
    <font>
      <sz val="12"/>
      <name val="宋体"/>
      <charset val="134"/>
    </font>
    <font>
      <sz val="11"/>
      <color indexed="8"/>
      <name val="宋体"/>
      <charset val="134"/>
    </font>
    <font>
      <sz val="11"/>
      <color indexed="9"/>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u/>
      <sz val="10"/>
      <color theme="10"/>
      <name val="Arial"/>
      <family val="2"/>
    </font>
    <font>
      <sz val="11"/>
      <color theme="1"/>
      <name val="Arial"/>
      <family val="2"/>
    </font>
    <font>
      <sz val="8"/>
      <color rgb="FF000000"/>
      <name val="Tahoma"/>
      <family val="2"/>
    </font>
    <font>
      <sz val="8"/>
      <color indexed="8"/>
      <name val="Arial"/>
      <family val="2"/>
    </font>
    <font>
      <u/>
      <sz val="11"/>
      <color theme="10"/>
      <name val="Calibri"/>
      <family val="2"/>
      <scheme val="minor"/>
    </font>
    <font>
      <sz val="11"/>
      <color indexed="8"/>
      <name val="Calibri"/>
      <family val="2"/>
      <charset val="134"/>
    </font>
    <font>
      <sz val="11"/>
      <color rgb="FF000000"/>
      <name val="Calibri"/>
      <family val="2"/>
    </font>
    <font>
      <u/>
      <sz val="11.6"/>
      <color theme="10"/>
      <name val="Arial"/>
      <family val="2"/>
    </font>
    <font>
      <sz val="11"/>
      <color indexed="9"/>
      <name val="Calibri"/>
      <family val="2"/>
    </font>
    <font>
      <b/>
      <sz val="11"/>
      <color indexed="8"/>
      <name val="Calibri"/>
      <family val="2"/>
    </font>
    <font>
      <u/>
      <sz val="8"/>
      <color theme="10"/>
      <name val="Arial"/>
      <family val="2"/>
    </font>
    <font>
      <b/>
      <sz val="12"/>
      <color theme="1"/>
      <name val="Franklin Gothic Book"/>
      <family val="2"/>
    </font>
  </fonts>
  <fills count="45">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s>
  <borders count="57">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s>
  <cellStyleXfs count="2186">
    <xf numFmtId="0" fontId="0" fillId="0" borderId="0"/>
    <xf numFmtId="167"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xf numFmtId="0" fontId="71" fillId="0" borderId="0"/>
    <xf numFmtId="0" fontId="71" fillId="0" borderId="0"/>
    <xf numFmtId="0" fontId="73" fillId="0" borderId="0"/>
    <xf numFmtId="0" fontId="2" fillId="0" borderId="0"/>
    <xf numFmtId="0" fontId="71" fillId="0" borderId="0"/>
    <xf numFmtId="0" fontId="74" fillId="0" borderId="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3"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4"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5"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7"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8"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31"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6"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29"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0" fillId="32"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3" fillId="41" borderId="47" applyNumberFormat="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4" fillId="0" borderId="48" applyNumberFormat="0" applyFill="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0" fillId="42" borderId="49" applyNumberFormat="0" applyFon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0" fontId="85" fillId="28" borderId="47" applyNumberFormat="0" applyAlignment="0" applyProtection="0"/>
    <xf numFmtId="166" fontId="71" fillId="0" borderId="0" applyFont="0" applyFill="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0" fontId="86" fillId="24" borderId="0" applyNumberFormat="0" applyBorder="0" applyAlignment="0" applyProtection="0"/>
    <xf numFmtId="173" fontId="71" fillId="0" borderId="0" applyFont="0" applyFill="0" applyBorder="0" applyAlignment="0" applyProtection="0"/>
    <xf numFmtId="175" fontId="71" fillId="0" borderId="0" applyFont="0" applyFill="0" applyBorder="0" applyAlignment="0" applyProtection="0"/>
    <xf numFmtId="172" fontId="71" fillId="0" borderId="0" applyFont="0" applyFill="0" applyBorder="0" applyAlignment="0" applyProtection="0"/>
    <xf numFmtId="172" fontId="71" fillId="0" borderId="0" applyFont="0" applyFill="0" applyBorder="0" applyAlignment="0" applyProtection="0"/>
    <xf numFmtId="172" fontId="71" fillId="0" borderId="0" applyFont="0" applyFill="0" applyBorder="0" applyAlignment="0" applyProtection="0"/>
    <xf numFmtId="43" fontId="76" fillId="0" borderId="0" applyFont="0" applyFill="0" applyBorder="0" applyAlignment="0" applyProtection="0"/>
    <xf numFmtId="174" fontId="71" fillId="0" borderId="0" applyFont="0" applyFill="0" applyBorder="0" applyAlignment="0" applyProtection="0"/>
    <xf numFmtId="43" fontId="71" fillId="0" borderId="0" applyFont="0" applyFill="0" applyBorder="0" applyAlignment="0" applyProtection="0"/>
    <xf numFmtId="43" fontId="76" fillId="0" borderId="0" applyFont="0" applyFill="0" applyBorder="0" applyAlignment="0" applyProtection="0"/>
    <xf numFmtId="166" fontId="71" fillId="0" borderId="0" applyFont="0" applyFill="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0" fillId="0" borderId="0"/>
    <xf numFmtId="0" fontId="79" fillId="0" borderId="0"/>
    <xf numFmtId="0" fontId="71" fillId="0" borderId="0"/>
    <xf numFmtId="0" fontId="71" fillId="0" borderId="0"/>
    <xf numFmtId="0" fontId="71" fillId="0" borderId="0"/>
    <xf numFmtId="0" fontId="71" fillId="0" borderId="0"/>
    <xf numFmtId="0" fontId="71" fillId="0" borderId="0"/>
    <xf numFmtId="0" fontId="71" fillId="0" borderId="0">
      <alignment wrapText="1"/>
    </xf>
    <xf numFmtId="0" fontId="71" fillId="0" borderId="0"/>
    <xf numFmtId="0" fontId="76" fillId="0" borderId="0"/>
    <xf numFmtId="0" fontId="76" fillId="0" borderId="0"/>
    <xf numFmtId="0" fontId="71" fillId="0" borderId="0"/>
    <xf numFmtId="0" fontId="71" fillId="0" borderId="0"/>
    <xf numFmtId="0" fontId="2" fillId="0" borderId="0"/>
    <xf numFmtId="0" fontId="79" fillId="0" borderId="0"/>
    <xf numFmtId="0" fontId="71" fillId="0" borderId="0"/>
    <xf numFmtId="0" fontId="71" fillId="0" borderId="0"/>
    <xf numFmtId="0" fontId="77" fillId="0" borderId="0"/>
    <xf numFmtId="0" fontId="71" fillId="0" borderId="0">
      <alignment wrapText="1"/>
    </xf>
    <xf numFmtId="0" fontId="79" fillId="0" borderId="0"/>
    <xf numFmtId="9" fontId="71" fillId="0" borderId="0" applyFont="0" applyFill="0" applyBorder="0" applyAlignment="0" applyProtection="0"/>
    <xf numFmtId="9" fontId="71" fillId="0" borderId="0" applyFont="0" applyFill="0" applyBorder="0" applyAlignment="0" applyProtection="0"/>
    <xf numFmtId="9" fontId="76" fillId="0" borderId="0" applyFont="0" applyFill="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89" fillId="41" borderId="50" applyNumberFormat="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1" fillId="0" borderId="51"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2" fillId="0" borderId="52"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53" applyNumberFormat="0" applyFill="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4" fillId="0" borderId="54" applyNumberFormat="0" applyFill="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0" fontId="95" fillId="44" borderId="55" applyNumberFormat="0" applyAlignment="0" applyProtection="0"/>
    <xf numFmtId="9" fontId="71" fillId="0" borderId="0" applyFont="0" applyFill="0" applyBorder="0" applyAlignment="0" applyProtection="0"/>
    <xf numFmtId="172" fontId="71" fillId="0" borderId="0" applyFont="0" applyFill="0" applyBorder="0" applyAlignment="0" applyProtection="0"/>
    <xf numFmtId="0" fontId="96" fillId="0" borderId="0" applyNumberFormat="0" applyFill="0" applyBorder="0" applyAlignment="0" applyProtection="0">
      <alignment vertical="top"/>
      <protection locked="0"/>
    </xf>
    <xf numFmtId="0" fontId="2" fillId="0" borderId="0"/>
    <xf numFmtId="9" fontId="71" fillId="0" borderId="0" applyFont="0" applyFill="0" applyBorder="0" applyAlignment="0" applyProtection="0"/>
    <xf numFmtId="0" fontId="71" fillId="0" borderId="0"/>
    <xf numFmtId="0" fontId="2" fillId="0" borderId="0"/>
    <xf numFmtId="0" fontId="2" fillId="0" borderId="0"/>
    <xf numFmtId="43" fontId="71" fillId="0" borderId="0" applyFont="0" applyFill="0" applyBorder="0" applyAlignment="0" applyProtection="0"/>
    <xf numFmtId="0" fontId="76" fillId="0" borderId="0"/>
    <xf numFmtId="0" fontId="97" fillId="0" borderId="0"/>
    <xf numFmtId="0" fontId="98" fillId="23" borderId="0" applyNumberFormat="0" applyBorder="0" applyAlignment="0" applyProtection="0">
      <alignment vertical="center"/>
    </xf>
    <xf numFmtId="0" fontId="98" fillId="24" borderId="0" applyNumberFormat="0" applyBorder="0" applyAlignment="0" applyProtection="0">
      <alignment vertical="center"/>
    </xf>
    <xf numFmtId="0" fontId="98" fillId="25" borderId="0" applyNumberFormat="0" applyBorder="0" applyAlignment="0" applyProtection="0">
      <alignment vertical="center"/>
    </xf>
    <xf numFmtId="0" fontId="98" fillId="26" borderId="0" applyNumberFormat="0" applyBorder="0" applyAlignment="0" applyProtection="0">
      <alignment vertical="center"/>
    </xf>
    <xf numFmtId="0" fontId="98" fillId="27" borderId="0" applyNumberFormat="0" applyBorder="0" applyAlignment="0" applyProtection="0">
      <alignment vertical="center"/>
    </xf>
    <xf numFmtId="0" fontId="98" fillId="28" borderId="0" applyNumberFormat="0" applyBorder="0" applyAlignment="0" applyProtection="0">
      <alignment vertical="center"/>
    </xf>
    <xf numFmtId="0" fontId="98" fillId="29" borderId="0" applyNumberFormat="0" applyBorder="0" applyAlignment="0" applyProtection="0">
      <alignment vertical="center"/>
    </xf>
    <xf numFmtId="0" fontId="98" fillId="30" borderId="0" applyNumberFormat="0" applyBorder="0" applyAlignment="0" applyProtection="0">
      <alignment vertical="center"/>
    </xf>
    <xf numFmtId="0" fontId="98" fillId="31" borderId="0" applyNumberFormat="0" applyBorder="0" applyAlignment="0" applyProtection="0">
      <alignment vertical="center"/>
    </xf>
    <xf numFmtId="0" fontId="98" fillId="26" borderId="0" applyNumberFormat="0" applyBorder="0" applyAlignment="0" applyProtection="0">
      <alignment vertical="center"/>
    </xf>
    <xf numFmtId="0" fontId="98" fillId="29" borderId="0" applyNumberFormat="0" applyBorder="0" applyAlignment="0" applyProtection="0">
      <alignment vertical="center"/>
    </xf>
    <xf numFmtId="0" fontId="98" fillId="32" borderId="0" applyNumberFormat="0" applyBorder="0" applyAlignment="0" applyProtection="0">
      <alignment vertical="center"/>
    </xf>
    <xf numFmtId="0" fontId="99" fillId="33" borderId="0" applyNumberFormat="0" applyBorder="0" applyAlignment="0" applyProtection="0">
      <alignment vertical="center"/>
    </xf>
    <xf numFmtId="0" fontId="99" fillId="30" borderId="0" applyNumberFormat="0" applyBorder="0" applyAlignment="0" applyProtection="0">
      <alignment vertical="center"/>
    </xf>
    <xf numFmtId="0" fontId="99" fillId="31" borderId="0" applyNumberFormat="0" applyBorder="0" applyAlignment="0" applyProtection="0">
      <alignment vertical="center"/>
    </xf>
    <xf numFmtId="0" fontId="99" fillId="34" borderId="0" applyNumberFormat="0" applyBorder="0" applyAlignment="0" applyProtection="0">
      <alignment vertical="center"/>
    </xf>
    <xf numFmtId="0" fontId="99" fillId="35" borderId="0" applyNumberFormat="0" applyBorder="0" applyAlignment="0" applyProtection="0">
      <alignment vertical="center"/>
    </xf>
    <xf numFmtId="0" fontId="99" fillId="36" borderId="0" applyNumberFormat="0" applyBorder="0" applyAlignment="0" applyProtection="0">
      <alignment vertical="center"/>
    </xf>
    <xf numFmtId="0" fontId="98" fillId="0" borderId="0"/>
    <xf numFmtId="0" fontId="97" fillId="0" borderId="0"/>
    <xf numFmtId="0" fontId="100" fillId="0" borderId="0" applyNumberFormat="0" applyFill="0" applyBorder="0" applyAlignment="0" applyProtection="0">
      <alignment vertical="center"/>
    </xf>
    <xf numFmtId="0" fontId="101" fillId="0" borderId="51" applyNumberFormat="0" applyFill="0" applyAlignment="0" applyProtection="0">
      <alignment vertical="center"/>
    </xf>
    <xf numFmtId="0" fontId="102" fillId="0" borderId="52" applyNumberFormat="0" applyFill="0" applyAlignment="0" applyProtection="0">
      <alignment vertical="center"/>
    </xf>
    <xf numFmtId="0" fontId="103" fillId="0" borderId="53" applyNumberFormat="0" applyFill="0" applyAlignment="0" applyProtection="0">
      <alignment vertical="center"/>
    </xf>
    <xf numFmtId="0" fontId="103" fillId="0" borderId="0" applyNumberFormat="0" applyFill="0" applyBorder="0" applyAlignment="0" applyProtection="0">
      <alignment vertical="center"/>
    </xf>
    <xf numFmtId="0" fontId="104" fillId="24" borderId="0" applyNumberFormat="0" applyBorder="0" applyAlignment="0" applyProtection="0">
      <alignment vertical="center"/>
    </xf>
    <xf numFmtId="0" fontId="71" fillId="0" borderId="0"/>
    <xf numFmtId="0" fontId="105" fillId="25" borderId="0" applyNumberFormat="0" applyBorder="0" applyAlignment="0" applyProtection="0">
      <alignment vertical="center"/>
    </xf>
    <xf numFmtId="0" fontId="106" fillId="0" borderId="54" applyNumberFormat="0" applyFill="0" applyAlignment="0" applyProtection="0">
      <alignment vertical="center"/>
    </xf>
    <xf numFmtId="0" fontId="107" fillId="41" borderId="47" applyNumberFormat="0" applyAlignment="0" applyProtection="0">
      <alignment vertical="center"/>
    </xf>
    <xf numFmtId="0" fontId="108" fillId="44" borderId="55" applyNumberFormat="0" applyAlignment="0" applyProtection="0">
      <alignment vertical="center"/>
    </xf>
    <xf numFmtId="0" fontId="109"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1" fillId="0" borderId="48" applyNumberFormat="0" applyFill="0" applyAlignment="0" applyProtection="0">
      <alignment vertical="center"/>
    </xf>
    <xf numFmtId="0" fontId="99" fillId="37" borderId="0" applyNumberFormat="0" applyBorder="0" applyAlignment="0" applyProtection="0">
      <alignment vertical="center"/>
    </xf>
    <xf numFmtId="0" fontId="99" fillId="38" borderId="0" applyNumberFormat="0" applyBorder="0" applyAlignment="0" applyProtection="0">
      <alignment vertical="center"/>
    </xf>
    <xf numFmtId="0" fontId="99" fillId="39" borderId="0" applyNumberFormat="0" applyBorder="0" applyAlignment="0" applyProtection="0">
      <alignment vertical="center"/>
    </xf>
    <xf numFmtId="0" fontId="99" fillId="34" borderId="0" applyNumberFormat="0" applyBorder="0" applyAlignment="0" applyProtection="0">
      <alignment vertical="center"/>
    </xf>
    <xf numFmtId="0" fontId="99" fillId="35" borderId="0" applyNumberFormat="0" applyBorder="0" applyAlignment="0" applyProtection="0">
      <alignment vertical="center"/>
    </xf>
    <xf numFmtId="0" fontId="99" fillId="40" borderId="0" applyNumberFormat="0" applyBorder="0" applyAlignment="0" applyProtection="0">
      <alignment vertical="center"/>
    </xf>
    <xf numFmtId="0" fontId="112" fillId="43" borderId="0" applyNumberFormat="0" applyBorder="0" applyAlignment="0" applyProtection="0">
      <alignment vertical="center"/>
    </xf>
    <xf numFmtId="0" fontId="113" fillId="41" borderId="50" applyNumberFormat="0" applyAlignment="0" applyProtection="0">
      <alignment vertical="center"/>
    </xf>
    <xf numFmtId="0" fontId="114" fillId="28" borderId="47" applyNumberFormat="0" applyAlignment="0" applyProtection="0">
      <alignment vertical="center"/>
    </xf>
    <xf numFmtId="0" fontId="71" fillId="42" borderId="49" applyNumberFormat="0" applyFont="0" applyAlignment="0" applyProtection="0">
      <alignment vertical="center"/>
    </xf>
    <xf numFmtId="0" fontId="97" fillId="0" borderId="0"/>
    <xf numFmtId="0" fontId="97" fillId="0" borderId="0"/>
    <xf numFmtId="0" fontId="97" fillId="0" borderId="0"/>
    <xf numFmtId="43" fontId="71" fillId="0" borderId="0" applyFont="0" applyFill="0" applyBorder="0" applyAlignment="0" applyProtection="0"/>
    <xf numFmtId="0" fontId="71" fillId="0" borderId="0"/>
    <xf numFmtId="172" fontId="71" fillId="0" borderId="0" applyFont="0" applyFill="0" applyBorder="0" applyAlignment="0" applyProtection="0"/>
    <xf numFmtId="0" fontId="2" fillId="0" borderId="0"/>
    <xf numFmtId="172" fontId="71" fillId="0" borderId="0" applyFont="0" applyFill="0" applyBorder="0" applyAlignment="0" applyProtection="0"/>
    <xf numFmtId="0" fontId="2" fillId="0" borderId="0"/>
    <xf numFmtId="9" fontId="71" fillId="0" borderId="0" applyFont="0" applyFill="0" applyBorder="0" applyAlignment="0" applyProtection="0"/>
    <xf numFmtId="0" fontId="71" fillId="0" borderId="0"/>
    <xf numFmtId="9" fontId="71" fillId="0" borderId="0" applyFont="0" applyFill="0" applyBorder="0" applyAlignment="0" applyProtection="0"/>
    <xf numFmtId="172" fontId="71" fillId="0" borderId="0" applyFont="0" applyFill="0" applyBorder="0" applyAlignment="0" applyProtection="0"/>
    <xf numFmtId="0" fontId="2" fillId="0" borderId="0"/>
    <xf numFmtId="0" fontId="2" fillId="0" borderId="0"/>
    <xf numFmtId="172" fontId="71" fillId="0" borderId="0" applyFont="0" applyFill="0" applyBorder="0" applyAlignment="0" applyProtection="0"/>
    <xf numFmtId="172" fontId="71" fillId="0" borderId="0" applyFont="0" applyFill="0" applyBorder="0" applyAlignment="0" applyProtection="0"/>
    <xf numFmtId="0" fontId="2" fillId="0" borderId="0"/>
    <xf numFmtId="9" fontId="7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5" fillId="0" borderId="0" applyNumberFormat="0" applyFill="0" applyBorder="0" applyAlignment="0" applyProtection="0"/>
    <xf numFmtId="0" fontId="2" fillId="0" borderId="0"/>
    <xf numFmtId="43" fontId="7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71" fillId="0" borderId="0" applyFont="0" applyFill="0" applyBorder="0" applyAlignment="0" applyProtection="0"/>
    <xf numFmtId="43" fontId="75"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2" fillId="0" borderId="0" applyFont="0" applyFill="0" applyBorder="0" applyAlignment="0" applyProtection="0"/>
    <xf numFmtId="174" fontId="71" fillId="0" borderId="0"/>
    <xf numFmtId="174" fontId="116" fillId="0" borderId="0"/>
    <xf numFmtId="174" fontId="71" fillId="0" borderId="0"/>
    <xf numFmtId="174" fontId="116" fillId="0" borderId="0"/>
    <xf numFmtId="174" fontId="2" fillId="0" borderId="0"/>
    <xf numFmtId="174" fontId="2" fillId="0" borderId="0"/>
    <xf numFmtId="0" fontId="117" fillId="0" borderId="0">
      <alignment horizontal="center" vertical="center"/>
    </xf>
    <xf numFmtId="0" fontId="2" fillId="0" borderId="0"/>
    <xf numFmtId="0" fontId="116" fillId="0" borderId="0"/>
    <xf numFmtId="0" fontId="71" fillId="0" borderId="0"/>
    <xf numFmtId="0" fontId="2" fillId="0" borderId="0"/>
    <xf numFmtId="0" fontId="2" fillId="0" borderId="0"/>
    <xf numFmtId="43" fontId="71" fillId="0" borderId="0" applyFont="0" applyFill="0" applyBorder="0" applyAlignment="0" applyProtection="0"/>
    <xf numFmtId="0" fontId="2" fillId="0" borderId="0"/>
    <xf numFmtId="43" fontId="2" fillId="0" borderId="0" applyFont="0" applyFill="0" applyBorder="0" applyAlignment="0" applyProtection="0"/>
    <xf numFmtId="172" fontId="71" fillId="0" borderId="0" applyFont="0" applyFill="0" applyBorder="0" applyAlignment="0" applyProtection="0"/>
    <xf numFmtId="0" fontId="2" fillId="0" borderId="0"/>
    <xf numFmtId="0" fontId="2" fillId="0" borderId="0"/>
    <xf numFmtId="0" fontId="2" fillId="0" borderId="0"/>
    <xf numFmtId="172" fontId="2" fillId="0" borderId="0" applyFont="0" applyFill="0" applyBorder="0" applyAlignment="0" applyProtection="0"/>
    <xf numFmtId="0" fontId="2" fillId="0" borderId="0"/>
    <xf numFmtId="172" fontId="71" fillId="0" borderId="0" applyFont="0" applyFill="0" applyBorder="0" applyAlignment="0" applyProtection="0"/>
    <xf numFmtId="0" fontId="2" fillId="0" borderId="0"/>
    <xf numFmtId="0" fontId="119" fillId="0" borderId="0" applyNumberFormat="0" applyFill="0" applyBorder="0" applyAlignment="0" applyProtection="0"/>
    <xf numFmtId="0" fontId="72" fillId="0" borderId="0"/>
    <xf numFmtId="0" fontId="2" fillId="0" borderId="0"/>
    <xf numFmtId="0" fontId="2" fillId="0" borderId="0"/>
    <xf numFmtId="0" fontId="2" fillId="0" borderId="0"/>
    <xf numFmtId="0" fontId="2" fillId="0" borderId="0"/>
    <xf numFmtId="172" fontId="72" fillId="0" borderId="0" applyFont="0" applyFill="0" applyBorder="0" applyAlignment="0" applyProtection="0"/>
    <xf numFmtId="0" fontId="2" fillId="0" borderId="0"/>
    <xf numFmtId="0" fontId="2" fillId="0" borderId="0"/>
    <xf numFmtId="0" fontId="12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121" fillId="0" borderId="0"/>
    <xf numFmtId="0" fontId="121" fillId="0" borderId="0"/>
    <xf numFmtId="0" fontId="121" fillId="0" borderId="0"/>
    <xf numFmtId="172" fontId="121" fillId="0" borderId="0" applyFont="0" applyFill="0" applyBorder="0" applyAlignment="0" applyProtection="0"/>
    <xf numFmtId="0" fontId="2" fillId="0" borderId="0"/>
    <xf numFmtId="0" fontId="2" fillId="0" borderId="0"/>
    <xf numFmtId="0" fontId="2" fillId="0" borderId="0"/>
    <xf numFmtId="0" fontId="72" fillId="0" borderId="0"/>
    <xf numFmtId="43" fontId="72" fillId="0" borderId="0" applyFont="0" applyFill="0" applyBorder="0" applyAlignment="0" applyProtection="0"/>
    <xf numFmtId="43" fontId="72" fillId="0" borderId="0" applyFont="0" applyFill="0" applyBorder="0" applyAlignment="0" applyProtection="0"/>
    <xf numFmtId="0" fontId="121" fillId="0" borderId="0" applyFont="0" applyFill="0" applyBorder="0" applyAlignment="0" applyProtection="0"/>
    <xf numFmtId="0" fontId="2" fillId="0" borderId="0"/>
    <xf numFmtId="0" fontId="72" fillId="0" borderId="0"/>
    <xf numFmtId="43" fontId="72" fillId="0" borderId="0" applyFont="0" applyFill="0" applyBorder="0" applyAlignment="0" applyProtection="0"/>
    <xf numFmtId="0" fontId="7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64"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2" fillId="0" borderId="0"/>
    <xf numFmtId="172" fontId="2" fillId="0" borderId="0" applyFont="0" applyFill="0" applyBorder="0" applyAlignment="0" applyProtection="0"/>
    <xf numFmtId="0" fontId="2" fillId="0" borderId="0"/>
    <xf numFmtId="0" fontId="72" fillId="0" borderId="0"/>
    <xf numFmtId="0" fontId="2" fillId="0" borderId="0"/>
    <xf numFmtId="43" fontId="2" fillId="0" borderId="0" applyFont="0" applyFill="0" applyBorder="0" applyAlignment="0" applyProtection="0"/>
    <xf numFmtId="172" fontId="72" fillId="0" borderId="0" applyFont="0" applyFill="0" applyBorder="0" applyAlignment="0" applyProtection="0"/>
    <xf numFmtId="43" fontId="71" fillId="0" borderId="0" applyFont="0" applyFill="0" applyBorder="0" applyAlignment="0" applyProtection="0"/>
    <xf numFmtId="0" fontId="2" fillId="0" borderId="0"/>
    <xf numFmtId="9" fontId="72" fillId="0" borderId="0" applyFont="0" applyFill="0" applyBorder="0" applyAlignment="0" applyProtection="0"/>
    <xf numFmtId="0" fontId="122"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165" fontId="72" fillId="0" borderId="0" applyFont="0" applyFill="0" applyBorder="0" applyAlignment="0" applyProtection="0"/>
    <xf numFmtId="0" fontId="2" fillId="0" borderId="0"/>
    <xf numFmtId="0" fontId="2" fillId="0" borderId="0"/>
    <xf numFmtId="0" fontId="2" fillId="0" borderId="0"/>
    <xf numFmtId="0" fontId="2" fillId="0" borderId="0"/>
    <xf numFmtId="0" fontId="71" fillId="0" borderId="0"/>
    <xf numFmtId="0" fontId="97" fillId="0" borderId="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23" fillId="37" borderId="0" applyNumberFormat="0" applyBorder="0" applyAlignment="0" applyProtection="0"/>
    <xf numFmtId="0" fontId="123" fillId="38" borderId="0" applyNumberFormat="0" applyBorder="0" applyAlignment="0" applyProtection="0"/>
    <xf numFmtId="0" fontId="123" fillId="39" borderId="0" applyNumberFormat="0" applyBorder="0" applyAlignment="0" applyProtection="0"/>
    <xf numFmtId="0" fontId="123" fillId="34" borderId="0" applyNumberFormat="0" applyBorder="0" applyAlignment="0" applyProtection="0"/>
    <xf numFmtId="0" fontId="123" fillId="35" borderId="0" applyNumberFormat="0" applyBorder="0" applyAlignment="0" applyProtection="0"/>
    <xf numFmtId="0" fontId="123" fillId="40"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1" fillId="0" borderId="0" applyFont="0" applyFill="0" applyBorder="0" applyAlignment="0" applyProtection="0"/>
    <xf numFmtId="0" fontId="2" fillId="0" borderId="0"/>
    <xf numFmtId="0" fontId="2" fillId="0" borderId="0"/>
    <xf numFmtId="0" fontId="2" fillId="0" borderId="0"/>
    <xf numFmtId="0" fontId="118" fillId="0" borderId="0"/>
    <xf numFmtId="0" fontId="2" fillId="0" borderId="0"/>
    <xf numFmtId="0" fontId="2" fillId="10" borderId="46" applyNumberFormat="0" applyFont="0" applyAlignment="0" applyProtection="0"/>
    <xf numFmtId="0" fontId="2" fillId="10" borderId="46" applyNumberFormat="0" applyFont="0" applyAlignment="0" applyProtection="0"/>
    <xf numFmtId="0" fontId="2" fillId="10" borderId="46" applyNumberFormat="0" applyFont="0" applyAlignment="0" applyProtection="0"/>
    <xf numFmtId="0" fontId="2" fillId="10" borderId="46" applyNumberFormat="0" applyFont="0" applyAlignment="0" applyProtection="0"/>
    <xf numFmtId="0" fontId="2" fillId="10" borderId="46" applyNumberFormat="0" applyFont="0" applyAlignment="0" applyProtection="0"/>
    <xf numFmtId="0" fontId="2" fillId="10" borderId="46" applyNumberFormat="0" applyFont="0" applyAlignment="0" applyProtection="0"/>
    <xf numFmtId="0" fontId="2" fillId="10" borderId="46" applyNumberFormat="0" applyFont="0" applyAlignment="0" applyProtection="0"/>
    <xf numFmtId="0" fontId="2" fillId="10" borderId="46" applyNumberFormat="0" applyFont="0" applyAlignment="0" applyProtection="0"/>
    <xf numFmtId="0" fontId="2" fillId="10" borderId="46" applyNumberFormat="0" applyFont="0" applyAlignment="0" applyProtection="0"/>
    <xf numFmtId="0" fontId="2" fillId="10" borderId="46" applyNumberFormat="0" applyFont="0" applyAlignment="0" applyProtection="0"/>
    <xf numFmtId="0" fontId="2" fillId="10" borderId="46" applyNumberFormat="0" applyFont="0" applyAlignment="0" applyProtection="0"/>
    <xf numFmtId="0" fontId="124" fillId="0" borderId="54" applyNumberFormat="0" applyFill="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71" fillId="0" borderId="0"/>
    <xf numFmtId="172" fontId="71"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172" fontId="2" fillId="0" borderId="0" applyFont="0" applyFill="0" applyBorder="0" applyAlignment="0" applyProtection="0"/>
    <xf numFmtId="0" fontId="72" fillId="0" borderId="0"/>
    <xf numFmtId="0" fontId="2" fillId="0" borderId="0"/>
    <xf numFmtId="9" fontId="72" fillId="0" borderId="0" applyFont="0" applyFill="0" applyBorder="0" applyAlignment="0" applyProtection="0"/>
    <xf numFmtId="0" fontId="2" fillId="0" borderId="0"/>
    <xf numFmtId="0" fontId="2" fillId="0" borderId="0"/>
    <xf numFmtId="172" fontId="72" fillId="0" borderId="0" applyFont="0" applyFill="0" applyBorder="0" applyAlignment="0" applyProtection="0"/>
    <xf numFmtId="0" fontId="72" fillId="0" borderId="0"/>
    <xf numFmtId="0" fontId="2" fillId="0" borderId="0"/>
    <xf numFmtId="172" fontId="71" fillId="0" borderId="0" applyFont="0" applyFill="0" applyBorder="0" applyAlignment="0" applyProtection="0"/>
    <xf numFmtId="0" fontId="2" fillId="0" borderId="0"/>
    <xf numFmtId="0" fontId="72" fillId="0" borderId="0"/>
    <xf numFmtId="0" fontId="2" fillId="0" borderId="0"/>
    <xf numFmtId="172" fontId="71" fillId="0" borderId="0" applyFont="0" applyFill="0" applyBorder="0" applyAlignment="0" applyProtection="0"/>
    <xf numFmtId="9" fontId="72" fillId="0" borderId="0" applyFont="0" applyFill="0" applyBorder="0" applyAlignment="0" applyProtection="0"/>
    <xf numFmtId="0" fontId="122"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172" fontId="71" fillId="0" borderId="0" applyFont="0" applyFill="0" applyBorder="0" applyAlignment="0" applyProtection="0"/>
    <xf numFmtId="172" fontId="71" fillId="0" borderId="0" applyFont="0" applyFill="0" applyBorder="0" applyAlignment="0" applyProtection="0"/>
    <xf numFmtId="172" fontId="71" fillId="0" borderId="0" applyFont="0" applyFill="0" applyBorder="0" applyAlignment="0" applyProtection="0"/>
    <xf numFmtId="172" fontId="71" fillId="0" borderId="0" applyFont="0" applyFill="0" applyBorder="0" applyAlignment="0" applyProtection="0"/>
    <xf numFmtId="172" fontId="71" fillId="0" borderId="0" applyFont="0" applyFill="0" applyBorder="0" applyAlignment="0" applyProtection="0"/>
    <xf numFmtId="172" fontId="71" fillId="0" borderId="0" applyFont="0" applyFill="0" applyBorder="0" applyAlignment="0" applyProtection="0"/>
    <xf numFmtId="0" fontId="72" fillId="0" borderId="0"/>
    <xf numFmtId="0" fontId="2" fillId="0" borderId="0"/>
    <xf numFmtId="0" fontId="2" fillId="0" borderId="0"/>
    <xf numFmtId="0" fontId="2" fillId="0" borderId="0"/>
    <xf numFmtId="172" fontId="72" fillId="0" borderId="0" applyFont="0" applyFill="0" applyBorder="0" applyAlignment="0" applyProtection="0"/>
    <xf numFmtId="0" fontId="72" fillId="0" borderId="0"/>
    <xf numFmtId="0" fontId="72" fillId="0" borderId="0"/>
    <xf numFmtId="0" fontId="72" fillId="0" borderId="0"/>
    <xf numFmtId="0" fontId="2" fillId="0" borderId="0"/>
    <xf numFmtId="0" fontId="72" fillId="0" borderId="0"/>
    <xf numFmtId="0" fontId="72" fillId="0" borderId="0"/>
    <xf numFmtId="0" fontId="72" fillId="0" borderId="0"/>
    <xf numFmtId="0" fontId="72" fillId="0" borderId="0"/>
    <xf numFmtId="0" fontId="72" fillId="0" borderId="0"/>
    <xf numFmtId="0" fontId="2" fillId="0" borderId="0"/>
    <xf numFmtId="0" fontId="2" fillId="0" borderId="0"/>
    <xf numFmtId="0" fontId="72" fillId="0" borderId="0"/>
    <xf numFmtId="0" fontId="72" fillId="0" borderId="0"/>
    <xf numFmtId="0" fontId="72" fillId="0" borderId="0"/>
    <xf numFmtId="172" fontId="71" fillId="0" borderId="0" applyFont="0" applyFill="0" applyBorder="0" applyAlignment="0" applyProtection="0"/>
    <xf numFmtId="0" fontId="2" fillId="0" borderId="0"/>
    <xf numFmtId="0" fontId="2" fillId="0" borderId="0"/>
    <xf numFmtId="172" fontId="71" fillId="0" borderId="0" applyFont="0" applyFill="0" applyBorder="0" applyAlignment="0" applyProtection="0"/>
    <xf numFmtId="0" fontId="2" fillId="0" borderId="0"/>
    <xf numFmtId="0" fontId="2" fillId="0" borderId="0"/>
    <xf numFmtId="172" fontId="71" fillId="0" borderId="0" applyFont="0" applyFill="0" applyBorder="0" applyAlignment="0" applyProtection="0"/>
    <xf numFmtId="43" fontId="71" fillId="0" borderId="0" applyFont="0" applyFill="0" applyBorder="0" applyAlignment="0" applyProtection="0"/>
    <xf numFmtId="0" fontId="125" fillId="0" borderId="0" applyNumberFormat="0" applyFill="0" applyBorder="0" applyAlignment="0" applyProtection="0"/>
    <xf numFmtId="172" fontId="72" fillId="0" borderId="0" applyFont="0" applyFill="0" applyBorder="0" applyAlignment="0" applyProtection="0"/>
    <xf numFmtId="0" fontId="2" fillId="0" borderId="0"/>
    <xf numFmtId="0" fontId="2" fillId="0" borderId="0"/>
    <xf numFmtId="0" fontId="7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71" fillId="0" borderId="0" applyFont="0" applyFill="0" applyBorder="0" applyAlignment="0" applyProtection="0"/>
    <xf numFmtId="43" fontId="7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71" fillId="0" borderId="0" applyFont="0" applyFill="0" applyBorder="0" applyAlignment="0" applyProtection="0"/>
    <xf numFmtId="0" fontId="2" fillId="0" borderId="0"/>
    <xf numFmtId="43" fontId="2" fillId="0" borderId="0" applyFont="0" applyFill="0" applyBorder="0" applyAlignment="0" applyProtection="0"/>
  </cellStyleXfs>
  <cellXfs count="357">
    <xf numFmtId="0" fontId="0" fillId="0" borderId="0" xfId="0"/>
    <xf numFmtId="0" fontId="6" fillId="0" borderId="0" xfId="0" applyFont="1" applyAlignment="1"/>
    <xf numFmtId="0" fontId="0" fillId="0" borderId="0" xfId="0" applyAlignment="1"/>
    <xf numFmtId="0" fontId="0" fillId="0" borderId="7" xfId="0" applyFont="1" applyFill="1" applyBorder="1" applyAlignment="1"/>
    <xf numFmtId="0" fontId="0" fillId="0" borderId="8" xfId="0" applyFont="1" applyFill="1" applyBorder="1" applyAlignment="1"/>
    <xf numFmtId="0" fontId="0" fillId="0" borderId="7" xfId="0" applyFill="1" applyBorder="1" applyAlignment="1"/>
    <xf numFmtId="0" fontId="0" fillId="0" borderId="8" xfId="0" applyFill="1" applyBorder="1" applyAlignment="1"/>
    <xf numFmtId="49" fontId="10" fillId="0" borderId="0" xfId="0" applyNumberFormat="1" applyFont="1" applyAlignment="1">
      <alignment horizontal="left"/>
    </xf>
    <xf numFmtId="49" fontId="0" fillId="0" borderId="0" xfId="0" applyNumberFormat="1"/>
    <xf numFmtId="0" fontId="0" fillId="0" borderId="0" xfId="0" applyNumberFormat="1" applyAlignment="1"/>
    <xf numFmtId="0" fontId="12" fillId="0" borderId="0" xfId="0" quotePrefix="1" applyFont="1" applyAlignment="1"/>
    <xf numFmtId="0" fontId="0" fillId="0" borderId="0" xfId="0" applyFont="1" applyAlignment="1"/>
    <xf numFmtId="0" fontId="13" fillId="0" borderId="0" xfId="3" applyFont="1" applyFill="1" applyAlignment="1">
      <alignment horizontal="left" vertical="center"/>
    </xf>
    <xf numFmtId="0" fontId="13" fillId="0" borderId="0" xfId="3" applyFont="1" applyFill="1" applyBorder="1" applyAlignment="1">
      <alignment horizontal="left" vertical="center"/>
    </xf>
    <xf numFmtId="0" fontId="15" fillId="0" borderId="0" xfId="3" applyFont="1" applyFill="1" applyBorder="1" applyAlignment="1">
      <alignment vertical="center"/>
    </xf>
    <xf numFmtId="0" fontId="18" fillId="0" borderId="0" xfId="3" applyFont="1" applyFill="1" applyBorder="1" applyAlignment="1">
      <alignment horizontal="left" vertical="center"/>
    </xf>
    <xf numFmtId="0" fontId="14" fillId="0" borderId="0" xfId="3" applyFont="1" applyFill="1" applyBorder="1" applyAlignment="1">
      <alignment vertical="center"/>
    </xf>
    <xf numFmtId="0" fontId="17" fillId="0" borderId="0" xfId="3" applyFont="1" applyFill="1" applyBorder="1" applyAlignment="1">
      <alignment vertical="center"/>
    </xf>
    <xf numFmtId="0" fontId="18" fillId="0" borderId="0" xfId="3" applyFont="1" applyFill="1" applyAlignment="1">
      <alignment horizontal="left" vertical="center"/>
    </xf>
    <xf numFmtId="0" fontId="22" fillId="0" borderId="0" xfId="0" applyFont="1"/>
    <xf numFmtId="0" fontId="19" fillId="0" borderId="0" xfId="3" applyFont="1" applyFill="1" applyAlignment="1">
      <alignment horizontal="left" vertical="center"/>
    </xf>
    <xf numFmtId="0" fontId="19" fillId="0" borderId="0" xfId="3" applyFont="1" applyFill="1" applyBorder="1" applyAlignment="1">
      <alignment horizontal="left" vertical="center"/>
    </xf>
    <xf numFmtId="0" fontId="17" fillId="0" borderId="4" xfId="3" applyFont="1" applyFill="1" applyBorder="1" applyAlignment="1">
      <alignment vertical="center"/>
    </xf>
    <xf numFmtId="0" fontId="16" fillId="0" borderId="0" xfId="3" applyFont="1" applyFill="1" applyBorder="1" applyAlignment="1">
      <alignment vertical="center"/>
    </xf>
    <xf numFmtId="0" fontId="22" fillId="0" borderId="0" xfId="0" applyFont="1" applyAlignment="1"/>
    <xf numFmtId="0" fontId="33" fillId="0" borderId="0" xfId="3" applyFont="1" applyFill="1" applyAlignment="1">
      <alignment horizontal="left" vertical="center"/>
    </xf>
    <xf numFmtId="0" fontId="3" fillId="0" borderId="0" xfId="0" applyFont="1"/>
    <xf numFmtId="0" fontId="33" fillId="5" borderId="0" xfId="3" applyFont="1" applyFill="1" applyAlignment="1">
      <alignment horizontal="left" vertical="center"/>
    </xf>
    <xf numFmtId="0" fontId="24" fillId="5" borderId="0" xfId="3" applyFont="1" applyFill="1" applyBorder="1" applyAlignment="1">
      <alignment vertical="center"/>
    </xf>
    <xf numFmtId="0" fontId="39" fillId="5" borderId="0" xfId="2" applyFont="1" applyFill="1" applyBorder="1" applyAlignment="1"/>
    <xf numFmtId="0" fontId="30" fillId="4" borderId="35" xfId="3" applyFont="1" applyFill="1" applyBorder="1" applyAlignment="1">
      <alignment horizontal="left" vertical="center"/>
    </xf>
    <xf numFmtId="0" fontId="30" fillId="0" borderId="35" xfId="3" applyFont="1" applyFill="1" applyBorder="1" applyAlignment="1">
      <alignment horizontal="left" vertical="center"/>
    </xf>
    <xf numFmtId="0" fontId="40" fillId="5" borderId="0" xfId="3" applyFont="1" applyFill="1" applyBorder="1" applyAlignment="1">
      <alignment horizontal="left" vertical="center"/>
    </xf>
    <xf numFmtId="0" fontId="39" fillId="0" borderId="0" xfId="4" applyFont="1" applyFill="1" applyBorder="1" applyAlignment="1"/>
    <xf numFmtId="0" fontId="43" fillId="0" borderId="0" xfId="3" applyFont="1" applyFill="1" applyBorder="1" applyAlignment="1">
      <alignment vertical="center" wrapText="1"/>
    </xf>
    <xf numFmtId="0" fontId="43" fillId="0" borderId="40" xfId="3" applyFont="1" applyFill="1" applyBorder="1" applyAlignment="1">
      <alignment horizontal="left" vertical="center"/>
    </xf>
    <xf numFmtId="0" fontId="34" fillId="0" borderId="40" xfId="3" applyFont="1" applyFill="1" applyBorder="1" applyAlignment="1">
      <alignment vertical="center"/>
    </xf>
    <xf numFmtId="0" fontId="34" fillId="0" borderId="0" xfId="3" applyFont="1" applyFill="1" applyBorder="1" applyAlignment="1">
      <alignment vertical="center"/>
    </xf>
    <xf numFmtId="0" fontId="47" fillId="0" borderId="0" xfId="3" applyFont="1" applyFill="1" applyBorder="1" applyAlignment="1">
      <alignment vertical="center"/>
    </xf>
    <xf numFmtId="0" fontId="35" fillId="0" borderId="0" xfId="3" applyFont="1" applyFill="1" applyBorder="1" applyAlignment="1">
      <alignment vertical="center"/>
    </xf>
    <xf numFmtId="0" fontId="34" fillId="0" borderId="0" xfId="3" applyFont="1" applyFill="1" applyBorder="1" applyAlignment="1">
      <alignment horizontal="left" vertical="center"/>
    </xf>
    <xf numFmtId="0" fontId="43" fillId="0" borderId="0" xfId="3" applyFont="1" applyFill="1" applyAlignment="1">
      <alignment horizontal="left" vertical="center"/>
    </xf>
    <xf numFmtId="0" fontId="33" fillId="0" borderId="0" xfId="0" applyFont="1"/>
    <xf numFmtId="0" fontId="34" fillId="6" borderId="0" xfId="3" applyFont="1" applyFill="1" applyBorder="1" applyAlignment="1">
      <alignment horizontal="left" vertical="center"/>
    </xf>
    <xf numFmtId="0" fontId="36" fillId="6" borderId="0" xfId="3" applyFont="1" applyFill="1" applyBorder="1" applyAlignment="1">
      <alignment vertical="center"/>
    </xf>
    <xf numFmtId="0" fontId="34" fillId="6" borderId="0" xfId="3" applyFont="1" applyFill="1" applyBorder="1" applyAlignment="1">
      <alignment vertical="center"/>
    </xf>
    <xf numFmtId="0" fontId="37" fillId="6" borderId="0" xfId="3" applyFont="1" applyFill="1" applyBorder="1" applyAlignment="1">
      <alignment horizontal="left" vertical="center"/>
    </xf>
    <xf numFmtId="0" fontId="29" fillId="6" borderId="0" xfId="3" applyFont="1" applyFill="1" applyBorder="1" applyAlignment="1">
      <alignment vertical="center"/>
    </xf>
    <xf numFmtId="0" fontId="34" fillId="6" borderId="0" xfId="3" applyFont="1" applyFill="1" applyBorder="1" applyAlignment="1">
      <alignment vertical="center" wrapText="1"/>
    </xf>
    <xf numFmtId="0" fontId="37" fillId="6" borderId="0" xfId="3" applyFont="1" applyFill="1" applyBorder="1" applyAlignment="1">
      <alignment vertical="center"/>
    </xf>
    <xf numFmtId="0" fontId="24" fillId="6" borderId="0" xfId="3" applyFont="1" applyFill="1" applyBorder="1" applyAlignment="1">
      <alignment vertical="center"/>
    </xf>
    <xf numFmtId="0" fontId="30" fillId="6" borderId="0" xfId="3" applyFont="1" applyFill="1" applyBorder="1" applyAlignment="1">
      <alignment vertical="center"/>
    </xf>
    <xf numFmtId="0" fontId="35" fillId="6" borderId="0" xfId="3" applyFont="1" applyFill="1" applyBorder="1" applyAlignment="1">
      <alignment vertical="center"/>
    </xf>
    <xf numFmtId="0" fontId="37" fillId="6" borderId="0" xfId="3" applyFont="1" applyFill="1" applyBorder="1" applyAlignment="1">
      <alignment horizontal="left" vertical="center" indent="2"/>
    </xf>
    <xf numFmtId="0" fontId="40" fillId="7" borderId="35" xfId="3" applyFont="1" applyFill="1" applyBorder="1" applyAlignment="1">
      <alignment horizontal="left" vertical="center"/>
    </xf>
    <xf numFmtId="0" fontId="39" fillId="6" borderId="0" xfId="4" applyFont="1" applyFill="1" applyBorder="1" applyAlignment="1"/>
    <xf numFmtId="0" fontId="41" fillId="6" borderId="24" xfId="3" applyFont="1" applyFill="1" applyBorder="1" applyAlignment="1">
      <alignment vertical="center" wrapText="1"/>
    </xf>
    <xf numFmtId="0" fontId="43" fillId="6" borderId="25" xfId="3" applyFont="1" applyFill="1" applyBorder="1" applyAlignment="1">
      <alignment vertical="center" wrapText="1"/>
    </xf>
    <xf numFmtId="0" fontId="44" fillId="6" borderId="26" xfId="3" applyFont="1" applyFill="1" applyBorder="1" applyAlignment="1">
      <alignment vertical="center" wrapText="1"/>
    </xf>
    <xf numFmtId="0" fontId="41" fillId="6" borderId="27" xfId="3" applyFont="1" applyFill="1" applyBorder="1" applyAlignment="1">
      <alignment vertical="center" wrapText="1"/>
    </xf>
    <xf numFmtId="0" fontId="43" fillId="6" borderId="1" xfId="3" applyFont="1" applyFill="1" applyBorder="1" applyAlignment="1">
      <alignment vertical="center" wrapText="1"/>
    </xf>
    <xf numFmtId="0" fontId="43" fillId="6" borderId="28" xfId="3" applyFont="1" applyFill="1" applyBorder="1" applyAlignment="1">
      <alignment vertical="center" wrapText="1"/>
    </xf>
    <xf numFmtId="0" fontId="43" fillId="6" borderId="31" xfId="3" applyFont="1" applyFill="1" applyBorder="1" applyAlignment="1">
      <alignment vertical="center" wrapText="1"/>
    </xf>
    <xf numFmtId="0" fontId="43" fillId="6" borderId="32" xfId="3" applyFont="1" applyFill="1" applyBorder="1" applyAlignment="1">
      <alignment vertical="center" wrapText="1"/>
    </xf>
    <xf numFmtId="0" fontId="44" fillId="6" borderId="31" xfId="3" applyFont="1" applyFill="1" applyBorder="1" applyAlignment="1">
      <alignment vertical="center" wrapText="1"/>
    </xf>
    <xf numFmtId="0" fontId="44" fillId="6" borderId="29" xfId="3" applyFont="1" applyFill="1" applyBorder="1" applyAlignment="1">
      <alignment vertical="center" wrapText="1"/>
    </xf>
    <xf numFmtId="0" fontId="43" fillId="6" borderId="21" xfId="3" applyFont="1" applyFill="1" applyBorder="1" applyAlignment="1">
      <alignment vertical="center" wrapText="1"/>
    </xf>
    <xf numFmtId="0" fontId="43" fillId="6" borderId="30" xfId="3" applyFont="1" applyFill="1" applyBorder="1" applyAlignment="1">
      <alignment vertical="center" wrapText="1"/>
    </xf>
    <xf numFmtId="0" fontId="40" fillId="0" borderId="0" xfId="3" applyFont="1" applyFill="1" applyBorder="1" applyAlignment="1">
      <alignment horizontal="left" vertical="center"/>
    </xf>
    <xf numFmtId="0" fontId="35" fillId="0" borderId="9" xfId="3" applyFont="1" applyFill="1" applyBorder="1" applyAlignment="1" applyProtection="1">
      <alignment vertical="center"/>
      <protection locked="0"/>
    </xf>
    <xf numFmtId="0" fontId="34" fillId="0" borderId="2" xfId="3" applyFont="1" applyFill="1" applyBorder="1" applyAlignment="1">
      <alignment horizontal="left" vertical="center"/>
    </xf>
    <xf numFmtId="0" fontId="34" fillId="0" borderId="4" xfId="3" applyFont="1" applyFill="1" applyBorder="1" applyAlignment="1" applyProtection="1">
      <alignment horizontal="left" vertical="center" indent="2"/>
      <protection locked="0"/>
    </xf>
    <xf numFmtId="0" fontId="43" fillId="4" borderId="6" xfId="3" applyFont="1" applyFill="1" applyBorder="1" applyAlignment="1">
      <alignment horizontal="left" vertical="center"/>
    </xf>
    <xf numFmtId="0" fontId="24" fillId="0" borderId="4" xfId="3" applyFont="1" applyFill="1" applyBorder="1" applyAlignment="1" applyProtection="1">
      <alignment horizontal="left" vertical="center" indent="2"/>
      <protection locked="0"/>
    </xf>
    <xf numFmtId="0" fontId="34" fillId="0" borderId="5" xfId="3" applyFont="1" applyFill="1" applyBorder="1" applyAlignment="1">
      <alignment vertical="center"/>
    </xf>
    <xf numFmtId="0" fontId="43" fillId="0" borderId="2" xfId="3" applyFont="1" applyFill="1" applyBorder="1" applyAlignment="1">
      <alignment horizontal="left" vertical="center"/>
    </xf>
    <xf numFmtId="0" fontId="34" fillId="0" borderId="10" xfId="3" applyFont="1" applyFill="1" applyBorder="1" applyAlignment="1">
      <alignment vertical="center"/>
    </xf>
    <xf numFmtId="0" fontId="43" fillId="4" borderId="11" xfId="3" applyFont="1" applyFill="1" applyBorder="1" applyAlignment="1">
      <alignment horizontal="left" vertical="center"/>
    </xf>
    <xf numFmtId="0" fontId="34" fillId="0" borderId="9" xfId="3" applyFont="1" applyFill="1" applyBorder="1" applyAlignment="1" applyProtection="1">
      <alignment horizontal="left" vertical="center" indent="2"/>
      <protection locked="0"/>
    </xf>
    <xf numFmtId="0" fontId="34" fillId="0" borderId="4" xfId="3" applyFont="1" applyFill="1" applyBorder="1" applyAlignment="1" applyProtection="1">
      <alignment horizontal="left" vertical="center" wrapText="1" indent="2"/>
      <protection locked="0"/>
    </xf>
    <xf numFmtId="0" fontId="34" fillId="0" borderId="12" xfId="3" applyFont="1" applyFill="1" applyBorder="1" applyAlignment="1" applyProtection="1">
      <alignment horizontal="left" vertical="center" wrapText="1" indent="2"/>
      <protection locked="0"/>
    </xf>
    <xf numFmtId="0" fontId="43" fillId="0" borderId="1" xfId="3" applyFont="1" applyFill="1" applyBorder="1" applyAlignment="1">
      <alignment horizontal="left" vertical="center"/>
    </xf>
    <xf numFmtId="0" fontId="43" fillId="4" borderId="1" xfId="3" applyFont="1" applyFill="1" applyBorder="1" applyAlignment="1">
      <alignment horizontal="left" vertical="center"/>
    </xf>
    <xf numFmtId="0" fontId="43" fillId="4" borderId="0" xfId="3" applyFont="1" applyFill="1" applyBorder="1" applyAlignment="1">
      <alignment horizontal="left" vertical="center"/>
    </xf>
    <xf numFmtId="0" fontId="43" fillId="0" borderId="12" xfId="3" applyFont="1" applyFill="1" applyBorder="1" applyAlignment="1">
      <alignment horizontal="left" vertical="center"/>
    </xf>
    <xf numFmtId="0" fontId="43" fillId="4" borderId="13" xfId="3" applyFont="1" applyFill="1" applyBorder="1" applyAlignment="1">
      <alignment horizontal="left" vertical="center"/>
    </xf>
    <xf numFmtId="0" fontId="43" fillId="0" borderId="11" xfId="3" applyFont="1" applyFill="1" applyBorder="1" applyAlignment="1">
      <alignment horizontal="left" vertical="center"/>
    </xf>
    <xf numFmtId="0" fontId="47" fillId="4" borderId="2" xfId="3" applyFont="1" applyFill="1" applyBorder="1" applyAlignment="1">
      <alignment vertical="center"/>
    </xf>
    <xf numFmtId="0" fontId="34" fillId="0" borderId="0" xfId="3" applyFont="1" applyFill="1" applyBorder="1" applyAlignment="1">
      <alignment horizontal="left" vertical="center" indent="1"/>
    </xf>
    <xf numFmtId="0" fontId="47" fillId="4" borderId="36" xfId="3" applyFont="1" applyFill="1" applyBorder="1" applyAlignment="1">
      <alignment vertical="center"/>
    </xf>
    <xf numFmtId="0" fontId="34" fillId="0" borderId="2" xfId="3" applyFont="1" applyFill="1" applyBorder="1" applyAlignment="1">
      <alignment horizontal="left" vertical="center" indent="1"/>
    </xf>
    <xf numFmtId="0" fontId="34" fillId="0" borderId="4" xfId="3" applyFont="1" applyFill="1" applyBorder="1" applyAlignment="1" applyProtection="1">
      <alignment horizontal="left" vertical="center" indent="4"/>
      <protection locked="0"/>
    </xf>
    <xf numFmtId="0" fontId="34" fillId="0" borderId="4" xfId="3" applyFont="1" applyFill="1" applyBorder="1" applyAlignment="1" applyProtection="1">
      <alignment horizontal="left" vertical="center" indent="6"/>
      <protection locked="0"/>
    </xf>
    <xf numFmtId="0" fontId="43" fillId="0" borderId="39" xfId="3" applyFont="1" applyFill="1" applyBorder="1" applyAlignment="1">
      <alignment horizontal="left" vertical="center"/>
    </xf>
    <xf numFmtId="0" fontId="43" fillId="4" borderId="21" xfId="3" applyFont="1" applyFill="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0" xfId="3" applyFont="1" applyFill="1" applyBorder="1" applyAlignment="1" applyProtection="1">
      <alignment horizontal="left" vertical="center" indent="4"/>
      <protection locked="0"/>
    </xf>
    <xf numFmtId="10" fontId="34" fillId="0" borderId="5" xfId="3" applyNumberFormat="1" applyFont="1" applyFill="1" applyBorder="1" applyAlignment="1">
      <alignment horizontal="left" vertical="center"/>
    </xf>
    <xf numFmtId="0" fontId="43" fillId="0" borderId="6" xfId="3" applyFont="1" applyFill="1" applyBorder="1" applyAlignment="1">
      <alignment horizontal="left" vertical="center"/>
    </xf>
    <xf numFmtId="0" fontId="35" fillId="0" borderId="23" xfId="3" applyFont="1" applyFill="1" applyBorder="1" applyAlignment="1" applyProtection="1">
      <alignment vertical="center"/>
      <protection locked="0"/>
    </xf>
    <xf numFmtId="0" fontId="41" fillId="0" borderId="16" xfId="3" applyFont="1" applyFill="1" applyBorder="1" applyAlignment="1">
      <alignment horizontal="left" vertical="center"/>
    </xf>
    <xf numFmtId="0" fontId="49" fillId="0" borderId="16" xfId="3" applyFont="1" applyFill="1" applyBorder="1" applyAlignment="1">
      <alignment vertical="center"/>
    </xf>
    <xf numFmtId="0" fontId="34" fillId="0" borderId="9" xfId="3" applyFont="1" applyFill="1" applyBorder="1" applyAlignment="1" applyProtection="1">
      <alignment vertical="center"/>
      <protection locked="0"/>
    </xf>
    <xf numFmtId="0" fontId="34" fillId="7" borderId="5" xfId="3" applyFont="1" applyFill="1" applyBorder="1" applyAlignment="1">
      <alignment vertical="center"/>
    </xf>
    <xf numFmtId="169" fontId="34" fillId="7" borderId="5" xfId="3" applyNumberFormat="1" applyFont="1" applyFill="1" applyBorder="1" applyAlignment="1">
      <alignment vertical="center"/>
    </xf>
    <xf numFmtId="169" fontId="34" fillId="7" borderId="0" xfId="3" applyNumberFormat="1" applyFont="1" applyFill="1" applyBorder="1" applyAlignment="1">
      <alignment vertical="center"/>
    </xf>
    <xf numFmtId="0" fontId="39" fillId="7" borderId="2" xfId="4" applyFont="1" applyFill="1" applyBorder="1" applyAlignment="1">
      <alignment vertical="center"/>
    </xf>
    <xf numFmtId="0" fontId="34" fillId="7" borderId="36" xfId="3" applyFont="1" applyFill="1" applyBorder="1" applyAlignment="1">
      <alignment vertical="center" wrapText="1"/>
    </xf>
    <xf numFmtId="0" fontId="53" fillId="7" borderId="21" xfId="4" applyFont="1" applyFill="1" applyBorder="1" applyAlignment="1">
      <alignment vertical="center" wrapText="1"/>
    </xf>
    <xf numFmtId="0" fontId="34" fillId="7" borderId="1" xfId="3" applyFont="1" applyFill="1" applyBorder="1" applyAlignment="1">
      <alignment vertical="center"/>
    </xf>
    <xf numFmtId="168" fontId="34" fillId="7" borderId="0" xfId="1" applyNumberFormat="1" applyFont="1" applyFill="1" applyBorder="1" applyAlignment="1">
      <alignment vertical="center"/>
    </xf>
    <xf numFmtId="0" fontId="35" fillId="0" borderId="2" xfId="3" applyFont="1" applyFill="1" applyBorder="1" applyAlignment="1" applyProtection="1">
      <alignment vertical="center"/>
      <protection locked="0"/>
    </xf>
    <xf numFmtId="0" fontId="41" fillId="0" borderId="2" xfId="3" applyFont="1" applyFill="1" applyBorder="1" applyAlignment="1">
      <alignment horizontal="left" vertical="center"/>
    </xf>
    <xf numFmtId="10" fontId="49" fillId="0" borderId="2" xfId="3" applyNumberFormat="1" applyFont="1" applyFill="1" applyBorder="1" applyAlignment="1">
      <alignment vertical="center"/>
    </xf>
    <xf numFmtId="0" fontId="34" fillId="0" borderId="9" xfId="3" applyFont="1" applyFill="1" applyBorder="1" applyAlignment="1" applyProtection="1">
      <alignment horizontal="left" vertical="center" indent="4"/>
      <protection locked="0"/>
    </xf>
    <xf numFmtId="0" fontId="34" fillId="7" borderId="2" xfId="3" applyFont="1" applyFill="1" applyBorder="1" applyAlignment="1">
      <alignment vertical="center"/>
    </xf>
    <xf numFmtId="0" fontId="43" fillId="4" borderId="2" xfId="3" applyFont="1" applyFill="1" applyBorder="1" applyAlignment="1">
      <alignment horizontal="left" vertical="center"/>
    </xf>
    <xf numFmtId="0" fontId="53" fillId="0" borderId="0" xfId="2" applyFont="1" applyFill="1"/>
    <xf numFmtId="0" fontId="24" fillId="0" borderId="0" xfId="3" applyFont="1" applyFill="1" applyBorder="1" applyAlignment="1">
      <alignment horizontal="left" vertical="center"/>
    </xf>
    <xf numFmtId="0" fontId="28" fillId="0" borderId="24" xfId="2" applyFont="1" applyFill="1" applyBorder="1" applyAlignment="1">
      <alignment horizontal="left" vertical="center" wrapText="1"/>
    </xf>
    <xf numFmtId="0" fontId="34" fillId="0" borderId="24" xfId="3" applyFont="1" applyFill="1" applyBorder="1" applyAlignment="1">
      <alignment vertical="center" wrapText="1"/>
    </xf>
    <xf numFmtId="0" fontId="34" fillId="0" borderId="25" xfId="3" applyFont="1" applyFill="1" applyBorder="1" applyAlignment="1">
      <alignment horizontal="left" vertical="center" indent="1"/>
    </xf>
    <xf numFmtId="0" fontId="34" fillId="0" borderId="25" xfId="3" applyFont="1" applyFill="1" applyBorder="1" applyAlignment="1">
      <alignment vertical="center" wrapText="1"/>
    </xf>
    <xf numFmtId="0" fontId="34" fillId="0" borderId="25" xfId="3" applyFont="1" applyFill="1" applyBorder="1" applyAlignment="1">
      <alignment horizontal="left" vertical="center" indent="3"/>
    </xf>
    <xf numFmtId="0" fontId="34" fillId="0" borderId="26" xfId="3" applyFont="1" applyFill="1" applyBorder="1" applyAlignment="1">
      <alignment horizontal="left" vertical="center" indent="3"/>
    </xf>
    <xf numFmtId="0" fontId="34" fillId="0" borderId="0" xfId="3" applyFont="1" applyFill="1" applyBorder="1" applyAlignment="1">
      <alignment horizontal="left" vertical="center" indent="5"/>
    </xf>
    <xf numFmtId="0" fontId="34" fillId="0" borderId="31" xfId="3" applyFont="1" applyFill="1" applyBorder="1" applyAlignment="1">
      <alignment horizontal="left" vertical="center" indent="5"/>
    </xf>
    <xf numFmtId="0" fontId="34" fillId="0" borderId="31" xfId="3" applyFont="1" applyFill="1" applyBorder="1" applyAlignment="1">
      <alignment horizontal="left" vertical="center" indent="1"/>
    </xf>
    <xf numFmtId="0" fontId="34" fillId="0" borderId="38" xfId="3" applyFont="1" applyFill="1" applyBorder="1" applyAlignment="1">
      <alignment horizontal="left" vertical="center"/>
    </xf>
    <xf numFmtId="0" fontId="37" fillId="0" borderId="24" xfId="3" applyFont="1" applyFill="1" applyBorder="1" applyAlignment="1">
      <alignment vertical="center"/>
    </xf>
    <xf numFmtId="0" fontId="34" fillId="0" borderId="26" xfId="3" applyFont="1" applyFill="1" applyBorder="1" applyAlignment="1">
      <alignment horizontal="left" vertical="center" indent="1"/>
    </xf>
    <xf numFmtId="0" fontId="34" fillId="0" borderId="25" xfId="3" applyFont="1" applyFill="1" applyBorder="1" applyAlignment="1">
      <alignment horizontal="left" vertical="center" wrapText="1" indent="1"/>
    </xf>
    <xf numFmtId="0" fontId="34" fillId="0" borderId="25" xfId="3" applyFont="1" applyFill="1" applyBorder="1" applyAlignment="1">
      <alignment horizontal="left" vertical="center" wrapText="1" indent="3"/>
    </xf>
    <xf numFmtId="0" fontId="34" fillId="0" borderId="26" xfId="3" applyFont="1" applyFill="1" applyBorder="1" applyAlignment="1">
      <alignment horizontal="left" vertical="center" wrapText="1" indent="3"/>
    </xf>
    <xf numFmtId="0" fontId="34" fillId="0" borderId="26" xfId="3" applyFont="1" applyFill="1" applyBorder="1" applyAlignment="1">
      <alignment horizontal="left" vertical="center" wrapText="1" indent="1"/>
    </xf>
    <xf numFmtId="0" fontId="24" fillId="0" borderId="24" xfId="3" applyFont="1" applyFill="1" applyBorder="1" applyAlignment="1">
      <alignment vertical="center"/>
    </xf>
    <xf numFmtId="0" fontId="36" fillId="0" borderId="25" xfId="2" applyFont="1" applyFill="1" applyBorder="1" applyAlignment="1">
      <alignment horizontal="left" vertical="center" wrapText="1" indent="1"/>
    </xf>
    <xf numFmtId="0" fontId="36" fillId="0" borderId="26" xfId="2" applyFont="1" applyFill="1" applyBorder="1" applyAlignment="1">
      <alignment horizontal="left" vertical="center" wrapText="1" indent="1"/>
    </xf>
    <xf numFmtId="170" fontId="34" fillId="0" borderId="26" xfId="6" applyNumberFormat="1" applyFont="1" applyFill="1" applyBorder="1" applyAlignment="1">
      <alignment vertical="center" wrapText="1"/>
    </xf>
    <xf numFmtId="0" fontId="34" fillId="0" borderId="26" xfId="3" applyFont="1" applyFill="1" applyBorder="1" applyAlignment="1">
      <alignment vertical="center" wrapText="1"/>
    </xf>
    <xf numFmtId="0" fontId="36" fillId="0" borderId="25" xfId="2" applyFont="1" applyFill="1" applyBorder="1" applyAlignment="1">
      <alignment horizontal="left" vertical="center" wrapText="1" indent="3"/>
    </xf>
    <xf numFmtId="0" fontId="36" fillId="0" borderId="26" xfId="2" applyFont="1" applyFill="1" applyBorder="1" applyAlignment="1">
      <alignment horizontal="left" vertical="center" wrapText="1" indent="3"/>
    </xf>
    <xf numFmtId="0" fontId="34" fillId="5" borderId="24" xfId="3" applyFont="1" applyFill="1" applyBorder="1" applyAlignment="1">
      <alignment vertical="center" wrapText="1"/>
    </xf>
    <xf numFmtId="0" fontId="24" fillId="5" borderId="24" xfId="3" applyFont="1" applyFill="1" applyBorder="1" applyAlignment="1">
      <alignment vertical="center"/>
    </xf>
    <xf numFmtId="0" fontId="36" fillId="0" borderId="25" xfId="2" applyFont="1" applyFill="1" applyBorder="1" applyAlignment="1">
      <alignment horizontal="left" vertical="center" wrapText="1"/>
    </xf>
    <xf numFmtId="0" fontId="34" fillId="0" borderId="0" xfId="3" applyFont="1" applyFill="1" applyBorder="1" applyAlignment="1">
      <alignment vertical="center" wrapText="1"/>
    </xf>
    <xf numFmtId="0" fontId="34" fillId="0" borderId="2" xfId="3" applyFont="1" applyFill="1" applyBorder="1" applyAlignment="1">
      <alignment vertical="center" wrapText="1"/>
    </xf>
    <xf numFmtId="0" fontId="34" fillId="7" borderId="25" xfId="3" applyFont="1" applyFill="1" applyBorder="1" applyAlignment="1">
      <alignment vertical="center" wrapText="1"/>
    </xf>
    <xf numFmtId="0" fontId="34" fillId="7" borderId="26" xfId="3" applyFont="1" applyFill="1" applyBorder="1" applyAlignment="1">
      <alignment vertical="center" wrapText="1"/>
    </xf>
    <xf numFmtId="0" fontId="34" fillId="7" borderId="25" xfId="3" applyFont="1" applyFill="1" applyBorder="1" applyAlignment="1">
      <alignment horizontal="left" vertical="center" wrapText="1" indent="3"/>
    </xf>
    <xf numFmtId="0" fontId="24" fillId="7" borderId="26" xfId="3" applyFont="1" applyFill="1" applyBorder="1" applyAlignment="1">
      <alignment vertical="center"/>
    </xf>
    <xf numFmtId="0" fontId="24" fillId="7" borderId="25" xfId="3" applyFont="1" applyFill="1" applyBorder="1" applyAlignment="1">
      <alignment vertical="center"/>
    </xf>
    <xf numFmtId="0" fontId="55" fillId="0" borderId="0" xfId="3" applyFont="1" applyFill="1" applyBorder="1" applyAlignment="1">
      <alignment horizontal="left" vertical="center"/>
    </xf>
    <xf numFmtId="0" fontId="56" fillId="0" borderId="0" xfId="3" applyNumberFormat="1" applyFont="1" applyFill="1" applyBorder="1" applyAlignment="1">
      <alignment vertical="center"/>
    </xf>
    <xf numFmtId="0" fontId="43" fillId="0" borderId="0" xfId="3" applyNumberFormat="1" applyFont="1" applyFill="1" applyBorder="1" applyAlignment="1">
      <alignment vertical="center"/>
    </xf>
    <xf numFmtId="167" fontId="43" fillId="0" borderId="0" xfId="1" applyFont="1" applyFill="1" applyAlignment="1">
      <alignment horizontal="left" vertical="center"/>
    </xf>
    <xf numFmtId="0" fontId="43" fillId="0" borderId="0" xfId="3" applyFont="1" applyFill="1" applyBorder="1" applyAlignment="1">
      <alignment vertical="center"/>
    </xf>
    <xf numFmtId="171" fontId="43" fillId="0" borderId="0" xfId="1" applyNumberFormat="1" applyFont="1" applyFill="1" applyAlignment="1">
      <alignment horizontal="left" vertical="center"/>
    </xf>
    <xf numFmtId="0" fontId="43" fillId="0" borderId="0" xfId="3" applyNumberFormat="1" applyFont="1" applyFill="1" applyAlignment="1">
      <alignment horizontal="left" vertical="center"/>
    </xf>
    <xf numFmtId="0" fontId="43" fillId="6" borderId="21" xfId="3" applyFont="1" applyFill="1" applyBorder="1" applyAlignment="1">
      <alignment vertical="center"/>
    </xf>
    <xf numFmtId="0" fontId="55" fillId="0" borderId="33" xfId="0" applyFont="1" applyBorder="1"/>
    <xf numFmtId="0" fontId="55" fillId="0" borderId="16" xfId="0" applyFont="1" applyBorder="1"/>
    <xf numFmtId="167" fontId="55" fillId="0" borderId="34" xfId="1" applyFont="1" applyBorder="1"/>
    <xf numFmtId="0" fontId="59" fillId="0" borderId="0" xfId="5" applyFont="1"/>
    <xf numFmtId="0" fontId="55" fillId="3" borderId="2" xfId="0" applyFont="1" applyFill="1" applyBorder="1" applyAlignment="1">
      <alignment vertical="center"/>
    </xf>
    <xf numFmtId="0" fontId="59" fillId="0" borderId="0" xfId="5" applyNumberFormat="1" applyFont="1"/>
    <xf numFmtId="0" fontId="43" fillId="6" borderId="0" xfId="3" applyFont="1" applyFill="1" applyBorder="1" applyAlignment="1">
      <alignment horizontal="left" vertical="center"/>
    </xf>
    <xf numFmtId="167" fontId="43" fillId="6" borderId="0" xfId="1" applyFont="1" applyFill="1" applyBorder="1" applyAlignment="1">
      <alignment horizontal="left" vertical="center"/>
    </xf>
    <xf numFmtId="0" fontId="55" fillId="6" borderId="1" xfId="3" applyFont="1" applyFill="1" applyBorder="1" applyAlignment="1">
      <alignment horizontal="left" vertical="center"/>
    </xf>
    <xf numFmtId="167" fontId="55" fillId="6" borderId="1" xfId="1" applyFont="1" applyFill="1" applyBorder="1" applyAlignment="1">
      <alignment horizontal="left" vertical="center"/>
    </xf>
    <xf numFmtId="0" fontId="43" fillId="6" borderId="1" xfId="3" applyFont="1" applyFill="1" applyBorder="1" applyAlignment="1">
      <alignment horizontal="left" vertical="center"/>
    </xf>
    <xf numFmtId="167" fontId="43" fillId="6" borderId="1" xfId="1" applyFont="1" applyFill="1" applyBorder="1" applyAlignment="1">
      <alignment horizontal="left" vertical="center"/>
    </xf>
    <xf numFmtId="0" fontId="43" fillId="6" borderId="1" xfId="0" applyFont="1" applyFill="1" applyBorder="1"/>
    <xf numFmtId="0" fontId="43" fillId="6" borderId="20" xfId="3" applyFont="1" applyFill="1" applyBorder="1" applyAlignment="1">
      <alignment horizontal="left" vertical="center"/>
    </xf>
    <xf numFmtId="167" fontId="43" fillId="6" borderId="20" xfId="1" applyFont="1" applyFill="1" applyBorder="1" applyAlignment="1">
      <alignment horizontal="left" vertical="center"/>
    </xf>
    <xf numFmtId="0" fontId="44" fillId="0" borderId="0" xfId="3" applyFont="1" applyFill="1" applyAlignment="1">
      <alignment horizontal="left" vertical="center"/>
    </xf>
    <xf numFmtId="0" fontId="55" fillId="6" borderId="0" xfId="0" applyFont="1" applyFill="1" applyBorder="1" applyAlignment="1">
      <alignment vertical="center"/>
    </xf>
    <xf numFmtId="0" fontId="61" fillId="0" borderId="0" xfId="3" applyFont="1" applyFill="1" applyBorder="1" applyAlignment="1">
      <alignment horizontal="left" vertical="center"/>
    </xf>
    <xf numFmtId="0" fontId="61" fillId="0" borderId="0" xfId="3" applyFont="1" applyFill="1" applyAlignment="1">
      <alignment horizontal="left" vertical="center"/>
    </xf>
    <xf numFmtId="0" fontId="61" fillId="0" borderId="0" xfId="3" applyFont="1" applyFill="1" applyBorder="1" applyAlignment="1">
      <alignment vertical="center"/>
    </xf>
    <xf numFmtId="0" fontId="61" fillId="0" borderId="0" xfId="3" quotePrefix="1" applyFont="1" applyFill="1" applyBorder="1" applyAlignment="1">
      <alignment horizontal="left" vertical="center"/>
    </xf>
    <xf numFmtId="0" fontId="5" fillId="0" borderId="14" xfId="0" applyFont="1" applyFill="1" applyBorder="1" applyAlignment="1"/>
    <xf numFmtId="0" fontId="5" fillId="0" borderId="15" xfId="0" applyFont="1" applyFill="1" applyBorder="1" applyAlignment="1"/>
    <xf numFmtId="0" fontId="36" fillId="0" borderId="26" xfId="2" applyFont="1" applyFill="1" applyBorder="1" applyAlignment="1">
      <alignment horizontal="left" vertical="center" wrapText="1" indent="2"/>
    </xf>
    <xf numFmtId="0" fontId="36" fillId="0" borderId="24" xfId="2" applyFont="1" applyFill="1" applyBorder="1" applyAlignment="1">
      <alignment horizontal="left" vertical="center" wrapText="1" indent="2"/>
    </xf>
    <xf numFmtId="0" fontId="34" fillId="7" borderId="26" xfId="3" applyFont="1" applyFill="1" applyBorder="1" applyAlignment="1">
      <alignment horizontal="left" vertical="center" wrapText="1" indent="3"/>
    </xf>
    <xf numFmtId="0" fontId="28" fillId="0" borderId="9" xfId="2" applyFont="1" applyFill="1" applyBorder="1" applyAlignment="1" applyProtection="1">
      <alignment horizontal="left" vertical="center" wrapText="1"/>
      <protection locked="0"/>
    </xf>
    <xf numFmtId="0" fontId="34" fillId="0" borderId="2" xfId="3" applyFont="1" applyFill="1" applyBorder="1" applyAlignment="1">
      <alignment vertical="center"/>
    </xf>
    <xf numFmtId="0" fontId="34" fillId="0" borderId="2" xfId="3" applyFont="1" applyFill="1" applyBorder="1" applyAlignment="1" applyProtection="1">
      <alignment horizontal="left" vertical="center" indent="4"/>
      <protection locked="0"/>
    </xf>
    <xf numFmtId="0" fontId="28" fillId="0" borderId="37" xfId="2" applyFont="1" applyFill="1" applyBorder="1" applyAlignment="1" applyProtection="1">
      <alignment vertical="center"/>
      <protection locked="0"/>
    </xf>
    <xf numFmtId="0" fontId="16" fillId="0" borderId="0" xfId="3" applyFont="1" applyFill="1" applyBorder="1" applyAlignment="1" applyProtection="1">
      <alignment vertical="center"/>
      <protection locked="0"/>
    </xf>
    <xf numFmtId="0" fontId="67" fillId="0" borderId="2" xfId="3" applyFont="1" applyFill="1" applyBorder="1" applyAlignment="1" applyProtection="1">
      <alignment horizontal="left" vertical="center"/>
      <protection locked="0"/>
    </xf>
    <xf numFmtId="0" fontId="68" fillId="0" borderId="2" xfId="3" applyFont="1" applyFill="1" applyBorder="1" applyAlignment="1">
      <alignment horizontal="left" vertical="center"/>
    </xf>
    <xf numFmtId="0" fontId="67" fillId="0" borderId="2" xfId="3" applyFont="1" applyFill="1" applyBorder="1" applyAlignment="1">
      <alignment horizontal="left" vertical="center"/>
    </xf>
    <xf numFmtId="0" fontId="69" fillId="0" borderId="2" xfId="3" applyFont="1" applyFill="1" applyBorder="1" applyAlignment="1">
      <alignment horizontal="left" vertical="center"/>
    </xf>
    <xf numFmtId="0" fontId="68" fillId="0" borderId="0" xfId="3" applyFont="1" applyFill="1" applyBorder="1" applyAlignment="1">
      <alignment horizontal="left" vertical="center"/>
    </xf>
    <xf numFmtId="0" fontId="67" fillId="0" borderId="0" xfId="3" applyFont="1" applyFill="1" applyBorder="1" applyAlignment="1">
      <alignment horizontal="left" vertical="center"/>
    </xf>
    <xf numFmtId="0" fontId="69" fillId="0" borderId="0" xfId="3" applyFont="1" applyFill="1" applyBorder="1" applyAlignment="1">
      <alignment horizontal="left" vertical="center"/>
    </xf>
    <xf numFmtId="0" fontId="68" fillId="0" borderId="0" xfId="3" applyFont="1" applyFill="1" applyAlignment="1">
      <alignment horizontal="left" vertical="center"/>
    </xf>
    <xf numFmtId="0" fontId="34" fillId="0" borderId="0" xfId="3" applyFont="1" applyFill="1" applyBorder="1" applyAlignment="1">
      <alignment horizontal="left" vertical="center" wrapText="1" indent="3"/>
    </xf>
    <xf numFmtId="0" fontId="70" fillId="0" borderId="25" xfId="2" applyFont="1" applyFill="1" applyBorder="1" applyAlignment="1">
      <alignment horizontal="left" vertical="center" wrapText="1"/>
    </xf>
    <xf numFmtId="0" fontId="34" fillId="0" borderId="5" xfId="3" applyFont="1" applyBorder="1" applyAlignment="1">
      <alignment vertical="center"/>
    </xf>
    <xf numFmtId="0" fontId="34" fillId="0" borderId="10" xfId="3" applyFont="1" applyBorder="1" applyAlignment="1">
      <alignment vertical="center"/>
    </xf>
    <xf numFmtId="0" fontId="34" fillId="7" borderId="0" xfId="3" applyFont="1" applyFill="1" applyAlignment="1">
      <alignment vertical="center"/>
    </xf>
    <xf numFmtId="169" fontId="34" fillId="7" borderId="0" xfId="3" applyNumberFormat="1" applyFont="1" applyFill="1" applyAlignment="1">
      <alignment vertical="center"/>
    </xf>
    <xf numFmtId="0" fontId="7" fillId="7" borderId="21" xfId="2" applyFill="1" applyBorder="1" applyAlignment="1">
      <alignment vertical="center" wrapText="1"/>
    </xf>
    <xf numFmtId="0" fontId="37" fillId="4" borderId="0" xfId="3" applyFont="1" applyFill="1" applyAlignment="1">
      <alignment vertical="center" wrapText="1"/>
    </xf>
    <xf numFmtId="0" fontId="43" fillId="0" borderId="0" xfId="3" applyFont="1" applyAlignment="1">
      <alignment horizontal="left" vertical="center"/>
    </xf>
    <xf numFmtId="0" fontId="43" fillId="4" borderId="0" xfId="3" applyFont="1" applyFill="1" applyAlignment="1">
      <alignment horizontal="left" vertical="center"/>
    </xf>
    <xf numFmtId="0" fontId="7" fillId="7" borderId="2" xfId="2" applyFill="1" applyBorder="1" applyAlignment="1">
      <alignment vertical="center" wrapText="1"/>
    </xf>
    <xf numFmtId="0" fontId="43" fillId="4" borderId="2" xfId="3" applyFont="1" applyFill="1" applyBorder="1" applyAlignment="1">
      <alignment vertical="center" wrapText="1"/>
    </xf>
    <xf numFmtId="0" fontId="43" fillId="4" borderId="2" xfId="3" applyFont="1" applyFill="1" applyBorder="1" applyAlignment="1">
      <alignment horizontal="left" vertical="center" wrapText="1"/>
    </xf>
    <xf numFmtId="0" fontId="7" fillId="7" borderId="5" xfId="2" applyFill="1" applyBorder="1" applyAlignment="1">
      <alignment vertical="center"/>
    </xf>
    <xf numFmtId="0" fontId="39" fillId="7" borderId="25" xfId="2" applyFont="1" applyFill="1" applyBorder="1" applyAlignment="1">
      <alignment vertical="center" wrapText="1"/>
    </xf>
    <xf numFmtId="0" fontId="37" fillId="7" borderId="25" xfId="2" applyFont="1" applyFill="1" applyBorder="1" applyAlignment="1">
      <alignment vertical="center" wrapText="1"/>
    </xf>
    <xf numFmtId="0" fontId="36" fillId="7" borderId="26" xfId="4" applyFont="1" applyFill="1" applyBorder="1" applyAlignment="1">
      <alignment vertical="center" wrapText="1"/>
    </xf>
    <xf numFmtId="0" fontId="39" fillId="7" borderId="26" xfId="2" applyFont="1" applyFill="1" applyBorder="1" applyAlignment="1">
      <alignment vertical="center" wrapText="1"/>
    </xf>
    <xf numFmtId="0" fontId="34" fillId="7" borderId="24" xfId="3" applyFont="1" applyFill="1" applyBorder="1" applyAlignment="1">
      <alignment vertical="center" wrapText="1"/>
    </xf>
    <xf numFmtId="0" fontId="34" fillId="7" borderId="35" xfId="3" applyFont="1" applyFill="1" applyBorder="1" applyAlignment="1">
      <alignment vertical="center" wrapText="1"/>
    </xf>
    <xf numFmtId="4" fontId="34" fillId="7" borderId="26" xfId="3" applyNumberFormat="1" applyFont="1" applyFill="1" applyBorder="1" applyAlignment="1">
      <alignment vertical="center" wrapText="1"/>
    </xf>
    <xf numFmtId="4" fontId="34" fillId="7" borderId="25" xfId="3" applyNumberFormat="1" applyFont="1" applyFill="1" applyBorder="1" applyAlignment="1">
      <alignment vertical="center" wrapText="1"/>
    </xf>
    <xf numFmtId="0" fontId="43" fillId="8" borderId="29" xfId="3" applyFont="1" applyFill="1" applyBorder="1" applyAlignment="1">
      <alignment vertical="center"/>
    </xf>
    <xf numFmtId="0" fontId="43" fillId="8" borderId="30" xfId="3" applyFont="1" applyFill="1" applyBorder="1" applyAlignment="1">
      <alignment vertical="center"/>
    </xf>
    <xf numFmtId="3" fontId="34" fillId="7" borderId="25" xfId="3" applyNumberFormat="1" applyFont="1" applyFill="1" applyBorder="1" applyAlignment="1">
      <alignment vertical="center" wrapText="1"/>
    </xf>
    <xf numFmtId="0" fontId="34" fillId="0" borderId="25" xfId="3" applyFont="1" applyBorder="1" applyAlignment="1">
      <alignment horizontal="left" vertical="center" wrapText="1" indent="3"/>
    </xf>
    <xf numFmtId="0" fontId="43" fillId="6" borderId="0" xfId="3" applyFont="1" applyFill="1" applyAlignment="1">
      <alignment horizontal="left" vertical="center"/>
    </xf>
    <xf numFmtId="0" fontId="43" fillId="6" borderId="0" xfId="0" applyFont="1" applyFill="1" applyBorder="1"/>
    <xf numFmtId="0" fontId="43" fillId="6" borderId="0" xfId="3" applyFont="1" applyFill="1" applyAlignment="1">
      <alignment horizontal="left" vertical="center" indent="1"/>
    </xf>
    <xf numFmtId="167" fontId="43" fillId="6" borderId="0" xfId="1" applyFont="1" applyFill="1" applyAlignment="1">
      <alignment horizontal="left" vertical="center"/>
    </xf>
    <xf numFmtId="0" fontId="7" fillId="7" borderId="25" xfId="2" applyFill="1" applyBorder="1" applyAlignment="1">
      <alignment vertical="center" wrapText="1"/>
    </xf>
    <xf numFmtId="0" fontId="7" fillId="4" borderId="25" xfId="2" applyFill="1" applyBorder="1" applyAlignment="1">
      <alignment horizontal="left" vertical="center"/>
    </xf>
    <xf numFmtId="0" fontId="7" fillId="7" borderId="26" xfId="2" applyFill="1" applyBorder="1" applyAlignment="1">
      <alignment vertical="center" wrapText="1"/>
    </xf>
    <xf numFmtId="0" fontId="7" fillId="7" borderId="24" xfId="2" applyFill="1" applyBorder="1" applyAlignment="1">
      <alignment vertical="center" wrapText="1"/>
    </xf>
    <xf numFmtId="0" fontId="43" fillId="4" borderId="0" xfId="3" applyFont="1" applyFill="1" applyBorder="1" applyAlignment="1">
      <alignment horizontal="left" vertical="center" wrapText="1"/>
    </xf>
    <xf numFmtId="2" fontId="34" fillId="0" borderId="26" xfId="3" applyNumberFormat="1" applyFont="1" applyFill="1" applyBorder="1" applyAlignment="1">
      <alignment vertical="center"/>
    </xf>
    <xf numFmtId="0" fontId="1" fillId="0" borderId="0" xfId="3" applyFont="1" applyFill="1" applyAlignment="1">
      <alignment horizontal="left" vertical="center"/>
    </xf>
    <xf numFmtId="0" fontId="1" fillId="0" borderId="0" xfId="3" applyFont="1" applyAlignment="1">
      <alignment horizontal="left" vertical="center"/>
    </xf>
    <xf numFmtId="171" fontId="1" fillId="0" borderId="0" xfId="1" applyNumberFormat="1" applyFont="1" applyFill="1" applyAlignment="1">
      <alignment horizontal="left" vertical="center"/>
    </xf>
    <xf numFmtId="167" fontId="1" fillId="0" borderId="0" xfId="1" applyFont="1" applyFill="1" applyAlignment="1">
      <alignment horizontal="left" vertical="center"/>
    </xf>
    <xf numFmtId="0" fontId="1" fillId="0" borderId="0" xfId="0" applyFont="1"/>
    <xf numFmtId="3" fontId="1" fillId="0" borderId="0" xfId="3" applyNumberFormat="1" applyFont="1" applyFill="1" applyAlignment="1">
      <alignment horizontal="right" vertical="center"/>
    </xf>
    <xf numFmtId="0" fontId="1" fillId="0" borderId="0" xfId="3" applyFont="1" applyFill="1" applyAlignment="1">
      <alignment horizontal="right" vertical="center"/>
    </xf>
    <xf numFmtId="0" fontId="1" fillId="0" borderId="0" xfId="3" applyFont="1" applyFill="1" applyBorder="1" applyAlignment="1">
      <alignment horizontal="left" vertical="center"/>
    </xf>
    <xf numFmtId="0" fontId="24" fillId="0" borderId="9" xfId="3" applyFont="1" applyFill="1" applyBorder="1" applyAlignment="1" applyProtection="1">
      <alignment vertical="center"/>
      <protection locked="0"/>
    </xf>
    <xf numFmtId="0" fontId="1" fillId="0" borderId="2" xfId="3" applyFont="1" applyFill="1" applyBorder="1" applyAlignment="1">
      <alignment horizontal="left" vertical="center"/>
    </xf>
    <xf numFmtId="0" fontId="24" fillId="0" borderId="10" xfId="3" applyFont="1" applyFill="1" applyBorder="1" applyAlignment="1">
      <alignment vertical="center"/>
    </xf>
    <xf numFmtId="0" fontId="1" fillId="0" borderId="11" xfId="3" applyFont="1" applyFill="1" applyBorder="1" applyAlignment="1">
      <alignment horizontal="left" vertical="center"/>
    </xf>
    <xf numFmtId="0" fontId="34" fillId="6" borderId="0" xfId="3" applyFont="1" applyFill="1" applyBorder="1" applyAlignment="1">
      <alignment horizontal="left" vertical="center" wrapText="1" indent="2"/>
    </xf>
    <xf numFmtId="0" fontId="35" fillId="0" borderId="0" xfId="3" applyFont="1" applyFill="1" applyBorder="1" applyAlignment="1">
      <alignment horizontal="left" vertical="center"/>
    </xf>
    <xf numFmtId="0" fontId="24" fillId="6" borderId="0" xfId="3" applyFont="1" applyFill="1" applyBorder="1" applyAlignment="1">
      <alignment horizontal="left" vertical="center"/>
    </xf>
    <xf numFmtId="0" fontId="35" fillId="0" borderId="40" xfId="3" applyFont="1" applyFill="1" applyBorder="1" applyAlignment="1">
      <alignment horizontal="left" vertical="center"/>
    </xf>
    <xf numFmtId="0" fontId="43" fillId="6" borderId="0" xfId="3" applyFont="1" applyFill="1" applyBorder="1" applyAlignment="1">
      <alignment vertical="center" wrapText="1"/>
    </xf>
    <xf numFmtId="0" fontId="16" fillId="6" borderId="0" xfId="3" applyFont="1" applyFill="1" applyBorder="1" applyAlignment="1">
      <alignment vertical="center"/>
    </xf>
    <xf numFmtId="0" fontId="43" fillId="0" borderId="0" xfId="3" applyFont="1" applyFill="1" applyBorder="1" applyAlignment="1">
      <alignment horizontal="left" vertical="center"/>
    </xf>
    <xf numFmtId="0" fontId="26" fillId="6" borderId="0" xfId="0" applyFont="1" applyFill="1" applyBorder="1" applyAlignment="1">
      <alignment vertical="center"/>
    </xf>
    <xf numFmtId="0" fontId="24" fillId="0" borderId="0" xfId="3" applyFont="1" applyFill="1" applyBorder="1" applyAlignment="1">
      <alignment vertical="center"/>
    </xf>
    <xf numFmtId="0" fontId="24" fillId="0" borderId="2" xfId="3" applyFont="1" applyFill="1" applyBorder="1" applyAlignment="1">
      <alignment vertical="center"/>
    </xf>
    <xf numFmtId="0" fontId="43" fillId="6" borderId="0" xfId="3" applyFont="1" applyFill="1" applyBorder="1" applyAlignment="1">
      <alignment horizontal="left" vertical="center" indent="1"/>
    </xf>
    <xf numFmtId="0" fontId="22" fillId="0" borderId="0" xfId="0" applyFont="1"/>
    <xf numFmtId="0" fontId="55" fillId="0" borderId="0" xfId="3" applyFont="1" applyAlignment="1">
      <alignment horizontal="left" vertical="center"/>
    </xf>
    <xf numFmtId="0" fontId="1" fillId="0" borderId="0" xfId="3" applyFont="1" applyFill="1" applyBorder="1" applyAlignment="1">
      <alignment horizontal="right" vertical="center"/>
    </xf>
    <xf numFmtId="14" fontId="1" fillId="7" borderId="0" xfId="3" applyNumberFormat="1" applyFont="1" applyFill="1" applyBorder="1" applyAlignment="1">
      <alignment horizontal="right" vertical="center"/>
    </xf>
    <xf numFmtId="0" fontId="1" fillId="6" borderId="0" xfId="3" applyFont="1" applyFill="1" applyBorder="1" applyAlignment="1">
      <alignment horizontal="left" vertical="center"/>
    </xf>
    <xf numFmtId="0" fontId="1" fillId="6" borderId="0" xfId="3" applyFont="1" applyFill="1" applyBorder="1" applyAlignment="1">
      <alignment vertical="center"/>
    </xf>
    <xf numFmtId="0" fontId="1" fillId="5" borderId="0" xfId="3" applyFont="1" applyFill="1" applyBorder="1" applyAlignment="1">
      <alignment horizontal="left" vertical="center"/>
    </xf>
    <xf numFmtId="0" fontId="1" fillId="5" borderId="0" xfId="3" applyFont="1" applyFill="1" applyAlignment="1">
      <alignment horizontal="left" vertical="center"/>
    </xf>
    <xf numFmtId="0" fontId="1" fillId="2" borderId="16" xfId="3" applyFont="1" applyFill="1" applyBorder="1" applyAlignment="1">
      <alignment horizontal="left" vertical="center"/>
    </xf>
    <xf numFmtId="0" fontId="1" fillId="0" borderId="23" xfId="3" applyFont="1" applyFill="1" applyBorder="1" applyAlignment="1">
      <alignment horizontal="left" vertical="center"/>
    </xf>
    <xf numFmtId="0" fontId="1" fillId="0" borderId="16" xfId="3" applyFont="1" applyFill="1" applyBorder="1" applyAlignment="1">
      <alignment horizontal="left" vertical="center"/>
    </xf>
    <xf numFmtId="0" fontId="1" fillId="0" borderId="2" xfId="3" applyFont="1" applyBorder="1" applyAlignment="1">
      <alignment horizontal="left" vertical="center"/>
    </xf>
    <xf numFmtId="0" fontId="1" fillId="4" borderId="24" xfId="3" applyFont="1" applyFill="1" applyBorder="1" applyAlignment="1">
      <alignment horizontal="left" vertical="center"/>
    </xf>
    <xf numFmtId="0" fontId="1" fillId="4" borderId="25" xfId="3" applyFont="1" applyFill="1" applyBorder="1" applyAlignment="1">
      <alignment horizontal="left" vertical="center"/>
    </xf>
    <xf numFmtId="0" fontId="1" fillId="4" borderId="26" xfId="3" applyFont="1" applyFill="1" applyBorder="1" applyAlignment="1">
      <alignment horizontal="left" vertical="center"/>
    </xf>
    <xf numFmtId="0" fontId="1" fillId="4" borderId="25" xfId="3" applyFont="1" applyFill="1" applyBorder="1" applyAlignment="1">
      <alignment horizontal="left" vertical="center" wrapText="1"/>
    </xf>
    <xf numFmtId="0" fontId="1" fillId="0" borderId="32" xfId="3" applyFont="1" applyFill="1" applyBorder="1" applyAlignment="1">
      <alignment horizontal="left" vertical="center"/>
    </xf>
    <xf numFmtId="0" fontId="1" fillId="0" borderId="25" xfId="3" applyFont="1" applyFill="1" applyBorder="1" applyAlignment="1">
      <alignment horizontal="left" vertical="center"/>
    </xf>
    <xf numFmtId="0" fontId="1" fillId="0" borderId="38" xfId="3" applyFont="1" applyFill="1" applyBorder="1" applyAlignment="1">
      <alignment horizontal="left" vertical="center"/>
    </xf>
    <xf numFmtId="0" fontId="1" fillId="0" borderId="24" xfId="3" applyFont="1" applyFill="1" applyBorder="1" applyAlignment="1">
      <alignment vertical="center"/>
    </xf>
    <xf numFmtId="0" fontId="1" fillId="0" borderId="25" xfId="3" applyFont="1" applyFill="1" applyBorder="1" applyAlignment="1">
      <alignment vertical="center"/>
    </xf>
    <xf numFmtId="0" fontId="1" fillId="4" borderId="26" xfId="3" applyFont="1" applyFill="1" applyBorder="1" applyAlignment="1">
      <alignment horizontal="left" vertical="center" wrapText="1"/>
    </xf>
    <xf numFmtId="0" fontId="1" fillId="0" borderId="1" xfId="3" applyFont="1" applyFill="1" applyBorder="1" applyAlignment="1">
      <alignment horizontal="left" vertical="center"/>
    </xf>
    <xf numFmtId="0" fontId="1" fillId="0" borderId="21" xfId="3" applyFont="1" applyFill="1" applyBorder="1" applyAlignment="1">
      <alignment horizontal="left" vertical="center"/>
    </xf>
    <xf numFmtId="0" fontId="1" fillId="0" borderId="0" xfId="3" applyFont="1" applyFill="1" applyBorder="1" applyAlignment="1">
      <alignment horizontal="left" vertical="center" wrapText="1"/>
    </xf>
    <xf numFmtId="0" fontId="1" fillId="4" borderId="24" xfId="3" applyFont="1" applyFill="1" applyBorder="1" applyAlignment="1">
      <alignment horizontal="left" vertical="center" wrapText="1"/>
    </xf>
    <xf numFmtId="0" fontId="1" fillId="0" borderId="32" xfId="3" applyFont="1" applyBorder="1" applyAlignment="1">
      <alignment horizontal="left" vertical="center"/>
    </xf>
    <xf numFmtId="10" fontId="1" fillId="4" borderId="25" xfId="3" applyNumberFormat="1" applyFont="1" applyFill="1" applyBorder="1" applyAlignment="1">
      <alignment horizontal="left" vertical="center"/>
    </xf>
    <xf numFmtId="167" fontId="1" fillId="0" borderId="0" xfId="1" applyFont="1"/>
    <xf numFmtId="0" fontId="1" fillId="0" borderId="0" xfId="3" applyFont="1" applyFill="1" applyBorder="1" applyAlignment="1">
      <alignment vertical="center"/>
    </xf>
    <xf numFmtId="167" fontId="1" fillId="0" borderId="0" xfId="1" applyFont="1" applyAlignment="1">
      <alignment horizontal="right"/>
    </xf>
    <xf numFmtId="167" fontId="1" fillId="0" borderId="0" xfId="0" applyNumberFormat="1" applyFont="1"/>
    <xf numFmtId="0" fontId="1" fillId="0" borderId="0" xfId="0" applyFont="1" applyAlignment="1"/>
    <xf numFmtId="171" fontId="1" fillId="0" borderId="0" xfId="1" applyNumberFormat="1" applyFont="1"/>
    <xf numFmtId="0" fontId="43" fillId="6" borderId="0" xfId="3" applyFont="1" applyFill="1" applyBorder="1" applyAlignment="1">
      <alignment horizontal="left" vertical="center" indent="1"/>
    </xf>
    <xf numFmtId="0" fontId="43" fillId="6" borderId="56" xfId="3" applyFont="1" applyFill="1" applyBorder="1" applyAlignment="1">
      <alignment horizontal="left" vertical="center" indent="1"/>
    </xf>
    <xf numFmtId="167" fontId="43" fillId="6" borderId="0" xfId="1" applyFont="1" applyFill="1" applyBorder="1" applyAlignment="1">
      <alignment horizontal="left" vertical="center" indent="1"/>
    </xf>
    <xf numFmtId="167" fontId="43" fillId="6" borderId="56" xfId="1" applyFont="1" applyFill="1" applyBorder="1" applyAlignment="1">
      <alignment horizontal="left" vertical="center" indent="1"/>
    </xf>
    <xf numFmtId="0" fontId="1" fillId="0" borderId="0" xfId="3" applyFont="1" applyFill="1" applyAlignment="1">
      <alignment horizontal="left" vertical="center"/>
    </xf>
    <xf numFmtId="43" fontId="43" fillId="6" borderId="0" xfId="3" applyNumberFormat="1" applyFont="1" applyFill="1" applyBorder="1" applyAlignment="1">
      <alignment horizontal="left" vertical="center" indent="1"/>
    </xf>
    <xf numFmtId="0" fontId="35" fillId="0" borderId="0" xfId="3" applyFont="1" applyFill="1" applyBorder="1" applyAlignment="1">
      <alignment horizontal="left" vertical="center" wrapText="1"/>
    </xf>
    <xf numFmtId="0" fontId="50" fillId="6" borderId="0" xfId="2" applyFont="1" applyFill="1" applyBorder="1" applyAlignment="1">
      <alignment vertical="center"/>
    </xf>
    <xf numFmtId="0" fontId="28" fillId="6" borderId="3" xfId="2" applyFont="1" applyFill="1" applyBorder="1" applyAlignment="1">
      <alignment horizontal="center" vertical="center"/>
    </xf>
    <xf numFmtId="0" fontId="39" fillId="6" borderId="0" xfId="2" applyFont="1" applyFill="1" applyBorder="1" applyAlignment="1">
      <alignment vertical="center" wrapText="1"/>
    </xf>
    <xf numFmtId="0" fontId="34" fillId="6" borderId="0" xfId="3" applyFont="1" applyFill="1" applyBorder="1" applyAlignment="1">
      <alignment horizontal="left" vertical="center" wrapText="1" indent="2"/>
    </xf>
    <xf numFmtId="0" fontId="28" fillId="6" borderId="17" xfId="2" applyFont="1" applyFill="1" applyBorder="1" applyAlignment="1">
      <alignment horizontal="center" vertical="center"/>
    </xf>
    <xf numFmtId="0" fontId="28" fillId="6" borderId="18" xfId="2" applyFont="1" applyFill="1" applyBorder="1" applyAlignment="1">
      <alignment horizontal="center" vertical="center"/>
    </xf>
    <xf numFmtId="0" fontId="28" fillId="6" borderId="19" xfId="2" applyFont="1" applyFill="1" applyBorder="1" applyAlignment="1">
      <alignment horizontal="center" vertical="center"/>
    </xf>
    <xf numFmtId="0" fontId="37" fillId="6" borderId="0" xfId="2" applyFont="1" applyFill="1" applyBorder="1" applyAlignment="1">
      <alignment vertical="center"/>
    </xf>
    <xf numFmtId="0" fontId="35" fillId="0" borderId="0" xfId="3" applyFont="1" applyFill="1" applyBorder="1" applyAlignment="1">
      <alignment horizontal="left" vertical="center"/>
    </xf>
    <xf numFmtId="0" fontId="24" fillId="6" borderId="0" xfId="3" applyFont="1" applyFill="1" applyBorder="1" applyAlignment="1">
      <alignment horizontal="left" vertical="center"/>
    </xf>
    <xf numFmtId="0" fontId="60" fillId="6" borderId="0" xfId="3" applyFont="1" applyFill="1" applyAlignment="1">
      <alignment horizontal="left" vertical="center"/>
    </xf>
    <xf numFmtId="0" fontId="36" fillId="6" borderId="0" xfId="3" applyFont="1" applyFill="1" applyBorder="1" applyAlignment="1">
      <alignment horizontal="left" vertical="center" wrapText="1" indent="3"/>
    </xf>
    <xf numFmtId="0" fontId="43" fillId="6" borderId="0" xfId="3" applyFont="1" applyFill="1" applyBorder="1" applyAlignment="1">
      <alignment horizontal="left" vertical="center" wrapText="1" indent="3"/>
    </xf>
    <xf numFmtId="0" fontId="24" fillId="0" borderId="44" xfId="3" applyFont="1" applyFill="1" applyBorder="1" applyAlignment="1">
      <alignment vertical="center"/>
    </xf>
    <xf numFmtId="0" fontId="24" fillId="0" borderId="45" xfId="3" applyFont="1" applyFill="1" applyBorder="1" applyAlignment="1">
      <alignment vertical="center"/>
    </xf>
    <xf numFmtId="0" fontId="35" fillId="0" borderId="40" xfId="3" applyFont="1" applyFill="1" applyBorder="1" applyAlignment="1">
      <alignment horizontal="left" vertical="center"/>
    </xf>
    <xf numFmtId="0" fontId="39" fillId="6" borderId="0" xfId="2" applyFont="1" applyFill="1" applyAlignment="1"/>
    <xf numFmtId="0" fontId="21" fillId="0" borderId="0" xfId="0" applyFont="1" applyFill="1" applyBorder="1" applyAlignment="1">
      <alignment vertical="center"/>
    </xf>
    <xf numFmtId="0" fontId="20" fillId="0" borderId="0" xfId="2" applyFont="1" applyFill="1" applyBorder="1" applyAlignment="1">
      <alignment horizontal="center" vertical="center"/>
    </xf>
    <xf numFmtId="0" fontId="43" fillId="6" borderId="0" xfId="3" applyFont="1" applyFill="1" applyBorder="1" applyAlignment="1">
      <alignment vertical="center" wrapText="1"/>
    </xf>
    <xf numFmtId="0" fontId="28" fillId="6" borderId="43" xfId="2" applyFont="1" applyFill="1" applyBorder="1" applyAlignment="1">
      <alignment horizontal="center" vertical="center"/>
    </xf>
    <xf numFmtId="0" fontId="28" fillId="6" borderId="22" xfId="2" applyFont="1" applyFill="1" applyBorder="1" applyAlignment="1">
      <alignment horizontal="center" vertical="center"/>
    </xf>
    <xf numFmtId="0" fontId="28" fillId="6" borderId="41" xfId="2" applyFont="1" applyFill="1" applyBorder="1" applyAlignment="1">
      <alignment horizontal="center" vertical="center"/>
    </xf>
    <xf numFmtId="0" fontId="28" fillId="6" borderId="0" xfId="2" applyFont="1" applyFill="1" applyBorder="1" applyAlignment="1">
      <alignment horizontal="center" vertical="center"/>
    </xf>
    <xf numFmtId="0" fontId="24" fillId="0" borderId="42" xfId="3" applyFont="1" applyFill="1" applyBorder="1" applyAlignment="1">
      <alignment vertical="center"/>
    </xf>
    <xf numFmtId="0" fontId="53" fillId="6" borderId="0" xfId="2" applyFont="1" applyFill="1" applyAlignment="1"/>
    <xf numFmtId="0" fontId="1" fillId="0" borderId="0" xfId="3" applyFont="1" applyFill="1" applyAlignment="1">
      <alignment horizontal="left" vertical="center"/>
    </xf>
    <xf numFmtId="0" fontId="16" fillId="6" borderId="0" xfId="3" applyFont="1" applyFill="1" applyBorder="1" applyAlignment="1">
      <alignment vertical="center"/>
    </xf>
    <xf numFmtId="0" fontId="54" fillId="6" borderId="0" xfId="3" applyFont="1" applyFill="1" applyBorder="1" applyAlignment="1">
      <alignment horizontal="left" vertical="center"/>
    </xf>
    <xf numFmtId="0" fontId="43" fillId="0" borderId="0" xfId="3" applyFont="1" applyFill="1" applyBorder="1" applyAlignment="1">
      <alignment horizontal="left" vertical="center"/>
    </xf>
    <xf numFmtId="0" fontId="25" fillId="7" borderId="0" xfId="3" applyFont="1" applyFill="1" applyBorder="1" applyAlignment="1">
      <alignment vertical="center"/>
    </xf>
    <xf numFmtId="0" fontId="56" fillId="9" borderId="27" xfId="3" applyNumberFormat="1" applyFont="1" applyFill="1" applyBorder="1" applyAlignment="1">
      <alignment horizontal="left" vertical="center"/>
    </xf>
    <xf numFmtId="0" fontId="56" fillId="9" borderId="1" xfId="3" applyNumberFormat="1" applyFont="1" applyFill="1" applyBorder="1" applyAlignment="1">
      <alignment horizontal="left" vertical="center"/>
    </xf>
    <xf numFmtId="0" fontId="56" fillId="9" borderId="28" xfId="3" applyNumberFormat="1" applyFont="1" applyFill="1" applyBorder="1" applyAlignment="1">
      <alignment horizontal="left" vertical="center"/>
    </xf>
    <xf numFmtId="0" fontId="62" fillId="7" borderId="0" xfId="2" applyFont="1" applyFill="1" applyBorder="1" applyAlignment="1">
      <alignment horizontal="left" vertical="center" wrapText="1"/>
    </xf>
    <xf numFmtId="0" fontId="62" fillId="7" borderId="4" xfId="2" applyFont="1" applyFill="1" applyBorder="1" applyAlignment="1">
      <alignment horizontal="left" vertical="center" wrapText="1"/>
    </xf>
    <xf numFmtId="0" fontId="53" fillId="0" borderId="0" xfId="2" applyFont="1" applyFill="1" applyBorder="1" applyAlignment="1">
      <alignment horizontal="left" vertical="center" wrapText="1"/>
    </xf>
    <xf numFmtId="0" fontId="53" fillId="6" borderId="4" xfId="2" applyFont="1" applyFill="1" applyBorder="1" applyAlignment="1">
      <alignment horizontal="left" vertical="center" wrapText="1"/>
    </xf>
    <xf numFmtId="0" fontId="60" fillId="6" borderId="0" xfId="0" applyFont="1" applyFill="1" applyAlignment="1">
      <alignment vertical="center" wrapText="1"/>
    </xf>
    <xf numFmtId="0" fontId="43" fillId="6" borderId="0" xfId="0" applyFont="1" applyFill="1" applyAlignment="1">
      <alignment horizontal="left" vertical="center" wrapText="1"/>
    </xf>
    <xf numFmtId="0" fontId="43" fillId="6" borderId="0" xfId="0" applyFont="1" applyFill="1" applyAlignment="1">
      <alignment horizontal="left" vertical="center" wrapText="1" indent="3"/>
    </xf>
    <xf numFmtId="0" fontId="36" fillId="6" borderId="0" xfId="3" applyFont="1" applyFill="1" applyAlignment="1">
      <alignment horizontal="left" vertical="center" wrapText="1" indent="3"/>
    </xf>
    <xf numFmtId="0" fontId="36" fillId="6" borderId="0" xfId="0" applyFont="1" applyFill="1" applyAlignment="1">
      <alignment horizontal="left" vertical="center" wrapText="1" indent="3"/>
    </xf>
    <xf numFmtId="0" fontId="36" fillId="6" borderId="0" xfId="0" applyFont="1" applyFill="1" applyAlignment="1">
      <alignment horizontal="left" vertical="center" wrapText="1"/>
    </xf>
    <xf numFmtId="0" fontId="36" fillId="6" borderId="0" xfId="0" applyFont="1" applyFill="1" applyAlignment="1">
      <alignment horizontal="left" vertical="top" wrapText="1" indent="3"/>
    </xf>
    <xf numFmtId="0" fontId="26" fillId="6" borderId="0" xfId="0" applyFont="1" applyFill="1" applyBorder="1" applyAlignment="1">
      <alignment vertical="center"/>
    </xf>
    <xf numFmtId="0" fontId="34" fillId="0" borderId="2" xfId="3" applyFont="1" applyFill="1" applyBorder="1" applyAlignment="1" applyProtection="1">
      <alignment vertical="center"/>
      <protection locked="0"/>
    </xf>
    <xf numFmtId="0" fontId="24" fillId="0" borderId="0" xfId="3" applyFont="1" applyFill="1" applyBorder="1" applyAlignment="1">
      <alignment vertical="center"/>
    </xf>
    <xf numFmtId="0" fontId="43" fillId="6" borderId="0" xfId="0" applyFont="1" applyFill="1" applyAlignment="1">
      <alignment horizontal="left" vertical="center" wrapText="1" indent="2"/>
    </xf>
    <xf numFmtId="0" fontId="22" fillId="0" borderId="0" xfId="0" applyFont="1" applyAlignment="1"/>
    <xf numFmtId="0" fontId="23" fillId="6" borderId="0" xfId="0" applyFont="1" applyFill="1" applyAlignment="1">
      <alignment vertical="center" wrapText="1"/>
    </xf>
    <xf numFmtId="0" fontId="24" fillId="0" borderId="2" xfId="3" applyFont="1" applyFill="1" applyBorder="1" applyAlignment="1">
      <alignment vertical="center"/>
    </xf>
    <xf numFmtId="0" fontId="27" fillId="6" borderId="0" xfId="0" applyFont="1" applyFill="1" applyBorder="1" applyAlignment="1">
      <alignment vertical="center"/>
    </xf>
    <xf numFmtId="0" fontId="43" fillId="6" borderId="0" xfId="3" applyFont="1" applyFill="1" applyBorder="1" applyAlignment="1">
      <alignment horizontal="left" vertical="center" indent="1"/>
    </xf>
    <xf numFmtId="0" fontId="126" fillId="0" borderId="33" xfId="0" applyFont="1" applyBorder="1"/>
    <xf numFmtId="0" fontId="1" fillId="0" borderId="0" xfId="0" applyNumberFormat="1" applyFont="1"/>
    <xf numFmtId="167" fontId="55" fillId="0" borderId="0" xfId="1" applyFont="1" applyBorder="1"/>
    <xf numFmtId="0" fontId="55" fillId="0" borderId="0" xfId="0" applyFont="1"/>
  </cellXfs>
  <cellStyles count="2186">
    <cellStyle name="_x0004_¥" xfId="1947" xr:uid="{B7730C7D-E481-4AC5-9612-E0B4F54A4699}"/>
    <cellStyle name="20 % - Accent1 10 2" xfId="13" xr:uid="{9ACB60A9-AA53-403B-944A-670893FB07FF}"/>
    <cellStyle name="20 % - Accent1 10 3" xfId="14" xr:uid="{02BA2F2F-3374-4720-9A7E-4DD052FA96BE}"/>
    <cellStyle name="20 % - Accent1 11 2" xfId="15" xr:uid="{EA8D80CA-CAE0-45EF-AD34-C274BB171033}"/>
    <cellStyle name="20 % - Accent1 11 3" xfId="16" xr:uid="{8CB8E5DE-B902-40D1-8429-6EF4D729B6FB}"/>
    <cellStyle name="20 % - Accent1 12 2" xfId="17" xr:uid="{AE858ECF-304F-4F8E-9FF3-A034A6ED3811}"/>
    <cellStyle name="20 % - Accent1 12 3" xfId="18" xr:uid="{BCDB3070-F820-4C01-8D18-8BCEC8CB28D9}"/>
    <cellStyle name="20 % - Accent1 13 2" xfId="19" xr:uid="{41F4F6BC-1362-46AC-8819-43AD9D66F37D}"/>
    <cellStyle name="20 % - Accent1 13 3" xfId="20" xr:uid="{8DC3A611-EEC8-4BED-B510-8162CBDA5254}"/>
    <cellStyle name="20 % - Accent1 14 2" xfId="21" xr:uid="{C454FA98-D83B-4A4C-A398-D521AD80FDD5}"/>
    <cellStyle name="20 % - Accent1 14 3" xfId="22" xr:uid="{A190F858-5F4D-4C97-A193-26AFE4B66E08}"/>
    <cellStyle name="20 % - Accent1 15 2" xfId="23" xr:uid="{8310429B-EA10-441C-BC24-3A9D6268612A}"/>
    <cellStyle name="20 % - Accent1 15 3" xfId="24" xr:uid="{156B681E-BD47-4B85-809B-986C818E5924}"/>
    <cellStyle name="20 % - Accent1 16 2" xfId="25" xr:uid="{C6E8C001-04C5-46E2-981F-E73893F42725}"/>
    <cellStyle name="20 % - Accent1 16 3" xfId="26" xr:uid="{86BBFF9C-457D-466E-9B3A-932CB9082B8C}"/>
    <cellStyle name="20 % - Accent1 17 2" xfId="27" xr:uid="{E868B002-FA0C-4B93-BEDF-DC154A81DD19}"/>
    <cellStyle name="20 % - Accent1 17 3" xfId="28" xr:uid="{ED261E80-8910-4EF4-A817-CE353C009C5F}"/>
    <cellStyle name="20 % - Accent1 2 2" xfId="29" xr:uid="{7E3878C2-3D0D-4BB4-AA0F-D4F996144767}"/>
    <cellStyle name="20 % - Accent1 2 3" xfId="30" xr:uid="{60E18371-D98B-4325-94C5-2DA975646323}"/>
    <cellStyle name="20 % - Accent1 3 2" xfId="31" xr:uid="{C77C1869-27E1-4AC9-A190-F02D5ADF236C}"/>
    <cellStyle name="20 % - Accent1 3 3" xfId="32" xr:uid="{B2FB3DD8-1AC3-4C18-9A53-DB065B600896}"/>
    <cellStyle name="20 % - Accent1 4 2" xfId="33" xr:uid="{E4DD49C4-ECEA-4F00-B76F-8331A85ADD16}"/>
    <cellStyle name="20 % - Accent1 4 3" xfId="34" xr:uid="{8195D0A7-80F4-4641-875A-5E9E21209273}"/>
    <cellStyle name="20 % - Accent1 5 2" xfId="35" xr:uid="{131F7215-7544-40B8-A2DF-C12E733318E1}"/>
    <cellStyle name="20 % - Accent1 5 3" xfId="36" xr:uid="{2E363080-F427-48B2-9797-A5D62D68DEC9}"/>
    <cellStyle name="20 % - Accent1 6 2" xfId="37" xr:uid="{21E76307-8CAC-45B0-B5DC-65BD1FB4AFC9}"/>
    <cellStyle name="20 % - Accent1 6 3" xfId="38" xr:uid="{49C37762-D05B-4849-9EF5-609FE163063F}"/>
    <cellStyle name="20 % - Accent1 7 2" xfId="39" xr:uid="{6E3D564F-3C5A-4655-8BA2-4A900EFAAE47}"/>
    <cellStyle name="20 % - Accent1 7 3" xfId="40" xr:uid="{AF15276B-E356-41F7-9369-BF994F945C80}"/>
    <cellStyle name="20 % - Accent1 8 2" xfId="41" xr:uid="{253A39CA-AE52-4A25-91BC-6A6F6140AD69}"/>
    <cellStyle name="20 % - Accent1 8 3" xfId="42" xr:uid="{1B80FEBA-080C-47A0-93D2-4251A2620B65}"/>
    <cellStyle name="20 % - Accent1 9 2" xfId="43" xr:uid="{1678F5EB-C298-411E-8DD2-1DA46E1E9CAF}"/>
    <cellStyle name="20 % - Accent1 9 3" xfId="44" xr:uid="{D68D419C-B457-4365-846D-A45FA0C9AECB}"/>
    <cellStyle name="20 % - Accent2 10 2" xfId="45" xr:uid="{305A483D-BB60-4BA8-93D2-C335C0280B5F}"/>
    <cellStyle name="20 % - Accent2 10 3" xfId="46" xr:uid="{6C480DFF-3607-4152-B802-5EC066B06F41}"/>
    <cellStyle name="20 % - Accent2 11 2" xfId="47" xr:uid="{A10FA164-09FC-48A0-9387-5C1081A94A14}"/>
    <cellStyle name="20 % - Accent2 11 3" xfId="48" xr:uid="{F46E26D9-D9D6-4802-87AF-EBF42EA8B520}"/>
    <cellStyle name="20 % - Accent2 12 2" xfId="49" xr:uid="{25CC6FE7-09B6-4A38-A65B-F8A801C7E662}"/>
    <cellStyle name="20 % - Accent2 12 3" xfId="50" xr:uid="{FB6A3F9F-FF14-4E43-8D77-64C0C95005FE}"/>
    <cellStyle name="20 % - Accent2 13 2" xfId="51" xr:uid="{2FE80B5E-9913-4F24-811A-EF4197B82467}"/>
    <cellStyle name="20 % - Accent2 13 3" xfId="52" xr:uid="{C48596FB-CFF6-4754-A7B6-EB05A622FF31}"/>
    <cellStyle name="20 % - Accent2 14 2" xfId="53" xr:uid="{B1F1B92A-148A-48A0-B038-B00060F540D4}"/>
    <cellStyle name="20 % - Accent2 14 3" xfId="54" xr:uid="{567C1361-A572-4CDB-870F-43399499FC92}"/>
    <cellStyle name="20 % - Accent2 15 2" xfId="55" xr:uid="{8267AC02-BED9-46ED-AA47-B9BE2F778490}"/>
    <cellStyle name="20 % - Accent2 15 3" xfId="56" xr:uid="{4493C15D-390F-4F01-8B40-91BEAD99C89A}"/>
    <cellStyle name="20 % - Accent2 16 2" xfId="57" xr:uid="{71C9F51A-9DA5-4214-ACF7-4065BF3FC401}"/>
    <cellStyle name="20 % - Accent2 16 3" xfId="58" xr:uid="{610E642F-6014-48A0-9509-4DE197A1E405}"/>
    <cellStyle name="20 % - Accent2 17 2" xfId="59" xr:uid="{687D8627-23EB-4A34-9E01-E49A07ACAF91}"/>
    <cellStyle name="20 % - Accent2 17 3" xfId="60" xr:uid="{007A036D-4E3C-4DB1-9346-6C0BF0BD2323}"/>
    <cellStyle name="20 % - Accent2 2 2" xfId="61" xr:uid="{919D0E8A-7AD8-4625-9DA6-5ED96AB3B172}"/>
    <cellStyle name="20 % - Accent2 2 3" xfId="62" xr:uid="{131BF99A-0493-4B3F-A518-9378B9ABD1AC}"/>
    <cellStyle name="20 % - Accent2 3 2" xfId="63" xr:uid="{AE5EBB9C-DC94-437A-A014-D6A67BBF3320}"/>
    <cellStyle name="20 % - Accent2 3 3" xfId="64" xr:uid="{807BF8F1-8004-4681-872F-CCD4791DD33A}"/>
    <cellStyle name="20 % - Accent2 4 2" xfId="65" xr:uid="{3703E779-BC22-4D14-95FB-2B6BC00AB200}"/>
    <cellStyle name="20 % - Accent2 4 3" xfId="66" xr:uid="{E3AF466B-DD5B-45CA-928E-F9C37D8670FB}"/>
    <cellStyle name="20 % - Accent2 5 2" xfId="67" xr:uid="{571F20A5-25A6-4F85-A83E-F367DD74F7D5}"/>
    <cellStyle name="20 % - Accent2 5 3" xfId="68" xr:uid="{CFEDFA53-BD81-427C-9B3F-39450202A9BE}"/>
    <cellStyle name="20 % - Accent2 6 2" xfId="69" xr:uid="{7FA1CC7B-F4F0-4EBF-9F6F-5CED4F2F7F66}"/>
    <cellStyle name="20 % - Accent2 6 3" xfId="70" xr:uid="{8F2B5D8E-34CB-4A87-AA48-EB05230E6634}"/>
    <cellStyle name="20 % - Accent2 7 2" xfId="71" xr:uid="{B7164F48-3825-4A7B-92E2-BCC8BE199C53}"/>
    <cellStyle name="20 % - Accent2 7 3" xfId="72" xr:uid="{F4C485BF-4CDE-4695-BBCF-2668663D0698}"/>
    <cellStyle name="20 % - Accent2 8 2" xfId="73" xr:uid="{F95ADEDF-CC65-4251-AD87-30C053C2AA1F}"/>
    <cellStyle name="20 % - Accent2 8 3" xfId="74" xr:uid="{3415BF31-4AD7-4E3A-901C-79B7B7AD4050}"/>
    <cellStyle name="20 % - Accent2 9 2" xfId="75" xr:uid="{27183905-A954-432C-9C98-D57D22A44F7E}"/>
    <cellStyle name="20 % - Accent2 9 3" xfId="76" xr:uid="{A123DD58-A88A-4594-9419-431BB6CDE171}"/>
    <cellStyle name="20 % - Accent3 10 2" xfId="77" xr:uid="{BC9100AC-51C9-466A-A3D8-8B7E72670051}"/>
    <cellStyle name="20 % - Accent3 10 3" xfId="78" xr:uid="{9F4755F2-0FA4-4953-8680-9BAF47AFCF52}"/>
    <cellStyle name="20 % - Accent3 11 2" xfId="79" xr:uid="{6B123914-7BA2-4E17-AF0D-A7D26F4523DC}"/>
    <cellStyle name="20 % - Accent3 11 3" xfId="80" xr:uid="{7330CF40-C160-4B6E-B4C2-9A98FC74B512}"/>
    <cellStyle name="20 % - Accent3 12 2" xfId="81" xr:uid="{9C284D2E-8116-4518-82A2-DEE0F6F3062E}"/>
    <cellStyle name="20 % - Accent3 12 3" xfId="82" xr:uid="{ED446463-2D23-4CA6-854D-A39F34092E9C}"/>
    <cellStyle name="20 % - Accent3 13 2" xfId="83" xr:uid="{82BB5CFC-4D52-47B6-A41E-F657C96394CF}"/>
    <cellStyle name="20 % - Accent3 13 3" xfId="84" xr:uid="{5FD01952-EE3C-4683-94B0-5411311E086F}"/>
    <cellStyle name="20 % - Accent3 14 2" xfId="85" xr:uid="{C9FF2485-593F-4B62-80E2-EB23671F04C0}"/>
    <cellStyle name="20 % - Accent3 14 3" xfId="86" xr:uid="{BFAED342-81D3-490E-AA9C-A071F92E6088}"/>
    <cellStyle name="20 % - Accent3 15 2" xfId="87" xr:uid="{ACDF2A8C-91A5-4AA3-9F70-746C8EFE75A7}"/>
    <cellStyle name="20 % - Accent3 15 3" xfId="88" xr:uid="{7BCE2BD2-5075-4574-9D6D-8EE973EE1FEA}"/>
    <cellStyle name="20 % - Accent3 16 2" xfId="89" xr:uid="{63159B18-664C-4169-AC91-D4EC1B4ABA31}"/>
    <cellStyle name="20 % - Accent3 16 3" xfId="90" xr:uid="{D7191779-9A22-47B4-AC88-93CA9D9E052E}"/>
    <cellStyle name="20 % - Accent3 17 2" xfId="91" xr:uid="{B719E0E2-2E31-456E-AFBA-613A40AEA7A5}"/>
    <cellStyle name="20 % - Accent3 17 3" xfId="92" xr:uid="{5884FADC-2797-410F-9EF0-BE6D75023592}"/>
    <cellStyle name="20 % - Accent3 2 2" xfId="93" xr:uid="{DEB6C6BC-A2D5-4958-BBFC-65413666589D}"/>
    <cellStyle name="20 % - Accent3 2 3" xfId="94" xr:uid="{0648305F-2A73-4A58-BF5A-5F15874AA0B0}"/>
    <cellStyle name="20 % - Accent3 3 2" xfId="95" xr:uid="{809DB9D1-EB3A-44BB-BDEB-5FCB59670895}"/>
    <cellStyle name="20 % - Accent3 3 3" xfId="96" xr:uid="{96C52B41-7CC9-49D5-BC32-FEE11C5AE840}"/>
    <cellStyle name="20 % - Accent3 4 2" xfId="97" xr:uid="{BB9A3A9A-34C5-4F21-95C3-066CAC4953DA}"/>
    <cellStyle name="20 % - Accent3 4 3" xfId="98" xr:uid="{E0920312-2BF8-4A8E-88E6-4E5B06E66D7A}"/>
    <cellStyle name="20 % - Accent3 5 2" xfId="99" xr:uid="{4B22A4C9-E6F2-40CB-8E67-213E01AC9ECA}"/>
    <cellStyle name="20 % - Accent3 5 3" xfId="100" xr:uid="{43138C80-D4FF-4DA7-B559-10717CF6FB18}"/>
    <cellStyle name="20 % - Accent3 6 2" xfId="101" xr:uid="{5C85712F-CEDC-44FE-B21E-15A5BEB77A54}"/>
    <cellStyle name="20 % - Accent3 6 3" xfId="102" xr:uid="{24C4DFFC-40EC-47E3-BB5F-73A40269D0BD}"/>
    <cellStyle name="20 % - Accent3 7 2" xfId="103" xr:uid="{E3A26F63-3B5E-445B-A62F-59032CFE3D3E}"/>
    <cellStyle name="20 % - Accent3 7 3" xfId="104" xr:uid="{61FCE10F-6498-4E18-B7A0-26704673185D}"/>
    <cellStyle name="20 % - Accent3 8 2" xfId="105" xr:uid="{881C1B25-485A-460B-BD32-843E69A8177D}"/>
    <cellStyle name="20 % - Accent3 8 3" xfId="106" xr:uid="{F57DE671-4939-4D56-93C2-13B4803A7148}"/>
    <cellStyle name="20 % - Accent3 9 2" xfId="107" xr:uid="{ABAF5AD4-585F-47D6-BCC9-B925636E12BB}"/>
    <cellStyle name="20 % - Accent3 9 3" xfId="108" xr:uid="{F616E40E-58FC-4F30-8073-E24B56B5DA70}"/>
    <cellStyle name="20 % - Accent4 10 2" xfId="109" xr:uid="{F7E5CB41-BBE6-4609-892F-2780245D2858}"/>
    <cellStyle name="20 % - Accent4 10 3" xfId="110" xr:uid="{DD0DC2E5-E8E1-4365-8244-F1B63F9561BF}"/>
    <cellStyle name="20 % - Accent4 11 2" xfId="111" xr:uid="{35617068-796A-4C6E-BCC9-48FFC46CE440}"/>
    <cellStyle name="20 % - Accent4 11 3" xfId="112" xr:uid="{92CC2ED5-8906-4030-A89D-A0BCC37E6C06}"/>
    <cellStyle name="20 % - Accent4 12 2" xfId="113" xr:uid="{03DC9BEA-0E27-4981-A8BB-7174E26BA9DE}"/>
    <cellStyle name="20 % - Accent4 12 3" xfId="114" xr:uid="{44C87BD7-E2C4-495C-9B30-3637238FC6B1}"/>
    <cellStyle name="20 % - Accent4 13 2" xfId="115" xr:uid="{CE3938D7-070F-4348-AF00-12C8DF2E6F43}"/>
    <cellStyle name="20 % - Accent4 13 3" xfId="116" xr:uid="{74220DAE-8CE0-40DC-87C1-B031B197892B}"/>
    <cellStyle name="20 % - Accent4 14 2" xfId="117" xr:uid="{E3F549FE-44AC-4AAA-8F14-B5F79876EE6F}"/>
    <cellStyle name="20 % - Accent4 14 3" xfId="118" xr:uid="{8DCA1277-D30F-456F-993E-46FDA650BEA3}"/>
    <cellStyle name="20 % - Accent4 15 2" xfId="119" xr:uid="{9E8A8298-15BA-4937-8CE2-4CDE86149D56}"/>
    <cellStyle name="20 % - Accent4 15 3" xfId="120" xr:uid="{B89C0766-81B4-48F9-8231-12B1FA1E9C20}"/>
    <cellStyle name="20 % - Accent4 16 2" xfId="121" xr:uid="{F5B7693C-DCE7-4A6F-BDBB-8859DA512D1A}"/>
    <cellStyle name="20 % - Accent4 16 3" xfId="122" xr:uid="{7923303B-DC2C-4A34-8C80-6CB5D8492B4A}"/>
    <cellStyle name="20 % - Accent4 17 2" xfId="123" xr:uid="{0A670A88-9648-4F24-B898-E806E9B69CD7}"/>
    <cellStyle name="20 % - Accent4 17 3" xfId="124" xr:uid="{B6D941DA-B06B-4FDC-A083-3D9DE9665F47}"/>
    <cellStyle name="20 % - Accent4 2 2" xfId="125" xr:uid="{3110E0E6-AFD7-4615-A01F-166A197F51E6}"/>
    <cellStyle name="20 % - Accent4 2 3" xfId="126" xr:uid="{B24DE9E1-839E-44DD-A2B0-AB8C5C019FDF}"/>
    <cellStyle name="20 % - Accent4 3 2" xfId="127" xr:uid="{0A016ADB-EEF9-4BC1-9199-6F370AF99980}"/>
    <cellStyle name="20 % - Accent4 3 3" xfId="128" xr:uid="{1CF6A6C5-AF3F-45B9-BF2F-3F3C69E69529}"/>
    <cellStyle name="20 % - Accent4 4 2" xfId="129" xr:uid="{2C3E7222-DF5B-4903-90FA-0FD2298042E6}"/>
    <cellStyle name="20 % - Accent4 4 3" xfId="130" xr:uid="{1BAF36DF-E20B-4F89-8FB3-D2E70D8E6BA3}"/>
    <cellStyle name="20 % - Accent4 5 2" xfId="131" xr:uid="{44062294-B843-4DD7-958A-4E738726BC8A}"/>
    <cellStyle name="20 % - Accent4 5 3" xfId="132" xr:uid="{C442F518-D539-47DD-BCBE-1C048818C01C}"/>
    <cellStyle name="20 % - Accent4 6 2" xfId="133" xr:uid="{E33D34E7-9740-42C0-8F3D-193757347905}"/>
    <cellStyle name="20 % - Accent4 6 3" xfId="134" xr:uid="{801ED14D-C51F-4033-BB45-711A9D8288FF}"/>
    <cellStyle name="20 % - Accent4 7 2" xfId="135" xr:uid="{8942C7E2-1D41-4410-9BC4-842EA590146B}"/>
    <cellStyle name="20 % - Accent4 7 3" xfId="136" xr:uid="{05BFC22D-800F-4BDF-9124-F4726E8F6182}"/>
    <cellStyle name="20 % - Accent4 8 2" xfId="137" xr:uid="{A4E31324-AAEE-4065-9FDF-6A2932D130B7}"/>
    <cellStyle name="20 % - Accent4 8 3" xfId="138" xr:uid="{54166C72-3191-4780-ABCE-E5C1082BF310}"/>
    <cellStyle name="20 % - Accent4 9 2" xfId="139" xr:uid="{5655357C-889E-4A38-BE27-F39F5A76C6F3}"/>
    <cellStyle name="20 % - Accent4 9 3" xfId="140" xr:uid="{19B4BA2A-0FB5-4458-BE47-8DCED0B14723}"/>
    <cellStyle name="20 % - Accent5 10 2" xfId="141" xr:uid="{A0A99D8A-AF30-49DE-8E7D-4A6512AE6562}"/>
    <cellStyle name="20 % - Accent5 10 3" xfId="142" xr:uid="{B7BAE3BB-7402-4DFD-8694-D7F61D274CE8}"/>
    <cellStyle name="20 % - Accent5 11 2" xfId="143" xr:uid="{E8D59833-B583-4A9D-A35B-EC83EA4C04CE}"/>
    <cellStyle name="20 % - Accent5 11 3" xfId="144" xr:uid="{E065D2F8-9061-46F2-9634-C5606ED1D8CC}"/>
    <cellStyle name="20 % - Accent5 12 2" xfId="145" xr:uid="{537B4FFB-2D51-438A-8574-FBB6268834A0}"/>
    <cellStyle name="20 % - Accent5 12 3" xfId="146" xr:uid="{F9FE8CAD-B82D-469C-AF55-882A2C9D13EE}"/>
    <cellStyle name="20 % - Accent5 13 2" xfId="147" xr:uid="{28C241F0-0F59-4DDD-A15E-C820AE640C45}"/>
    <cellStyle name="20 % - Accent5 13 3" xfId="148" xr:uid="{2C149127-0333-4830-88F7-167E989A814A}"/>
    <cellStyle name="20 % - Accent5 14 2" xfId="149" xr:uid="{1DA97D33-5FDA-47B3-ACB5-FC3D17AD0E6C}"/>
    <cellStyle name="20 % - Accent5 14 3" xfId="150" xr:uid="{1D29254C-E195-4931-9EEB-97BADEF0CECE}"/>
    <cellStyle name="20 % - Accent5 15 2" xfId="151" xr:uid="{5D6899C1-C8A6-47EB-BA14-BB5286FF31AD}"/>
    <cellStyle name="20 % - Accent5 15 3" xfId="152" xr:uid="{DF3A747B-51E2-4A61-8068-E817CB93550C}"/>
    <cellStyle name="20 % - Accent5 16 2" xfId="153" xr:uid="{9A9E197A-7C96-4E4A-A43A-8192EF832A7E}"/>
    <cellStyle name="20 % - Accent5 16 3" xfId="154" xr:uid="{19451C92-02D2-4681-9033-8B4E94203AA1}"/>
    <cellStyle name="20 % - Accent5 17 2" xfId="155" xr:uid="{6A34F663-6DD2-4B1A-A285-0484E948F0E5}"/>
    <cellStyle name="20 % - Accent5 17 3" xfId="156" xr:uid="{7BA68DD7-4D5E-4B0D-A68C-D4022883BC67}"/>
    <cellStyle name="20 % - Accent5 2 2" xfId="157" xr:uid="{DE6E6C72-628A-4A10-9E50-37635A023CE8}"/>
    <cellStyle name="20 % - Accent5 2 3" xfId="158" xr:uid="{B2E107C8-E92D-4383-A30C-90F8F230D98A}"/>
    <cellStyle name="20 % - Accent5 3 2" xfId="159" xr:uid="{31C08748-493E-4FFB-9229-0E491B06813F}"/>
    <cellStyle name="20 % - Accent5 3 3" xfId="160" xr:uid="{94188A00-7A81-4E96-A44A-E789B783FD4F}"/>
    <cellStyle name="20 % - Accent5 4 2" xfId="161" xr:uid="{A1C17DAF-F87D-4368-9EF0-BBFB98746A89}"/>
    <cellStyle name="20 % - Accent5 4 3" xfId="162" xr:uid="{EA1D2809-5ED1-4B92-AA70-DA83E22F05D6}"/>
    <cellStyle name="20 % - Accent5 5 2" xfId="163" xr:uid="{6F40928F-F4B4-46A0-96FF-83B5D530390C}"/>
    <cellStyle name="20 % - Accent5 5 3" xfId="164" xr:uid="{95BEA33E-9516-45C9-89D7-F3C2D6DCA87E}"/>
    <cellStyle name="20 % - Accent5 6 2" xfId="165" xr:uid="{B968A1FC-5339-4F2F-B873-194E31EC2CB2}"/>
    <cellStyle name="20 % - Accent5 6 3" xfId="166" xr:uid="{33170D08-DA90-4A8B-9C53-69333308B17C}"/>
    <cellStyle name="20 % - Accent5 7 2" xfId="167" xr:uid="{037D3766-C6F0-488D-B272-B75C4EB1350F}"/>
    <cellStyle name="20 % - Accent5 7 3" xfId="168" xr:uid="{1833F8BF-3002-4238-B775-F6181CA8654C}"/>
    <cellStyle name="20 % - Accent5 8 2" xfId="169" xr:uid="{FB3F9B5D-C543-4171-863E-A11640D8FB51}"/>
    <cellStyle name="20 % - Accent5 8 3" xfId="170" xr:uid="{6CBFF0B1-858E-4DEA-AA0E-DE34723ADA93}"/>
    <cellStyle name="20 % - Accent5 9 2" xfId="171" xr:uid="{94F6EC66-DB51-479B-8486-598FB3552556}"/>
    <cellStyle name="20 % - Accent5 9 3" xfId="172" xr:uid="{AC633748-3481-4EC9-BDF0-B20C60E158DC}"/>
    <cellStyle name="20 % - Accent6 10 2" xfId="173" xr:uid="{E2D69E4B-A171-4FBC-921E-85B90E73BDBA}"/>
    <cellStyle name="20 % - Accent6 10 3" xfId="174" xr:uid="{5472722E-4CDB-4A79-961D-93F31F7B206D}"/>
    <cellStyle name="20 % - Accent6 11 2" xfId="175" xr:uid="{1CF65BE2-E555-4363-8FF4-31CDE856D7E6}"/>
    <cellStyle name="20 % - Accent6 11 3" xfId="176" xr:uid="{A01E9068-AF6D-4899-BCB1-5CB1A6DF64A6}"/>
    <cellStyle name="20 % - Accent6 12 2" xfId="177" xr:uid="{D35A8F15-42CA-46AA-9920-1F31AA37A245}"/>
    <cellStyle name="20 % - Accent6 12 3" xfId="178" xr:uid="{24EE21CD-5BC6-4C94-8344-BB2CA94A2209}"/>
    <cellStyle name="20 % - Accent6 13 2" xfId="179" xr:uid="{736A8D91-51DE-443F-8558-27CB4F36751F}"/>
    <cellStyle name="20 % - Accent6 13 3" xfId="180" xr:uid="{E26D8E23-B63B-4A19-8E12-CADFF998D42C}"/>
    <cellStyle name="20 % - Accent6 14 2" xfId="181" xr:uid="{594E4D0B-9639-474D-9637-23512F692538}"/>
    <cellStyle name="20 % - Accent6 14 3" xfId="182" xr:uid="{A1E58775-19E0-49CC-8FB8-B104102298B0}"/>
    <cellStyle name="20 % - Accent6 15 2" xfId="183" xr:uid="{8E0E74B8-B179-4C85-8CBF-3D664C9C0870}"/>
    <cellStyle name="20 % - Accent6 15 3" xfId="184" xr:uid="{F27FDEBE-2A82-4AF9-94CB-47D9FF359B7A}"/>
    <cellStyle name="20 % - Accent6 16 2" xfId="185" xr:uid="{BF1990F1-26F2-4D6C-A444-A4D1B397FC0C}"/>
    <cellStyle name="20 % - Accent6 16 3" xfId="186" xr:uid="{8371E9AE-B74E-4C39-9E9F-FA782B7BF4E0}"/>
    <cellStyle name="20 % - Accent6 17 2" xfId="187" xr:uid="{7F5B05F9-1554-4F42-89AA-11F20F732586}"/>
    <cellStyle name="20 % - Accent6 17 3" xfId="188" xr:uid="{2D62CCE7-98FF-498B-8107-7838516A0102}"/>
    <cellStyle name="20 % - Accent6 2 2" xfId="189" xr:uid="{5255F95D-2581-4964-94BC-2DE767AB73B8}"/>
    <cellStyle name="20 % - Accent6 2 3" xfId="190" xr:uid="{7FE51F6C-1DCE-45BD-969E-9243C699EFBC}"/>
    <cellStyle name="20 % - Accent6 3 2" xfId="191" xr:uid="{2E4C9960-0CDD-43B9-A150-D7354908797F}"/>
    <cellStyle name="20 % - Accent6 3 3" xfId="192" xr:uid="{F1C2A724-284D-45AF-8310-E1DFE066BF75}"/>
    <cellStyle name="20 % - Accent6 4 2" xfId="193" xr:uid="{8AB6BF71-96BA-4CBD-B343-63AFD7117FC7}"/>
    <cellStyle name="20 % - Accent6 4 3" xfId="194" xr:uid="{82A96150-247E-48E3-9EB9-34707F76CE75}"/>
    <cellStyle name="20 % - Accent6 5 2" xfId="195" xr:uid="{DB576280-6939-4F04-A990-5A2411359622}"/>
    <cellStyle name="20 % - Accent6 5 3" xfId="196" xr:uid="{7FDB9F91-0860-4FE0-A24E-6DD1B4496FA5}"/>
    <cellStyle name="20 % - Accent6 6 2" xfId="197" xr:uid="{340D4481-202C-44BC-8250-1E50CFA65023}"/>
    <cellStyle name="20 % - Accent6 6 3" xfId="198" xr:uid="{EA87F555-A3EC-4C7F-BBE1-C89FB1840316}"/>
    <cellStyle name="20 % - Accent6 7 2" xfId="199" xr:uid="{7BCDD66D-D274-4D1A-8041-DB9232B1C2AF}"/>
    <cellStyle name="20 % - Accent6 7 3" xfId="200" xr:uid="{56295BDA-04A9-4353-BD2A-A61D6A6CFC7E}"/>
    <cellStyle name="20 % - Accent6 8 2" xfId="201" xr:uid="{5044B837-D529-4A7E-B667-87AE57D3CD2A}"/>
    <cellStyle name="20 % - Accent6 8 3" xfId="202" xr:uid="{D9CFFA1B-DC78-4C38-9871-2106FF6C1BD4}"/>
    <cellStyle name="20 % - Accent6 9 2" xfId="203" xr:uid="{54E28EAD-DAB9-497B-8458-926506990E4B}"/>
    <cellStyle name="20 % - Accent6 9 3" xfId="204" xr:uid="{A414E3F1-9317-4476-8813-92CCD39274D6}"/>
    <cellStyle name="20% - Accent1 2" xfId="1948" xr:uid="{591C1E5C-8768-416E-ADB9-36FD0F364BE6}"/>
    <cellStyle name="20% - Accent1 2 2" xfId="1949" xr:uid="{09915014-A274-4BE5-AC15-EC02FBF9A2E6}"/>
    <cellStyle name="20% - Accent1 3" xfId="1950" xr:uid="{FA044E9A-CB66-4820-96E8-6E5D79205A3B}"/>
    <cellStyle name="20% - Accent1 4" xfId="1951" xr:uid="{35DA1BF3-03B3-4B6C-8496-DB42E1AF39B2}"/>
    <cellStyle name="20% - Accent1 5" xfId="1952" xr:uid="{C6869BB3-A1DB-457D-AE5F-55051AB3BA66}"/>
    <cellStyle name="20% - Accent1 6" xfId="1953" xr:uid="{59CFCF74-257F-45BD-9F65-DD9C613D1ED5}"/>
    <cellStyle name="20% - Accent1 7" xfId="1954" xr:uid="{CEE751B9-6741-484A-8364-542894D07A79}"/>
    <cellStyle name="20% - Accent1 8" xfId="1955" xr:uid="{C783F536-259B-453B-9814-CC13426B28A7}"/>
    <cellStyle name="20% - Accent1 9" xfId="1956" xr:uid="{75107DC9-89BA-422A-9F4F-6DB8891391D9}"/>
    <cellStyle name="20% - Accent2 2" xfId="1957" xr:uid="{1FAF2596-2ABE-4FF5-B39D-E3190467DEB7}"/>
    <cellStyle name="20% - Accent2 2 2" xfId="1958" xr:uid="{E606EB8C-2439-4BCE-9C69-DC931E0608D8}"/>
    <cellStyle name="20% - Accent2 3" xfId="1959" xr:uid="{087649F2-729C-405F-B0CD-DE24474D787A}"/>
    <cellStyle name="20% - Accent2 4" xfId="1960" xr:uid="{D1B72CB1-CA8A-49BE-AC8D-5A6F62F899CC}"/>
    <cellStyle name="20% - Accent2 5" xfId="1961" xr:uid="{0108FDC7-F48D-4213-8CF4-3D7D584A435E}"/>
    <cellStyle name="20% - Accent2 6" xfId="1962" xr:uid="{B7AB761A-1159-449B-993C-FC52ED4A9986}"/>
    <cellStyle name="20% - Accent2 7" xfId="1963" xr:uid="{241F94B6-783B-4371-A50C-7B7603A2984D}"/>
    <cellStyle name="20% - Accent2 8" xfId="1964" xr:uid="{972D8827-E267-42BE-98F4-EDE6621AA214}"/>
    <cellStyle name="20% - Accent2 9" xfId="1965" xr:uid="{95E88BB9-CF03-4E2B-B47E-EC08258326CB}"/>
    <cellStyle name="20% - Accent3 2" xfId="1966" xr:uid="{ECB43FAC-0940-403D-8E9D-20684EF210EE}"/>
    <cellStyle name="20% - Accent3 2 2" xfId="1967" xr:uid="{01C8E2BB-FBC0-487A-900E-B59FB75CE4F5}"/>
    <cellStyle name="20% - Accent3 3" xfId="1968" xr:uid="{6FA8879C-FB08-4511-AD9D-9E45175BB1B9}"/>
    <cellStyle name="20% - Accent3 4" xfId="1969" xr:uid="{97F39536-E47D-4431-9964-9247E2A1B8A9}"/>
    <cellStyle name="20% - Accent3 5" xfId="1970" xr:uid="{C3A21FA4-FFD7-4255-8958-CEAE68EA3757}"/>
    <cellStyle name="20% - Accent3 6" xfId="1971" xr:uid="{D83EC11D-9614-4BCD-B51E-1CB7D70CDEEF}"/>
    <cellStyle name="20% - Accent3 7" xfId="1972" xr:uid="{564FA040-B875-4905-AAB1-A91BCE246A32}"/>
    <cellStyle name="20% - Accent3 8" xfId="1973" xr:uid="{7BAC2B71-3916-48F6-929F-757EC8D1F8CD}"/>
    <cellStyle name="20% - Accent3 9" xfId="1974" xr:uid="{44779C4F-A8CC-4045-AD85-B993D34067C9}"/>
    <cellStyle name="20% - Accent4 2" xfId="1975" xr:uid="{B3AC65A2-0158-47BF-998D-8ACF191AAEC2}"/>
    <cellStyle name="20% - Accent4 2 2" xfId="1976" xr:uid="{A325092C-6FD3-4A9F-9341-73CF7DEB4CFD}"/>
    <cellStyle name="20% - Accent4 3" xfId="1977" xr:uid="{CE841A30-C025-4D17-871E-3C94CDDFFE8C}"/>
    <cellStyle name="20% - Accent4 4" xfId="1978" xr:uid="{FC47CC50-F13C-4E8F-9BB6-C161BF3EE32B}"/>
    <cellStyle name="20% - Accent4 5" xfId="1979" xr:uid="{E21796EC-4365-4516-8F22-C7A40B36B598}"/>
    <cellStyle name="20% - Accent4 6" xfId="1980" xr:uid="{C2116A5C-39CF-425B-8C01-E5199DD1D5C9}"/>
    <cellStyle name="20% - Accent4 7" xfId="1981" xr:uid="{E43BFAAE-93C6-4EA9-AF01-43D9A25CFA11}"/>
    <cellStyle name="20% - Accent4 8" xfId="1982" xr:uid="{1B12D569-B7DD-4856-9A52-B6436F02CD3E}"/>
    <cellStyle name="20% - Accent4 9" xfId="1983" xr:uid="{8185BF29-B353-4361-A492-900D463C8D70}"/>
    <cellStyle name="20% - Accent5 2" xfId="1984" xr:uid="{F89D56EC-7697-46B2-A8AF-62756B4E1CFA}"/>
    <cellStyle name="20% - Accent5 2 2" xfId="1985" xr:uid="{C363D572-2EA6-4C6F-8C4A-1BF2A245E99B}"/>
    <cellStyle name="20% - Accent5 3" xfId="1986" xr:uid="{136026F1-A99C-4317-B09F-031205097691}"/>
    <cellStyle name="20% - Accent5 4" xfId="1987" xr:uid="{EC36D243-663B-447A-954A-3577855B75A2}"/>
    <cellStyle name="20% - Accent5 5" xfId="1988" xr:uid="{C4D6CC35-948D-4C3E-9D8B-45E211F8B1D9}"/>
    <cellStyle name="20% - Accent5 6" xfId="1989" xr:uid="{BE50CFE5-00B3-48D5-92CC-BBB9C0DF064F}"/>
    <cellStyle name="20% - Accent5 7" xfId="1990" xr:uid="{9F73DF35-D7DE-4321-ADA1-C86D9DB10035}"/>
    <cellStyle name="20% - Accent5 8" xfId="1991" xr:uid="{A4D8CC6F-85C3-479F-B639-E63582D853F7}"/>
    <cellStyle name="20% - Accent5 9" xfId="1992" xr:uid="{E65CE3C0-C753-48D7-9CD6-1587BA8344A7}"/>
    <cellStyle name="20% - Accent6 2" xfId="1993" xr:uid="{552B2771-981F-4484-8875-CFBE02BB2DC3}"/>
    <cellStyle name="20% - Accent6 2 2" xfId="1994" xr:uid="{235EBAED-8DF8-4EB6-89EC-816622E061F5}"/>
    <cellStyle name="20% - Accent6 3" xfId="1995" xr:uid="{8F9C059D-AB79-42EE-AA57-E316B11395E0}"/>
    <cellStyle name="20% - Accent6 4" xfId="1996" xr:uid="{D89233BF-BF73-42DF-8758-FF9BAD39B113}"/>
    <cellStyle name="20% - Accent6 5" xfId="1997" xr:uid="{8CDF9F00-95B5-4C7A-8939-ECD06EDBA5AD}"/>
    <cellStyle name="20% - Accent6 6" xfId="1998" xr:uid="{DEB1D370-97CC-4772-B202-A8B5FF1BE0AF}"/>
    <cellStyle name="20% - Accent6 7" xfId="1999" xr:uid="{8B82E2E4-C499-4D9D-A32E-E2BA5F683BCA}"/>
    <cellStyle name="20% - Accent6 8" xfId="2000" xr:uid="{7682134B-A49F-4095-BB97-0622F05E87E3}"/>
    <cellStyle name="20% - Accent6 9" xfId="2001" xr:uid="{23D5413A-5EE6-4693-9839-617F84608F96}"/>
    <cellStyle name="20% - 强调文字颜色 1" xfId="1370" xr:uid="{3A9278F1-97BE-4EB4-9EF8-2B31EF45A457}"/>
    <cellStyle name="20% - 强调文字颜色 2" xfId="1371" xr:uid="{BF4C581E-7F8D-483F-A259-AA2BACF903EB}"/>
    <cellStyle name="20% - 强调文字颜色 3" xfId="1372" xr:uid="{601E88F9-3988-4442-B645-A203EEC32CD8}"/>
    <cellStyle name="20% - 强调文字颜色 4" xfId="1373" xr:uid="{CFA59431-2F7C-471F-B5C5-84098A8E6E42}"/>
    <cellStyle name="20% - 强调文字颜色 5" xfId="1374" xr:uid="{747CBECB-626A-49F4-A64E-E9300B59F5FC}"/>
    <cellStyle name="20% - 强调文字颜色 6" xfId="1375" xr:uid="{9CFACA7D-F171-4FDE-854E-D6FCDCB0A8F8}"/>
    <cellStyle name="40 % - Accent1 10 2" xfId="205" xr:uid="{EC323B50-7150-48E5-BD73-8AF1753C7EAD}"/>
    <cellStyle name="40 % - Accent1 10 3" xfId="206" xr:uid="{8A3C9CD9-1B34-439A-9127-7978CD07D3E6}"/>
    <cellStyle name="40 % - Accent1 11 2" xfId="207" xr:uid="{B381BF74-BE3A-4183-9518-9F1EDACC6808}"/>
    <cellStyle name="40 % - Accent1 11 3" xfId="208" xr:uid="{BB134107-68C0-4FE0-AF85-5FC6F7A122AD}"/>
    <cellStyle name="40 % - Accent1 12 2" xfId="209" xr:uid="{BDAAAD58-BDE5-47A4-855D-E761774F069B}"/>
    <cellStyle name="40 % - Accent1 12 3" xfId="210" xr:uid="{4620481D-97D7-49EE-BE0E-88BC6CC3C00D}"/>
    <cellStyle name="40 % - Accent1 13 2" xfId="211" xr:uid="{948557F8-0EBA-44AB-875F-3A4418156C6C}"/>
    <cellStyle name="40 % - Accent1 13 3" xfId="212" xr:uid="{9DE4005F-BE80-42FE-9914-528FB9A94084}"/>
    <cellStyle name="40 % - Accent1 14 2" xfId="213" xr:uid="{3EDB70DB-856B-4733-BE8F-3B3BD4D6B912}"/>
    <cellStyle name="40 % - Accent1 14 3" xfId="214" xr:uid="{B3CE964A-0485-4DDF-9FBC-411423E35EDA}"/>
    <cellStyle name="40 % - Accent1 15 2" xfId="215" xr:uid="{824CF278-A1EC-4201-B207-88761C32BAF1}"/>
    <cellStyle name="40 % - Accent1 15 3" xfId="216" xr:uid="{294D963B-F1B5-4F25-AC4C-DC4034182370}"/>
    <cellStyle name="40 % - Accent1 16 2" xfId="217" xr:uid="{1DDEEA1C-6A52-4BB5-B564-DE5CF8FF668F}"/>
    <cellStyle name="40 % - Accent1 16 3" xfId="218" xr:uid="{5571AE46-EFAD-4F00-BBF7-61D2A6A1CB33}"/>
    <cellStyle name="40 % - Accent1 17 2" xfId="219" xr:uid="{F6EF18E0-3B5B-474B-AEDB-A7165D666085}"/>
    <cellStyle name="40 % - Accent1 17 3" xfId="220" xr:uid="{CAFC969A-5965-494E-AEAE-C1AD284FF3A2}"/>
    <cellStyle name="40 % - Accent1 2 2" xfId="221" xr:uid="{ED8E9E55-C808-4DB9-A8B2-9EF3BD63DA38}"/>
    <cellStyle name="40 % - Accent1 2 3" xfId="222" xr:uid="{6DB76257-43CC-4482-B3A6-C62277473367}"/>
    <cellStyle name="40 % - Accent1 3 2" xfId="223" xr:uid="{541D72C6-0062-4D06-9500-6BF481F19102}"/>
    <cellStyle name="40 % - Accent1 3 3" xfId="224" xr:uid="{63077852-EA54-480D-B00D-D7C91F868A29}"/>
    <cellStyle name="40 % - Accent1 4 2" xfId="225" xr:uid="{E216EF01-CE8F-4BB3-99BF-E129D990F65E}"/>
    <cellStyle name="40 % - Accent1 4 3" xfId="226" xr:uid="{4E79041B-DB34-496F-8D5D-23E09B8B4200}"/>
    <cellStyle name="40 % - Accent1 5 2" xfId="227" xr:uid="{70CB9BE4-AB41-4525-887C-09EC1BD4889B}"/>
    <cellStyle name="40 % - Accent1 5 3" xfId="228" xr:uid="{8ABBB3F7-CB6C-475F-B54E-6FE3261A278F}"/>
    <cellStyle name="40 % - Accent1 6 2" xfId="229" xr:uid="{CCC2E427-8961-4BAC-BBAB-1BAF5D5B46F7}"/>
    <cellStyle name="40 % - Accent1 6 3" xfId="230" xr:uid="{3BE5F3E8-2003-4FB1-91D7-5E8FE40E75D5}"/>
    <cellStyle name="40 % - Accent1 7 2" xfId="231" xr:uid="{7ACCA9B5-63EC-48DB-BE7B-138C4D9B6AAA}"/>
    <cellStyle name="40 % - Accent1 7 3" xfId="232" xr:uid="{D1641A28-9795-4DC8-BADD-B494525DC032}"/>
    <cellStyle name="40 % - Accent1 8 2" xfId="233" xr:uid="{EDAC5082-7ABC-4DF9-A228-2FB0E7173CE9}"/>
    <cellStyle name="40 % - Accent1 8 3" xfId="234" xr:uid="{DE2669D0-CECF-4FB9-B20C-2BAA9A23D6B6}"/>
    <cellStyle name="40 % - Accent1 9 2" xfId="235" xr:uid="{F8A0FD87-3E3B-46FE-981E-AA0A0E090034}"/>
    <cellStyle name="40 % - Accent1 9 3" xfId="236" xr:uid="{5E528894-1FE2-4ADA-8642-A6D5DE84CFBA}"/>
    <cellStyle name="40 % - Accent2 10 2" xfId="237" xr:uid="{8102C01B-9088-4F2A-8E68-E73C02F0B936}"/>
    <cellStyle name="40 % - Accent2 10 3" xfId="238" xr:uid="{83806473-3006-45E1-88B1-A53C02FC7C78}"/>
    <cellStyle name="40 % - Accent2 11 2" xfId="239" xr:uid="{8EC1EE7F-3326-4C7C-BAA2-9CFFE1B01109}"/>
    <cellStyle name="40 % - Accent2 11 3" xfId="240" xr:uid="{333F83FC-5AB2-4A5A-B9DB-D433AB904A52}"/>
    <cellStyle name="40 % - Accent2 12 2" xfId="241" xr:uid="{A5FEDD80-2D7B-4F8C-AA63-58837EDAE2FB}"/>
    <cellStyle name="40 % - Accent2 12 3" xfId="242" xr:uid="{F384A476-F8F3-4DFB-A61E-D79E26497C1B}"/>
    <cellStyle name="40 % - Accent2 13 2" xfId="243" xr:uid="{EB624617-3EC7-4AB6-B006-A804047CF96B}"/>
    <cellStyle name="40 % - Accent2 13 3" xfId="244" xr:uid="{56D7A02C-7628-4521-8402-A86FB9DCC3EC}"/>
    <cellStyle name="40 % - Accent2 14 2" xfId="245" xr:uid="{487657B4-FC77-4161-A3AA-5363A4F3E769}"/>
    <cellStyle name="40 % - Accent2 14 3" xfId="246" xr:uid="{2BC32185-C651-4999-B706-BBC3A04DFDE9}"/>
    <cellStyle name="40 % - Accent2 15 2" xfId="247" xr:uid="{2D72A32A-F0E6-4DA8-A6DE-437EB675C5A6}"/>
    <cellStyle name="40 % - Accent2 15 3" xfId="248" xr:uid="{7F1D3704-9096-4A8B-BF43-2619B3325F46}"/>
    <cellStyle name="40 % - Accent2 16 2" xfId="249" xr:uid="{3FBA9D5B-A42A-47C5-AD4C-E5F695E66C71}"/>
    <cellStyle name="40 % - Accent2 16 3" xfId="250" xr:uid="{454B8A7B-E1DC-4010-9DEE-8CE20D0C0FB2}"/>
    <cellStyle name="40 % - Accent2 17 2" xfId="251" xr:uid="{AB4AAD22-0F1F-4B9C-A4C8-E29297DAE363}"/>
    <cellStyle name="40 % - Accent2 17 3" xfId="252" xr:uid="{22C87EBC-60BA-4229-B725-A2FB3ACBC74B}"/>
    <cellStyle name="40 % - Accent2 2 2" xfId="253" xr:uid="{A57BB76D-606A-48EB-BC43-772B6F6118CA}"/>
    <cellStyle name="40 % - Accent2 2 3" xfId="254" xr:uid="{F66B77B8-8835-4D3C-B321-BDC0B1306218}"/>
    <cellStyle name="40 % - Accent2 3 2" xfId="255" xr:uid="{4CAE82CE-0642-4F98-969B-A8001DCAF42F}"/>
    <cellStyle name="40 % - Accent2 3 3" xfId="256" xr:uid="{03D3B53B-4F20-47B5-B3E9-D2F457324829}"/>
    <cellStyle name="40 % - Accent2 4 2" xfId="257" xr:uid="{5C02CB51-3657-46A5-8EC0-D32D430D9BC7}"/>
    <cellStyle name="40 % - Accent2 4 3" xfId="258" xr:uid="{AE5A2A01-63F6-4379-B2E2-7900E068F1F4}"/>
    <cellStyle name="40 % - Accent2 5 2" xfId="259" xr:uid="{7181A67D-06EA-4134-95EE-AB5D7FC36810}"/>
    <cellStyle name="40 % - Accent2 5 3" xfId="260" xr:uid="{400C03FB-2963-4764-9B7A-E25DD98C8119}"/>
    <cellStyle name="40 % - Accent2 6 2" xfId="261" xr:uid="{F37FF078-D917-45AF-AE56-98A749AE05AE}"/>
    <cellStyle name="40 % - Accent2 6 3" xfId="262" xr:uid="{2B642675-E0C7-4616-BA33-B06B9D434429}"/>
    <cellStyle name="40 % - Accent2 7 2" xfId="263" xr:uid="{8BC5EB09-4F4D-43F8-AF05-67FE0D188632}"/>
    <cellStyle name="40 % - Accent2 7 3" xfId="264" xr:uid="{9F5B9EDB-C2F7-4425-9271-1B617840687A}"/>
    <cellStyle name="40 % - Accent2 8 2" xfId="265" xr:uid="{42EF2823-7BB2-4FE5-AE6C-01C57CBAA016}"/>
    <cellStyle name="40 % - Accent2 8 3" xfId="266" xr:uid="{7BBB6B9C-3517-448B-BA17-C227F81E8368}"/>
    <cellStyle name="40 % - Accent2 9 2" xfId="267" xr:uid="{43B24503-3EAF-4F28-9E82-E39C37F7CD37}"/>
    <cellStyle name="40 % - Accent2 9 3" xfId="268" xr:uid="{E1F8AD59-6A20-4438-80F9-933A6CD5E27C}"/>
    <cellStyle name="40 % - Accent3 10 2" xfId="269" xr:uid="{09CA4D4B-C986-4FE2-9094-B5B525AA6B13}"/>
    <cellStyle name="40 % - Accent3 10 3" xfId="270" xr:uid="{3B2F0688-1D42-4564-9E7C-57DB7B6D2E29}"/>
    <cellStyle name="40 % - Accent3 11 2" xfId="271" xr:uid="{AA26B4D5-E325-4F5F-9E1E-EEB039E9BED8}"/>
    <cellStyle name="40 % - Accent3 11 3" xfId="272" xr:uid="{BADB8316-CEF0-4496-9A9D-0E48EB901E22}"/>
    <cellStyle name="40 % - Accent3 12 2" xfId="273" xr:uid="{B2521E1B-DF9A-4069-A66E-03DBC36D0E3D}"/>
    <cellStyle name="40 % - Accent3 12 3" xfId="274" xr:uid="{552D37A8-1D22-4301-B4F1-F5923F7D3A2B}"/>
    <cellStyle name="40 % - Accent3 13 2" xfId="275" xr:uid="{2297135D-7609-4429-8C47-09AEF420B908}"/>
    <cellStyle name="40 % - Accent3 13 3" xfId="276" xr:uid="{B9032B94-B5EB-4893-97AE-729A84C32200}"/>
    <cellStyle name="40 % - Accent3 14 2" xfId="277" xr:uid="{C6EF73BF-FEF7-47C4-95CE-5479FB54E770}"/>
    <cellStyle name="40 % - Accent3 14 3" xfId="278" xr:uid="{9089B3A6-13CA-4494-9D92-127E76ECB1B3}"/>
    <cellStyle name="40 % - Accent3 15 2" xfId="279" xr:uid="{4F65226E-06DB-417A-9282-7E1CF5B45512}"/>
    <cellStyle name="40 % - Accent3 15 3" xfId="280" xr:uid="{591DA068-23D6-48D9-8CC0-ABF41D4B5D8B}"/>
    <cellStyle name="40 % - Accent3 16 2" xfId="281" xr:uid="{D7F15584-FC48-4DA9-B414-23AD14305B1A}"/>
    <cellStyle name="40 % - Accent3 16 3" xfId="282" xr:uid="{F8BAB006-0346-420E-8E93-139719279D7B}"/>
    <cellStyle name="40 % - Accent3 17 2" xfId="283" xr:uid="{66363B78-F28C-448E-8AF1-1884C7391D9F}"/>
    <cellStyle name="40 % - Accent3 17 3" xfId="284" xr:uid="{ED909BFB-7359-4340-B0A0-29F35203977F}"/>
    <cellStyle name="40 % - Accent3 2 2" xfId="285" xr:uid="{8F70BB84-D6E3-4DD1-B3CE-0E156702D1ED}"/>
    <cellStyle name="40 % - Accent3 2 3" xfId="286" xr:uid="{5FCB2B0B-442E-48FB-9F8E-A3973796386C}"/>
    <cellStyle name="40 % - Accent3 3 2" xfId="287" xr:uid="{0762F0A4-0ED1-4776-9621-98771A1A5630}"/>
    <cellStyle name="40 % - Accent3 3 3" xfId="288" xr:uid="{F6734444-F2FF-4D38-8FE5-74A7F28F1F35}"/>
    <cellStyle name="40 % - Accent3 4 2" xfId="289" xr:uid="{11F29BA6-750F-47A2-95EE-EC028CFE62C7}"/>
    <cellStyle name="40 % - Accent3 4 3" xfId="290" xr:uid="{49439D53-EADB-4E6A-9C99-1214A1649067}"/>
    <cellStyle name="40 % - Accent3 5 2" xfId="291" xr:uid="{D073A090-7973-47D3-8C45-43360759A5A8}"/>
    <cellStyle name="40 % - Accent3 5 3" xfId="292" xr:uid="{DAB3E90F-B080-454C-82BE-C793D11882B4}"/>
    <cellStyle name="40 % - Accent3 6 2" xfId="293" xr:uid="{28972E6C-87C9-4E02-B7EC-6D6BE3B54942}"/>
    <cellStyle name="40 % - Accent3 6 3" xfId="294" xr:uid="{50BFA7BC-9FE7-4ADD-BCB0-C95E4145FCCA}"/>
    <cellStyle name="40 % - Accent3 7 2" xfId="295" xr:uid="{335A3436-A780-4918-9178-F89DCF70FA64}"/>
    <cellStyle name="40 % - Accent3 7 3" xfId="296" xr:uid="{BE4BC277-1F10-4957-B360-4B805EFBC004}"/>
    <cellStyle name="40 % - Accent3 8 2" xfId="297" xr:uid="{E1D69434-3AF7-49FA-8522-8B45A6B19362}"/>
    <cellStyle name="40 % - Accent3 8 3" xfId="298" xr:uid="{8552687E-337A-4169-9502-034EA9C9D74E}"/>
    <cellStyle name="40 % - Accent3 9 2" xfId="299" xr:uid="{E68D2E2F-2289-47E6-B058-B33F5157AF51}"/>
    <cellStyle name="40 % - Accent3 9 3" xfId="300" xr:uid="{ECD33861-312E-410D-8049-1ECE6D366A06}"/>
    <cellStyle name="40 % - Accent4 10 2" xfId="301" xr:uid="{AF37812D-4179-41F4-9E88-149A16D06BBA}"/>
    <cellStyle name="40 % - Accent4 10 3" xfId="302" xr:uid="{94722650-7ABE-4E39-A272-87C9B544B703}"/>
    <cellStyle name="40 % - Accent4 11 2" xfId="303" xr:uid="{FC4E15FA-5544-494A-9EB8-A681A24021BD}"/>
    <cellStyle name="40 % - Accent4 11 3" xfId="304" xr:uid="{CCE665DC-CE21-4C20-87F1-F680E5A49EF2}"/>
    <cellStyle name="40 % - Accent4 12 2" xfId="305" xr:uid="{8E88623A-4893-453C-A4D1-87175CC375FE}"/>
    <cellStyle name="40 % - Accent4 12 3" xfId="306" xr:uid="{21E9DB0E-F897-4BAD-9E52-32BAED7B0D78}"/>
    <cellStyle name="40 % - Accent4 13 2" xfId="307" xr:uid="{6518ED69-CA0E-4D64-88A8-1F1E86803F43}"/>
    <cellStyle name="40 % - Accent4 13 3" xfId="308" xr:uid="{1546D17F-6016-4413-A1E7-2B55CBBACFAB}"/>
    <cellStyle name="40 % - Accent4 14 2" xfId="309" xr:uid="{2C57F0A3-74A6-4900-99B3-D63C62BB3E46}"/>
    <cellStyle name="40 % - Accent4 14 3" xfId="310" xr:uid="{63147885-14D1-44F0-9A04-5975B0282631}"/>
    <cellStyle name="40 % - Accent4 15 2" xfId="311" xr:uid="{46B82B49-25FD-4937-AEE4-61BBFBE04A9E}"/>
    <cellStyle name="40 % - Accent4 15 3" xfId="312" xr:uid="{FF8EEE0A-40A8-40FE-98A1-6150AE84B4A5}"/>
    <cellStyle name="40 % - Accent4 16 2" xfId="313" xr:uid="{3EB81CCB-4363-4922-A595-8DB6D0207E4F}"/>
    <cellStyle name="40 % - Accent4 16 3" xfId="314" xr:uid="{894C98FD-BB56-4D06-9565-F1B8B28B72C9}"/>
    <cellStyle name="40 % - Accent4 17 2" xfId="315" xr:uid="{2D34778E-5238-46C4-9AD3-247C7D5A733D}"/>
    <cellStyle name="40 % - Accent4 17 3" xfId="316" xr:uid="{B18A1F92-33BD-424D-81AA-DB6523167ED2}"/>
    <cellStyle name="40 % - Accent4 2 2" xfId="317" xr:uid="{BE3CC5DE-81D9-4B46-A119-5C2ADC248D11}"/>
    <cellStyle name="40 % - Accent4 2 3" xfId="318" xr:uid="{23623389-FA67-4ABB-9A47-E711EA0A4421}"/>
    <cellStyle name="40 % - Accent4 3 2" xfId="319" xr:uid="{809D46A9-8FB5-4DE1-9C21-E4F308E52C17}"/>
    <cellStyle name="40 % - Accent4 3 3" xfId="320" xr:uid="{3AB88E1B-AF86-4C0F-9775-CAE1C766778F}"/>
    <cellStyle name="40 % - Accent4 4 2" xfId="321" xr:uid="{FAD3D3A2-36E6-4562-94C5-8AA962D5EFD9}"/>
    <cellStyle name="40 % - Accent4 4 3" xfId="322" xr:uid="{886BF23A-3DED-488B-93D6-6733BBC819EE}"/>
    <cellStyle name="40 % - Accent4 5 2" xfId="323" xr:uid="{1B1E8485-644D-44CF-99BC-23CAA7CDCF6C}"/>
    <cellStyle name="40 % - Accent4 5 3" xfId="324" xr:uid="{F6ABD971-BA48-441F-9A2D-C69388C63539}"/>
    <cellStyle name="40 % - Accent4 6 2" xfId="325" xr:uid="{2B188E49-55A8-49E9-9698-6C72A51711D0}"/>
    <cellStyle name="40 % - Accent4 6 3" xfId="326" xr:uid="{EB098723-6CBD-458E-8623-FE3A3AE37213}"/>
    <cellStyle name="40 % - Accent4 7 2" xfId="327" xr:uid="{772F6764-75BB-46BA-9E86-5734E6493CC0}"/>
    <cellStyle name="40 % - Accent4 7 3" xfId="328" xr:uid="{4AF42423-E38F-4103-9FD8-27128E712F4F}"/>
    <cellStyle name="40 % - Accent4 8 2" xfId="329" xr:uid="{7D3BD26A-61DD-440A-9B17-F4CDAAF599AA}"/>
    <cellStyle name="40 % - Accent4 8 3" xfId="330" xr:uid="{1ABEA401-41F4-49F7-A89A-1C47767ED259}"/>
    <cellStyle name="40 % - Accent4 9 2" xfId="331" xr:uid="{F072B9FD-3904-4B88-A6F2-77DC27517768}"/>
    <cellStyle name="40 % - Accent4 9 3" xfId="332" xr:uid="{B3694548-5498-481A-97E0-D540B94E65E0}"/>
    <cellStyle name="40 % - Accent5 10 2" xfId="333" xr:uid="{502AE3FF-6B82-4A00-AD59-E574CEBE19AF}"/>
    <cellStyle name="40 % - Accent5 10 3" xfId="334" xr:uid="{3059BBB4-C711-4A22-9F2A-3F70DB21AFA6}"/>
    <cellStyle name="40 % - Accent5 11 2" xfId="335" xr:uid="{80EC29E7-09EE-4BFF-AB76-8D9156642461}"/>
    <cellStyle name="40 % - Accent5 11 3" xfId="336" xr:uid="{E4CC7CEB-E85E-42D7-B828-FF954BE2B7AC}"/>
    <cellStyle name="40 % - Accent5 12 2" xfId="337" xr:uid="{1A93552F-DE85-47DE-A8C9-0944CACB8D19}"/>
    <cellStyle name="40 % - Accent5 12 3" xfId="338" xr:uid="{6A6BB508-CC57-4F73-9EE1-85BFD32C3527}"/>
    <cellStyle name="40 % - Accent5 13 2" xfId="339" xr:uid="{3C61F1F1-0B05-47ED-B92B-30CAF15AB874}"/>
    <cellStyle name="40 % - Accent5 13 3" xfId="340" xr:uid="{57532845-6721-41E1-AE84-9287B3481F83}"/>
    <cellStyle name="40 % - Accent5 14 2" xfId="341" xr:uid="{2820BC07-C9F4-43E0-BCF4-060F473910C0}"/>
    <cellStyle name="40 % - Accent5 14 3" xfId="342" xr:uid="{F51D4903-6025-4106-8237-CC862FEBD9F0}"/>
    <cellStyle name="40 % - Accent5 15 2" xfId="343" xr:uid="{BC937C56-ED76-4DD9-AFBB-34C4E4F94E41}"/>
    <cellStyle name="40 % - Accent5 15 3" xfId="344" xr:uid="{E577E0AA-877E-442B-A68C-8875719ACCA1}"/>
    <cellStyle name="40 % - Accent5 16 2" xfId="345" xr:uid="{9698E611-6BFC-43D2-A76C-E735D2561B95}"/>
    <cellStyle name="40 % - Accent5 16 3" xfId="346" xr:uid="{D4FD703F-4D2B-4333-A700-8133563D6A82}"/>
    <cellStyle name="40 % - Accent5 17 2" xfId="347" xr:uid="{B22422F2-1FF7-459B-85F4-BDBF9DCCA09B}"/>
    <cellStyle name="40 % - Accent5 17 3" xfId="348" xr:uid="{B5658083-D235-4287-A2B6-AEC227BC3178}"/>
    <cellStyle name="40 % - Accent5 2 2" xfId="349" xr:uid="{64DD9AB5-DB0E-41CD-8657-F948AC3C27D9}"/>
    <cellStyle name="40 % - Accent5 2 3" xfId="350" xr:uid="{D0CD6D0D-F5EB-4A64-B031-E5D8B4E15282}"/>
    <cellStyle name="40 % - Accent5 3 2" xfId="351" xr:uid="{ACDA3D71-9BA1-4414-A2E1-CD17E46E84D7}"/>
    <cellStyle name="40 % - Accent5 3 3" xfId="352" xr:uid="{8016F6A6-8C26-437C-9BB3-908F965D5417}"/>
    <cellStyle name="40 % - Accent5 4 2" xfId="353" xr:uid="{65355F94-946A-44DD-80D3-BA0B9BA344AB}"/>
    <cellStyle name="40 % - Accent5 4 3" xfId="354" xr:uid="{12082742-DF98-465E-9C05-0579AC0B2542}"/>
    <cellStyle name="40 % - Accent5 5 2" xfId="355" xr:uid="{93CFBFBC-D849-4F2F-A88E-1E3DDC6FF403}"/>
    <cellStyle name="40 % - Accent5 5 3" xfId="356" xr:uid="{D40DD174-18A5-490B-812E-92D680255B81}"/>
    <cellStyle name="40 % - Accent5 6 2" xfId="357" xr:uid="{E839C841-705B-47DA-B813-CE4D431EC95D}"/>
    <cellStyle name="40 % - Accent5 6 3" xfId="358" xr:uid="{1624B7CD-C740-4A2B-BDBE-6BC25C1E0B15}"/>
    <cellStyle name="40 % - Accent5 7 2" xfId="359" xr:uid="{4C3BADB7-5A39-456D-B89D-7754FCDD11FF}"/>
    <cellStyle name="40 % - Accent5 7 3" xfId="360" xr:uid="{7AB5B59A-94A4-4B6F-BE2B-7E8AA07FEFD7}"/>
    <cellStyle name="40 % - Accent5 8 2" xfId="361" xr:uid="{80E550C2-73A0-4453-8DC2-27933988A0DA}"/>
    <cellStyle name="40 % - Accent5 8 3" xfId="362" xr:uid="{CB8EFEE6-C771-4C9B-92CE-46066631A064}"/>
    <cellStyle name="40 % - Accent5 9 2" xfId="363" xr:uid="{5DA27658-7069-4EC2-8F11-2E8C7A847844}"/>
    <cellStyle name="40 % - Accent5 9 3" xfId="364" xr:uid="{DF398ADA-236E-49A4-A75A-F188FD964DC4}"/>
    <cellStyle name="40 % - Accent6 10 2" xfId="365" xr:uid="{50FDD3F2-F08B-47F6-A093-9720BC78292D}"/>
    <cellStyle name="40 % - Accent6 10 3" xfId="366" xr:uid="{E0086E62-D62F-4B42-ADC5-4D030419C578}"/>
    <cellStyle name="40 % - Accent6 11 2" xfId="367" xr:uid="{B56AA0D9-BAF7-4A69-9861-2E9EE9E02856}"/>
    <cellStyle name="40 % - Accent6 11 3" xfId="368" xr:uid="{3580F918-F06F-4990-BBCA-D72274763CF5}"/>
    <cellStyle name="40 % - Accent6 12 2" xfId="369" xr:uid="{7CF54C52-90AC-4556-8F8F-7069F11BCB17}"/>
    <cellStyle name="40 % - Accent6 12 3" xfId="370" xr:uid="{1974AFC4-B876-489B-8400-13DB3D08F73F}"/>
    <cellStyle name="40 % - Accent6 13 2" xfId="371" xr:uid="{45F6DAFF-B607-4F0B-B495-C577C7117AB1}"/>
    <cellStyle name="40 % - Accent6 13 3" xfId="372" xr:uid="{3248BE8F-919F-4F3F-BCF7-5E2BF1C7F9FB}"/>
    <cellStyle name="40 % - Accent6 14 2" xfId="373" xr:uid="{49CD1597-E6F0-4894-BE3C-7FF4AFAB655D}"/>
    <cellStyle name="40 % - Accent6 14 3" xfId="374" xr:uid="{2CD858D0-A2D8-4CB2-9137-60A4D220C4E9}"/>
    <cellStyle name="40 % - Accent6 15 2" xfId="375" xr:uid="{99610F09-F95D-4941-8D16-A83BF27C2611}"/>
    <cellStyle name="40 % - Accent6 15 3" xfId="376" xr:uid="{E26E302E-DA3E-4526-AC38-78616D926D12}"/>
    <cellStyle name="40 % - Accent6 16 2" xfId="377" xr:uid="{1FE08ADF-18B7-4AF5-B2DB-BAC82136ADF9}"/>
    <cellStyle name="40 % - Accent6 16 3" xfId="378" xr:uid="{2670670D-1D67-4076-9EFA-98C0E9DE6122}"/>
    <cellStyle name="40 % - Accent6 17 2" xfId="379" xr:uid="{1F4906C8-D517-4164-BD0B-588D56AD81EF}"/>
    <cellStyle name="40 % - Accent6 17 3" xfId="380" xr:uid="{8FF73E35-7987-4A47-B06E-E05607579CF1}"/>
    <cellStyle name="40 % - Accent6 2 2" xfId="381" xr:uid="{446DECF4-1A83-48C9-A36A-A07E3964C352}"/>
    <cellStyle name="40 % - Accent6 2 3" xfId="382" xr:uid="{EAFDCBA5-B977-48E1-A465-9ADE3E33E483}"/>
    <cellStyle name="40 % - Accent6 3 2" xfId="383" xr:uid="{C871F0BC-8C24-4584-A5F1-8B3C2CF168AC}"/>
    <cellStyle name="40 % - Accent6 3 3" xfId="384" xr:uid="{DEEDA3C3-1F37-45A5-8013-0C2AE0D3DC98}"/>
    <cellStyle name="40 % - Accent6 4 2" xfId="385" xr:uid="{DB6658DA-4C9D-4DA6-A0E1-1198D9B980A5}"/>
    <cellStyle name="40 % - Accent6 4 3" xfId="386" xr:uid="{DA7CB48D-196F-4D16-897A-31708D572F82}"/>
    <cellStyle name="40 % - Accent6 5 2" xfId="387" xr:uid="{1B923F73-100B-402E-8C6F-C1F7C7D736A9}"/>
    <cellStyle name="40 % - Accent6 5 3" xfId="388" xr:uid="{50531419-1542-4A8E-A654-7854826B3DD8}"/>
    <cellStyle name="40 % - Accent6 6 2" xfId="389" xr:uid="{BF0E88A9-969D-4749-A109-2A73F0C275FB}"/>
    <cellStyle name="40 % - Accent6 6 3" xfId="390" xr:uid="{8C336C69-74A3-43C7-9E73-F12D9A66111A}"/>
    <cellStyle name="40 % - Accent6 7 2" xfId="391" xr:uid="{303ED215-BD4A-481D-A1E9-8B4EB4535D51}"/>
    <cellStyle name="40 % - Accent6 7 3" xfId="392" xr:uid="{899F6D0C-A572-46E1-80E1-42DACFBC0541}"/>
    <cellStyle name="40 % - Accent6 8 2" xfId="393" xr:uid="{7BAB9EC6-B65C-488E-AF83-9CC7372C0F70}"/>
    <cellStyle name="40 % - Accent6 8 3" xfId="394" xr:uid="{95584B9E-5064-4C35-83FA-1FD6B409180E}"/>
    <cellStyle name="40 % - Accent6 9 2" xfId="395" xr:uid="{5DAE0468-F50F-456D-8D50-6A53952BC24F}"/>
    <cellStyle name="40 % - Accent6 9 3" xfId="396" xr:uid="{3C63C976-32B5-4688-8D84-C29672ACDEF3}"/>
    <cellStyle name="40% - Accent1 2" xfId="2002" xr:uid="{65DCC4F1-D985-4E30-9391-47B39CC7FFFD}"/>
    <cellStyle name="40% - Accent1 2 2" xfId="2003" xr:uid="{54734D4E-9BA1-48EE-8059-9EABFA66CC37}"/>
    <cellStyle name="40% - Accent1 3" xfId="2004" xr:uid="{1F93AC44-5CC9-4583-9F7F-7BADCB9C4537}"/>
    <cellStyle name="40% - Accent1 4" xfId="2005" xr:uid="{4EB35A4B-0360-4340-9F25-64559BFD4591}"/>
    <cellStyle name="40% - Accent1 5" xfId="2006" xr:uid="{BCDEDBD4-17D8-4BB6-B7D8-857E4C4CE135}"/>
    <cellStyle name="40% - Accent1 6" xfId="2007" xr:uid="{5586C060-3B94-4BB9-9273-47063C0CBA80}"/>
    <cellStyle name="40% - Accent1 7" xfId="2008" xr:uid="{819C0B8C-B0F6-43CC-9B3F-674A6FAF3595}"/>
    <cellStyle name="40% - Accent1 8" xfId="2009" xr:uid="{EF6020E1-1B21-44C1-BF12-5B1C35FFDB7D}"/>
    <cellStyle name="40% - Accent1 9" xfId="2010" xr:uid="{57BDC6C7-D756-43CC-988E-E1669B3B2FD6}"/>
    <cellStyle name="40% - Accent2 2" xfId="2011" xr:uid="{F74A1EA7-A92F-46BF-95D6-F84601803A98}"/>
    <cellStyle name="40% - Accent2 2 2" xfId="2012" xr:uid="{F38E1A7C-09BB-4A28-8484-96EC09039E34}"/>
    <cellStyle name="40% - Accent2 3" xfId="2013" xr:uid="{04C264BB-6AA0-45D1-A6A8-D5C6024F1555}"/>
    <cellStyle name="40% - Accent2 4" xfId="2014" xr:uid="{BC077626-357F-4400-A431-E058B009B412}"/>
    <cellStyle name="40% - Accent2 5" xfId="2015" xr:uid="{A77BC609-2BF9-4F0B-B41C-CF54009CCE6B}"/>
    <cellStyle name="40% - Accent2 6" xfId="2016" xr:uid="{03F047DE-B7C7-4A55-BDCF-1AE19AD662C5}"/>
    <cellStyle name="40% - Accent2 7" xfId="2017" xr:uid="{4653E2B1-0F8B-433A-A48C-EF452F172C8C}"/>
    <cellStyle name="40% - Accent2 8" xfId="2018" xr:uid="{D347AD2B-7944-4DD6-B89E-90DC11AB9355}"/>
    <cellStyle name="40% - Accent2 9" xfId="2019" xr:uid="{1386727B-9E95-4435-8D41-FD0605A0993B}"/>
    <cellStyle name="40% - Accent3 2" xfId="2020" xr:uid="{C3A667D4-E6EB-4EF8-8208-D9E56DF66123}"/>
    <cellStyle name="40% - Accent3 2 2" xfId="2021" xr:uid="{827F217B-B771-465A-A1E8-C25AF6C33502}"/>
    <cellStyle name="40% - Accent3 3" xfId="2022" xr:uid="{E1FF3011-13BC-4C5F-90FE-8A722581D7AE}"/>
    <cellStyle name="40% - Accent3 4" xfId="2023" xr:uid="{2ED6FADE-DDD9-45AB-9EE0-BCF740EE2AD8}"/>
    <cellStyle name="40% - Accent3 5" xfId="2024" xr:uid="{AD2A5639-475F-4CE4-990E-14481AC837A8}"/>
    <cellStyle name="40% - Accent3 6" xfId="2025" xr:uid="{12AB0F04-B42A-41EB-A6FF-E85E04A53954}"/>
    <cellStyle name="40% - Accent3 7" xfId="2026" xr:uid="{327EB6B4-9008-452F-841C-6ABCE155B947}"/>
    <cellStyle name="40% - Accent3 8" xfId="2027" xr:uid="{3D804D24-B3E8-4455-8326-F90797E8EDC9}"/>
    <cellStyle name="40% - Accent3 9" xfId="2028" xr:uid="{01FDD726-256F-4668-BA20-493A19A55738}"/>
    <cellStyle name="40% - Accent4 2" xfId="2029" xr:uid="{DE743284-2D05-4B62-B85D-F39A995438EB}"/>
    <cellStyle name="40% - Accent4 2 2" xfId="2030" xr:uid="{98107F9F-5099-424C-8AD7-6A5336E80E6A}"/>
    <cellStyle name="40% - Accent4 3" xfId="2031" xr:uid="{9C42FC28-958D-4007-B908-42BD22B92FCB}"/>
    <cellStyle name="40% - Accent4 4" xfId="2032" xr:uid="{742B1571-11AB-4BD0-9EC3-2A314A6AABD0}"/>
    <cellStyle name="40% - Accent4 5" xfId="2033" xr:uid="{7D828971-7CDC-48F2-A148-0B22CF63CBFA}"/>
    <cellStyle name="40% - Accent4 6" xfId="2034" xr:uid="{07AB0366-7EB0-49A7-A5F5-962522DCD763}"/>
    <cellStyle name="40% - Accent4 7" xfId="2035" xr:uid="{431CC132-BA18-4D78-9ECC-126E05C96828}"/>
    <cellStyle name="40% - Accent4 8" xfId="2036" xr:uid="{E748CC06-C422-44BD-B4C5-4B16E1B62B04}"/>
    <cellStyle name="40% - Accent4 9" xfId="2037" xr:uid="{EE693C9A-42A6-400C-9DC8-394B2C3422BA}"/>
    <cellStyle name="40% - Accent5 2" xfId="2038" xr:uid="{83B3CCF1-8854-4060-B566-9F1114C9D33C}"/>
    <cellStyle name="40% - Accent5 2 2" xfId="2039" xr:uid="{7A3B87D6-1DE8-44AA-8CA1-B7DF97013856}"/>
    <cellStyle name="40% - Accent5 3" xfId="2040" xr:uid="{4253A4AE-C9EF-47E5-BD2D-AC33D1F08351}"/>
    <cellStyle name="40% - Accent5 4" xfId="2041" xr:uid="{484DB198-4D11-48DB-B8F1-F1270E2CCAEB}"/>
    <cellStyle name="40% - Accent5 5" xfId="2042" xr:uid="{A2CD94FD-D145-4A96-92A1-3E52CF4465DD}"/>
    <cellStyle name="40% - Accent5 6" xfId="2043" xr:uid="{FD419638-1402-4E41-AC7E-2BC709CE6E56}"/>
    <cellStyle name="40% - Accent5 7" xfId="2044" xr:uid="{4EFD1E25-D617-432A-B0CD-913B2C8A9C00}"/>
    <cellStyle name="40% - Accent5 8" xfId="2045" xr:uid="{C49147FE-C85C-444A-ACF0-AE8F2A4326DD}"/>
    <cellStyle name="40% - Accent5 9" xfId="2046" xr:uid="{BD6B4B1C-C4D4-4372-8A29-7B0EFE4E451E}"/>
    <cellStyle name="40% - Accent6 2" xfId="2047" xr:uid="{CA5164CA-EB43-43CA-A0F9-BA8EA7780933}"/>
    <cellStyle name="40% - Accent6 2 2" xfId="2048" xr:uid="{3B73E62E-632A-46FC-9460-25750C9AD2C3}"/>
    <cellStyle name="40% - Accent6 3" xfId="2049" xr:uid="{F9C1C60E-9912-4509-9D22-D947E96D8E64}"/>
    <cellStyle name="40% - Accent6 4" xfId="2050" xr:uid="{F4E1A59A-7410-4A40-AD9F-B5E4819B0712}"/>
    <cellStyle name="40% - Accent6 5" xfId="2051" xr:uid="{F2CFA9AB-0858-4AEA-BEBE-D0318622FD5B}"/>
    <cellStyle name="40% - Accent6 6" xfId="2052" xr:uid="{C177AD23-9393-4A8D-9C2C-E25D8D7EDD46}"/>
    <cellStyle name="40% - Accent6 7" xfId="2053" xr:uid="{3F6CD6DF-EF0C-48DF-8130-721120118463}"/>
    <cellStyle name="40% - Accent6 8" xfId="2054" xr:uid="{FDD4213B-4D96-4336-A383-BF1F4A57987C}"/>
    <cellStyle name="40% - Accent6 9" xfId="2055" xr:uid="{D64804B1-2BF8-4187-91FC-B78104BD68B2}"/>
    <cellStyle name="40% - 强调文字颜色 1" xfId="1376" xr:uid="{89891B92-B9D3-4E91-8774-D2BE929D2D9C}"/>
    <cellStyle name="40% - 强调文字颜色 2" xfId="1377" xr:uid="{FE2CE89F-1D31-44CD-A05A-2C04F998A49E}"/>
    <cellStyle name="40% - 强调文字颜色 3" xfId="1378" xr:uid="{41BFB92A-5676-4860-BC5E-550AA095CBC0}"/>
    <cellStyle name="40% - 强调文字颜色 4" xfId="1379" xr:uid="{B402FA7A-4DB5-42AD-9D68-2FD34A52BB46}"/>
    <cellStyle name="40% - 强调文字颜色 5" xfId="1380" xr:uid="{7E0DD546-61E1-4928-BA76-859ED712CADA}"/>
    <cellStyle name="40% - 强调文字颜色 6" xfId="1381" xr:uid="{0C31108A-F2F4-4830-AF92-69FC3576AD71}"/>
    <cellStyle name="60 % - Accent1 10 2" xfId="397" xr:uid="{11312E1D-103A-4F58-ABE8-5584B1A32BBD}"/>
    <cellStyle name="60 % - Accent1 10 3" xfId="398" xr:uid="{775F29D5-DAA8-4700-ACA3-AA83FA38CFD9}"/>
    <cellStyle name="60 % - Accent1 11 2" xfId="399" xr:uid="{2F365996-7BBE-40C8-8B4D-B83C041F22C7}"/>
    <cellStyle name="60 % - Accent1 11 3" xfId="400" xr:uid="{F5F80ED9-0149-46B8-9D94-FD631FEA2057}"/>
    <cellStyle name="60 % - Accent1 12 2" xfId="401" xr:uid="{93689E1A-6FB1-4D5B-BDBB-34358158976D}"/>
    <cellStyle name="60 % - Accent1 12 3" xfId="402" xr:uid="{59634B29-4F49-4371-9F54-01529B19FBEC}"/>
    <cellStyle name="60 % - Accent1 13 2" xfId="403" xr:uid="{BAC6DCA0-7A0D-4913-A981-FD45CCE37563}"/>
    <cellStyle name="60 % - Accent1 13 3" xfId="404" xr:uid="{C145F678-E6D7-4298-90A4-C8EFAA6B1060}"/>
    <cellStyle name="60 % - Accent1 14 2" xfId="405" xr:uid="{C65499B3-DD14-4D3C-8008-77914D051F1B}"/>
    <cellStyle name="60 % - Accent1 14 3" xfId="406" xr:uid="{E1206820-FE68-415F-8BC4-8F2B930BFC03}"/>
    <cellStyle name="60 % - Accent1 15 2" xfId="407" xr:uid="{ACC01E31-376F-4953-87E6-E9E19C44F48B}"/>
    <cellStyle name="60 % - Accent1 15 3" xfId="408" xr:uid="{BB004DA3-72EA-450C-86DC-5AB25A3646E9}"/>
    <cellStyle name="60 % - Accent1 16 2" xfId="409" xr:uid="{35E2A18E-3FFD-400D-A8BF-67F988B92BE8}"/>
    <cellStyle name="60 % - Accent1 16 3" xfId="410" xr:uid="{4F1C0412-B9BF-409E-B515-0C9CD9E88429}"/>
    <cellStyle name="60 % - Accent1 17 2" xfId="411" xr:uid="{73978060-A5D4-43D5-B154-A93A260375E5}"/>
    <cellStyle name="60 % - Accent1 17 3" xfId="412" xr:uid="{41EE09A9-2958-400F-8D38-635E88314BE4}"/>
    <cellStyle name="60 % - Accent1 2 2" xfId="413" xr:uid="{52EFC211-0442-4844-A0AD-D0A809165186}"/>
    <cellStyle name="60 % - Accent1 2 3" xfId="414" xr:uid="{9755A210-5F74-447D-9373-DA9BC095857A}"/>
    <cellStyle name="60 % - Accent1 3 2" xfId="415" xr:uid="{6D79B356-1F30-4413-8179-66A7DB7F1E61}"/>
    <cellStyle name="60 % - Accent1 3 3" xfId="416" xr:uid="{EBF24D86-9829-47DE-9B43-57D0A90A0D64}"/>
    <cellStyle name="60 % - Accent1 4 2" xfId="417" xr:uid="{98E4D106-8F48-4229-9144-B5F137D3D489}"/>
    <cellStyle name="60 % - Accent1 4 3" xfId="418" xr:uid="{34B8513A-9E2D-43F9-8D51-882326CC036F}"/>
    <cellStyle name="60 % - Accent1 5 2" xfId="419" xr:uid="{0AECBA06-3049-42AB-AF7A-505B50AF6F50}"/>
    <cellStyle name="60 % - Accent1 5 3" xfId="420" xr:uid="{E91331D5-AA42-4F63-B5C5-869D55CDBD09}"/>
    <cellStyle name="60 % - Accent1 6 2" xfId="421" xr:uid="{481605DB-B775-48F3-BEE7-AF80292A6AA8}"/>
    <cellStyle name="60 % - Accent1 6 3" xfId="422" xr:uid="{73D93D58-C164-4B08-8339-5B2DDC767376}"/>
    <cellStyle name="60 % - Accent1 7 2" xfId="423" xr:uid="{F44FDED2-2335-4CA4-9266-041C6A2F2464}"/>
    <cellStyle name="60 % - Accent1 7 3" xfId="424" xr:uid="{4CA91963-B9A9-4D00-9CE0-B511A57E45D0}"/>
    <cellStyle name="60 % - Accent1 8 2" xfId="425" xr:uid="{22B854C9-BF3E-436D-B1DA-846E5AE8A581}"/>
    <cellStyle name="60 % - Accent1 8 3" xfId="426" xr:uid="{73EFD0B6-9AA4-4919-B4A7-C8BA77D64B46}"/>
    <cellStyle name="60 % - Accent1 9 2" xfId="427" xr:uid="{F490A136-553C-492F-8BED-5B8B0A19EA59}"/>
    <cellStyle name="60 % - Accent1 9 3" xfId="428" xr:uid="{7323C5FA-5A71-4DB6-858D-8EA1AA4C66A6}"/>
    <cellStyle name="60 % - Accent2 10 2" xfId="429" xr:uid="{6763DB40-1B8B-44F2-9145-B5BF0C0D3A14}"/>
    <cellStyle name="60 % - Accent2 10 3" xfId="430" xr:uid="{46E7323F-A07C-4DB7-BE28-C8E2F8B16C43}"/>
    <cellStyle name="60 % - Accent2 11 2" xfId="431" xr:uid="{78CCF8C2-825A-4E92-B15F-F0084AFAC676}"/>
    <cellStyle name="60 % - Accent2 11 3" xfId="432" xr:uid="{6195DB64-625C-4442-B3B6-9DEB7A4B06B8}"/>
    <cellStyle name="60 % - Accent2 12 2" xfId="433" xr:uid="{D4FA3C47-2117-437C-913D-7F2E64EB5955}"/>
    <cellStyle name="60 % - Accent2 12 3" xfId="434" xr:uid="{8B240C8F-E0DE-4E5B-9203-5C579D873FBC}"/>
    <cellStyle name="60 % - Accent2 13 2" xfId="435" xr:uid="{3E9244D4-17A8-4BDC-B194-E1A9F2F06F8F}"/>
    <cellStyle name="60 % - Accent2 13 3" xfId="436" xr:uid="{A42140D0-0546-47B6-ACA3-73D8DA288D3A}"/>
    <cellStyle name="60 % - Accent2 14 2" xfId="437" xr:uid="{7F8EE1E0-679E-41FA-9F33-59D4D912A880}"/>
    <cellStyle name="60 % - Accent2 14 3" xfId="438" xr:uid="{2ECC1BF3-9636-4EC8-B4F2-339C725461A9}"/>
    <cellStyle name="60 % - Accent2 15 2" xfId="439" xr:uid="{58EBDBDC-835D-4367-A5C2-8B5E732F9F97}"/>
    <cellStyle name="60 % - Accent2 15 3" xfId="440" xr:uid="{0C29899D-6B86-4635-BEDA-0607B6E5279B}"/>
    <cellStyle name="60 % - Accent2 16 2" xfId="441" xr:uid="{AF5FE3BA-4815-413D-95A4-E44363879391}"/>
    <cellStyle name="60 % - Accent2 16 3" xfId="442" xr:uid="{8B0AD6D0-0ABF-4DA4-82B4-F71B66C99240}"/>
    <cellStyle name="60 % - Accent2 17 2" xfId="443" xr:uid="{3CCF179C-AFF4-49B7-8AC3-224322B452FC}"/>
    <cellStyle name="60 % - Accent2 17 3" xfId="444" xr:uid="{38961FA5-2EDF-4C7B-94DF-B4EB586D8EF3}"/>
    <cellStyle name="60 % - Accent2 2 2" xfId="445" xr:uid="{A52251EA-466E-46A1-8017-7BB076B89C41}"/>
    <cellStyle name="60 % - Accent2 2 3" xfId="446" xr:uid="{F863E1A2-0589-475A-8D09-87A1155E848D}"/>
    <cellStyle name="60 % - Accent2 3 2" xfId="447" xr:uid="{A66C87A8-AF20-4AC4-B233-CF33856BBF99}"/>
    <cellStyle name="60 % - Accent2 3 3" xfId="448" xr:uid="{8D8C3910-8225-42FD-88F5-8183E11CA186}"/>
    <cellStyle name="60 % - Accent2 4 2" xfId="449" xr:uid="{C53967DC-9AF9-4EAF-8103-20A825962D4B}"/>
    <cellStyle name="60 % - Accent2 4 3" xfId="450" xr:uid="{BCB2789B-69EF-462A-A0B7-158F6218D91F}"/>
    <cellStyle name="60 % - Accent2 5 2" xfId="451" xr:uid="{F2710A62-CF52-47F1-A235-3EA66769A325}"/>
    <cellStyle name="60 % - Accent2 5 3" xfId="452" xr:uid="{C88C9CCB-6718-476D-88FC-8CDC965FAF53}"/>
    <cellStyle name="60 % - Accent2 6 2" xfId="453" xr:uid="{8D1F946D-7E9A-4583-BB0D-B9EC68EAE9AA}"/>
    <cellStyle name="60 % - Accent2 6 3" xfId="454" xr:uid="{CC7329AA-D778-4795-A742-BFECE5176698}"/>
    <cellStyle name="60 % - Accent2 7 2" xfId="455" xr:uid="{CCBDFE18-4059-46FF-87A8-8438EBD23D67}"/>
    <cellStyle name="60 % - Accent2 7 3" xfId="456" xr:uid="{459DD768-0FE0-438A-831D-E0B7B5F2EBF8}"/>
    <cellStyle name="60 % - Accent2 8 2" xfId="457" xr:uid="{99688E2E-3D96-4D97-AAA3-2B377334C89F}"/>
    <cellStyle name="60 % - Accent2 8 3" xfId="458" xr:uid="{4F493F5F-F705-450E-87D9-2CC57FAA1BB4}"/>
    <cellStyle name="60 % - Accent2 9 2" xfId="459" xr:uid="{7C360A7B-84A5-4DE6-90AE-68784B9829A7}"/>
    <cellStyle name="60 % - Accent2 9 3" xfId="460" xr:uid="{CB64F672-3188-4610-AA8F-4364F3BE6507}"/>
    <cellStyle name="60 % - Accent3 10 2" xfId="461" xr:uid="{3E93BA95-6BE0-460F-86DB-767C357FF015}"/>
    <cellStyle name="60 % - Accent3 10 3" xfId="462" xr:uid="{AD2593CD-DD2E-472D-A86F-60BE9E0A01FD}"/>
    <cellStyle name="60 % - Accent3 11 2" xfId="463" xr:uid="{2F28C2DE-EB3C-4396-ABE4-778C6203B8D6}"/>
    <cellStyle name="60 % - Accent3 11 3" xfId="464" xr:uid="{339423B3-FB91-467F-8009-CC50BE7BFB30}"/>
    <cellStyle name="60 % - Accent3 12 2" xfId="465" xr:uid="{2F42B23F-D047-45ED-BA3C-9D50582B32A5}"/>
    <cellStyle name="60 % - Accent3 12 3" xfId="466" xr:uid="{C2A89E62-77A4-443F-B071-441F4DC75D09}"/>
    <cellStyle name="60 % - Accent3 13 2" xfId="467" xr:uid="{7E07E574-91D4-4829-92B5-012A670AB589}"/>
    <cellStyle name="60 % - Accent3 13 3" xfId="468" xr:uid="{26677327-6A0B-4D82-BC03-F24ECD8059AE}"/>
    <cellStyle name="60 % - Accent3 14 2" xfId="469" xr:uid="{39E2809C-FC58-4A5D-968C-C3BD1CE59134}"/>
    <cellStyle name="60 % - Accent3 14 3" xfId="470" xr:uid="{F4508528-C3AE-442E-BB03-5FA745F860C9}"/>
    <cellStyle name="60 % - Accent3 15 2" xfId="471" xr:uid="{109065FC-7953-4AAA-9BBE-F8DE3E89D2D7}"/>
    <cellStyle name="60 % - Accent3 15 3" xfId="472" xr:uid="{A12022F5-3987-4939-B06F-35D29E7BDDAE}"/>
    <cellStyle name="60 % - Accent3 16 2" xfId="473" xr:uid="{A704AC65-E61C-4907-A26B-61C5F54BBC22}"/>
    <cellStyle name="60 % - Accent3 16 3" xfId="474" xr:uid="{9FBCDF0A-EA63-4C42-9742-18BF257FD8BA}"/>
    <cellStyle name="60 % - Accent3 17 2" xfId="475" xr:uid="{4D0BF9FC-1CF7-4C38-B59F-77ADD315D8F7}"/>
    <cellStyle name="60 % - Accent3 17 3" xfId="476" xr:uid="{E4D5E6A5-814E-4522-BCB8-5A29298764E1}"/>
    <cellStyle name="60 % - Accent3 2 2" xfId="477" xr:uid="{A94F01EF-AD57-46E4-A8DF-89A52D65464C}"/>
    <cellStyle name="60 % - Accent3 2 3" xfId="478" xr:uid="{9A6BF6BA-2312-40CC-B253-BEBB6B4C59A5}"/>
    <cellStyle name="60 % - Accent3 3 2" xfId="479" xr:uid="{2E3CAD7C-70A5-4DBA-949D-1B2765306499}"/>
    <cellStyle name="60 % - Accent3 3 3" xfId="480" xr:uid="{1F2A7C0C-127A-41A0-BB94-9AA3A2CFDF56}"/>
    <cellStyle name="60 % - Accent3 4 2" xfId="481" xr:uid="{92541022-FBF6-46DC-9498-449D660AAAB4}"/>
    <cellStyle name="60 % - Accent3 4 3" xfId="482" xr:uid="{4BEF8BF6-ED5C-4938-84AA-295219EC1661}"/>
    <cellStyle name="60 % - Accent3 5 2" xfId="483" xr:uid="{7145FCD8-D8C7-4F7C-B27B-B8B48F67E921}"/>
    <cellStyle name="60 % - Accent3 5 3" xfId="484" xr:uid="{BAA96450-9097-48D0-AFC1-D61283CA05B5}"/>
    <cellStyle name="60 % - Accent3 6 2" xfId="485" xr:uid="{EC557983-0F3E-4345-B4B8-451DF9A4CAC5}"/>
    <cellStyle name="60 % - Accent3 6 3" xfId="486" xr:uid="{80836B42-898B-4979-BA1B-6035CD362CDF}"/>
    <cellStyle name="60 % - Accent3 7 2" xfId="487" xr:uid="{533F767B-5481-4A46-825B-B9178CCE24C6}"/>
    <cellStyle name="60 % - Accent3 7 3" xfId="488" xr:uid="{2E34C7CF-369D-47A2-A0B2-3326E72B21F5}"/>
    <cellStyle name="60 % - Accent3 8 2" xfId="489" xr:uid="{2F21E0CD-C80F-48E3-BD8A-FABCD6956268}"/>
    <cellStyle name="60 % - Accent3 8 3" xfId="490" xr:uid="{65F7E1E1-B713-40CD-A398-280EC80EE288}"/>
    <cellStyle name="60 % - Accent3 9 2" xfId="491" xr:uid="{07AC21F1-8ADF-4827-A711-1C6E34FACEA4}"/>
    <cellStyle name="60 % - Accent3 9 3" xfId="492" xr:uid="{2A219653-91DB-4923-BEE7-050135E5531E}"/>
    <cellStyle name="60 % - Accent4 10 2" xfId="493" xr:uid="{57BB1A1E-6221-4A31-B988-C7343530DA0E}"/>
    <cellStyle name="60 % - Accent4 10 3" xfId="494" xr:uid="{2C42E0A0-B084-4930-9ED0-7E22C79D864B}"/>
    <cellStyle name="60 % - Accent4 11 2" xfId="495" xr:uid="{3DFB1175-7407-4E91-A188-183410D5A373}"/>
    <cellStyle name="60 % - Accent4 11 3" xfId="496" xr:uid="{DCC36935-F5B7-4BF7-8A07-4FA04943EC4E}"/>
    <cellStyle name="60 % - Accent4 12 2" xfId="497" xr:uid="{59F215E3-ADAC-4A4F-89A9-B5D1809824BB}"/>
    <cellStyle name="60 % - Accent4 12 3" xfId="498" xr:uid="{5EF1AEF0-E7B1-438F-B3DB-07A9CB6DC199}"/>
    <cellStyle name="60 % - Accent4 13 2" xfId="499" xr:uid="{BD12A429-9D9B-438A-97A1-692BDEDE8EFD}"/>
    <cellStyle name="60 % - Accent4 13 3" xfId="500" xr:uid="{08AFD5C6-C8A3-479C-AAF5-A51B1A613D07}"/>
    <cellStyle name="60 % - Accent4 14 2" xfId="501" xr:uid="{B90FE0C5-68A4-4A0A-A524-2B3D53573F41}"/>
    <cellStyle name="60 % - Accent4 14 3" xfId="502" xr:uid="{661B8858-345C-4465-AC29-5B43B90A5C7C}"/>
    <cellStyle name="60 % - Accent4 15 2" xfId="503" xr:uid="{DF243D46-7447-4415-B95A-B9F2F52A889B}"/>
    <cellStyle name="60 % - Accent4 15 3" xfId="504" xr:uid="{A8CE6D52-BED2-45BD-9C56-E3839622373C}"/>
    <cellStyle name="60 % - Accent4 16 2" xfId="505" xr:uid="{F29CDB11-7C14-4A19-988D-8E110D13C395}"/>
    <cellStyle name="60 % - Accent4 16 3" xfId="506" xr:uid="{663897F7-4E1A-4168-AAE7-591E180790CC}"/>
    <cellStyle name="60 % - Accent4 17 2" xfId="507" xr:uid="{B1FF7705-8A1E-4DC6-B5EB-6AC733B17F85}"/>
    <cellStyle name="60 % - Accent4 17 3" xfId="508" xr:uid="{85515BE5-B0F6-4A8E-BABA-2BA50B483FC2}"/>
    <cellStyle name="60 % - Accent4 2 2" xfId="509" xr:uid="{DAFCF3BB-FD52-4296-8947-A21D35B97657}"/>
    <cellStyle name="60 % - Accent4 2 3" xfId="510" xr:uid="{8AD043C6-8960-49B1-81CB-7C57B23D4781}"/>
    <cellStyle name="60 % - Accent4 3 2" xfId="511" xr:uid="{698058A9-38CB-49EC-8F9A-8858BCD1EDE8}"/>
    <cellStyle name="60 % - Accent4 3 3" xfId="512" xr:uid="{F345C48E-61F7-45A6-89A4-976BAB405CEB}"/>
    <cellStyle name="60 % - Accent4 4 2" xfId="513" xr:uid="{7E570859-9CDE-4B46-9C86-F2E5738FA392}"/>
    <cellStyle name="60 % - Accent4 4 3" xfId="514" xr:uid="{F408C6B4-92A6-463B-98C1-9825F5BB76C2}"/>
    <cellStyle name="60 % - Accent4 5 2" xfId="515" xr:uid="{FC5E0FD0-2B4E-431C-BD50-EAB7CE674A22}"/>
    <cellStyle name="60 % - Accent4 5 3" xfId="516" xr:uid="{A6EFB609-7B12-4E3A-9526-FC6035941539}"/>
    <cellStyle name="60 % - Accent4 6 2" xfId="517" xr:uid="{13D6E0CC-BD8E-4952-B366-B8AD1E538BEF}"/>
    <cellStyle name="60 % - Accent4 6 3" xfId="518" xr:uid="{AE19A465-2639-4C4C-B9DD-4AB68D2E1253}"/>
    <cellStyle name="60 % - Accent4 7 2" xfId="519" xr:uid="{3B99BF5A-C631-482E-851B-1AF3FF3D5CD8}"/>
    <cellStyle name="60 % - Accent4 7 3" xfId="520" xr:uid="{06C059F1-AC04-4644-BCE5-CD3F9404C4B2}"/>
    <cellStyle name="60 % - Accent4 8 2" xfId="521" xr:uid="{0CC05B43-F83F-4F24-A2E1-70F0E6BEC2B0}"/>
    <cellStyle name="60 % - Accent4 8 3" xfId="522" xr:uid="{94E4A978-E27B-42FB-BD4B-D46E040E05A9}"/>
    <cellStyle name="60 % - Accent4 9 2" xfId="523" xr:uid="{4242C6D1-B261-4A8C-BA2D-C1E5219B121C}"/>
    <cellStyle name="60 % - Accent4 9 3" xfId="524" xr:uid="{67643AC2-8D15-44A6-9A25-2B2A05DFBD7B}"/>
    <cellStyle name="60 % - Accent5 10 2" xfId="525" xr:uid="{C72BFDB8-8984-44B1-9253-C81A6550C96B}"/>
    <cellStyle name="60 % - Accent5 10 3" xfId="526" xr:uid="{D45ABD29-13FF-4BBD-A63C-7602C4527A35}"/>
    <cellStyle name="60 % - Accent5 11 2" xfId="527" xr:uid="{0B9A5267-2475-43DC-9F81-613380CFC2D5}"/>
    <cellStyle name="60 % - Accent5 11 3" xfId="528" xr:uid="{6FF73A6D-D942-4A1F-AC93-492C5AE2D834}"/>
    <cellStyle name="60 % - Accent5 12 2" xfId="529" xr:uid="{B0BD0836-2C7C-4CEE-BC7A-2403342BF845}"/>
    <cellStyle name="60 % - Accent5 12 3" xfId="530" xr:uid="{7AEB2555-9DCC-4AA7-917B-DC3A5970C8DB}"/>
    <cellStyle name="60 % - Accent5 13 2" xfId="531" xr:uid="{89FD05E0-9703-49AC-BA03-37661B657710}"/>
    <cellStyle name="60 % - Accent5 13 3" xfId="532" xr:uid="{141641F9-96AD-4BA6-8D7E-767088B9F662}"/>
    <cellStyle name="60 % - Accent5 14 2" xfId="533" xr:uid="{08ADDA1E-A658-434B-B896-69552A0B27EC}"/>
    <cellStyle name="60 % - Accent5 14 3" xfId="534" xr:uid="{4DA4FD00-16A4-46BB-A002-4130F6C2B30F}"/>
    <cellStyle name="60 % - Accent5 15 2" xfId="535" xr:uid="{9E955082-AC22-44BF-95CC-2FDFE4C8A92E}"/>
    <cellStyle name="60 % - Accent5 15 3" xfId="536" xr:uid="{8D049BFD-9E7E-43CC-B241-A183D4002BE3}"/>
    <cellStyle name="60 % - Accent5 16 2" xfId="537" xr:uid="{03AAFB85-2B50-4ED3-89CB-E0D988F093A3}"/>
    <cellStyle name="60 % - Accent5 16 3" xfId="538" xr:uid="{EBA58485-B444-4811-9FEA-33450C37639C}"/>
    <cellStyle name="60 % - Accent5 17 2" xfId="539" xr:uid="{6CE911CF-7F47-465F-8C13-DC235EDBB425}"/>
    <cellStyle name="60 % - Accent5 17 3" xfId="540" xr:uid="{82F847E5-F83C-471C-A1B3-841566A5DB5B}"/>
    <cellStyle name="60 % - Accent5 2 2" xfId="541" xr:uid="{D0FD4F91-6225-4104-B339-CB118A3C3283}"/>
    <cellStyle name="60 % - Accent5 2 3" xfId="542" xr:uid="{6ADDC9CB-4DEC-40DC-B8DD-E3019054975A}"/>
    <cellStyle name="60 % - Accent5 3 2" xfId="543" xr:uid="{D3B094E9-0BA1-470F-AE58-7434B5D6A22C}"/>
    <cellStyle name="60 % - Accent5 3 3" xfId="544" xr:uid="{D7E13BCC-5F15-48F2-9D95-CC4E7B443275}"/>
    <cellStyle name="60 % - Accent5 4 2" xfId="545" xr:uid="{D3417E48-A448-4E93-AB03-E4D5C394EFA9}"/>
    <cellStyle name="60 % - Accent5 4 3" xfId="546" xr:uid="{E6FD7021-C631-409B-A9A8-6C1FDD25A7BA}"/>
    <cellStyle name="60 % - Accent5 5 2" xfId="547" xr:uid="{A194BDF8-7A69-4E3E-AD50-5894F7E7FC78}"/>
    <cellStyle name="60 % - Accent5 5 3" xfId="548" xr:uid="{2E52FCA5-2198-4176-93B4-A67E10B0707C}"/>
    <cellStyle name="60 % - Accent5 6 2" xfId="549" xr:uid="{C101FC6B-412F-4904-89E3-028EFA1E1B67}"/>
    <cellStyle name="60 % - Accent5 6 3" xfId="550" xr:uid="{DB874F25-A08C-4B4D-B1E6-BF9179F2CF51}"/>
    <cellStyle name="60 % - Accent5 7 2" xfId="551" xr:uid="{85A9D835-800F-4FC4-96F4-5003E84BC9AD}"/>
    <cellStyle name="60 % - Accent5 7 3" xfId="552" xr:uid="{2518BCB1-E622-45D2-AD46-46DC3F81454F}"/>
    <cellStyle name="60 % - Accent5 8 2" xfId="553" xr:uid="{DAA953EB-66DC-4B4B-AB18-C24687ACE3FE}"/>
    <cellStyle name="60 % - Accent5 8 3" xfId="554" xr:uid="{36C0E3F4-22AA-492E-B7B7-E711E309D8F4}"/>
    <cellStyle name="60 % - Accent5 9 2" xfId="555" xr:uid="{0AFA44A1-87B0-4991-A16A-92A142F6794F}"/>
    <cellStyle name="60 % - Accent5 9 3" xfId="556" xr:uid="{D345EF3A-9FE4-461D-BF7E-55C88D5EA34F}"/>
    <cellStyle name="60 % - Accent6 10 2" xfId="557" xr:uid="{804B263D-3350-4B44-AEA7-C47EBE6D3C22}"/>
    <cellStyle name="60 % - Accent6 10 3" xfId="558" xr:uid="{C1482218-1DF4-4716-A959-3905DC324846}"/>
    <cellStyle name="60 % - Accent6 11 2" xfId="559" xr:uid="{3F01E9ED-83C7-4E89-AADD-F4D9FCCDC334}"/>
    <cellStyle name="60 % - Accent6 11 3" xfId="560" xr:uid="{C1F8C3B5-220B-45E1-9D0C-23A048CA6633}"/>
    <cellStyle name="60 % - Accent6 12 2" xfId="561" xr:uid="{3F6F94D4-DABC-46AA-A17D-75117BF68B82}"/>
    <cellStyle name="60 % - Accent6 12 3" xfId="562" xr:uid="{68A20B18-4108-4CC9-AFB4-568B05586353}"/>
    <cellStyle name="60 % - Accent6 13 2" xfId="563" xr:uid="{79F406FA-00F1-45BC-B1E6-275271B2F725}"/>
    <cellStyle name="60 % - Accent6 13 3" xfId="564" xr:uid="{49BB7015-B1DF-4328-A009-3E13FAD12F48}"/>
    <cellStyle name="60 % - Accent6 14 2" xfId="565" xr:uid="{0171253F-EAB3-4525-A0E3-FDF0AEDB3DEE}"/>
    <cellStyle name="60 % - Accent6 14 3" xfId="566" xr:uid="{D7182297-238D-4281-B45F-D48C6CA29EAB}"/>
    <cellStyle name="60 % - Accent6 15 2" xfId="567" xr:uid="{7DE8C81B-D0A2-46A2-99DC-016430535E31}"/>
    <cellStyle name="60 % - Accent6 15 3" xfId="568" xr:uid="{A119F223-F8BF-49A5-86C5-259222142C9D}"/>
    <cellStyle name="60 % - Accent6 16 2" xfId="569" xr:uid="{6AA4C651-1595-4B6C-9422-C0D263E9CAF8}"/>
    <cellStyle name="60 % - Accent6 16 3" xfId="570" xr:uid="{7FFB84AE-124D-4200-B081-AE389B5025C0}"/>
    <cellStyle name="60 % - Accent6 17 2" xfId="571" xr:uid="{16D79035-A8DC-4103-986A-D1C4EA5405BB}"/>
    <cellStyle name="60 % - Accent6 17 3" xfId="572" xr:uid="{07C23F48-EAC0-4AB1-BB5C-69B4653DBDB6}"/>
    <cellStyle name="60 % - Accent6 2 2" xfId="573" xr:uid="{1D7FF57F-F5CA-4AE1-B66E-3C85F01281ED}"/>
    <cellStyle name="60 % - Accent6 2 3" xfId="574" xr:uid="{FF850FBA-542F-4B5D-9BD0-7BC781FDE62D}"/>
    <cellStyle name="60 % - Accent6 3 2" xfId="575" xr:uid="{35B4C36E-C940-4730-82F5-542E3D7EEED8}"/>
    <cellStyle name="60 % - Accent6 3 3" xfId="576" xr:uid="{116C0390-A23D-4C53-A02B-18C54A8AE611}"/>
    <cellStyle name="60 % - Accent6 4 2" xfId="577" xr:uid="{FB7CC3F3-61EC-4D0F-B25E-237D53014ADF}"/>
    <cellStyle name="60 % - Accent6 4 3" xfId="578" xr:uid="{ADA5D37D-927E-47BD-B021-BF40E5E199C5}"/>
    <cellStyle name="60 % - Accent6 5 2" xfId="579" xr:uid="{5265F101-BBA9-4843-A86E-2F8112BCAD71}"/>
    <cellStyle name="60 % - Accent6 5 3" xfId="580" xr:uid="{93F5C5DF-505F-4201-AC93-0F3CB0D973FE}"/>
    <cellStyle name="60 % - Accent6 6 2" xfId="581" xr:uid="{9CF88BD1-4B6C-44C2-9094-E3B28C29218B}"/>
    <cellStyle name="60 % - Accent6 6 3" xfId="582" xr:uid="{307EC3D2-DA0A-4DCF-BE11-8EC446823DF3}"/>
    <cellStyle name="60 % - Accent6 7 2" xfId="583" xr:uid="{E1408554-D823-48E3-AC3B-7014067ED3B9}"/>
    <cellStyle name="60 % - Accent6 7 3" xfId="584" xr:uid="{BDCB0067-FD87-4B40-85DB-C2C68FF6FCAE}"/>
    <cellStyle name="60 % - Accent6 8 2" xfId="585" xr:uid="{B8E01E3E-DDA2-4320-9369-689E711B8D27}"/>
    <cellStyle name="60 % - Accent6 8 3" xfId="586" xr:uid="{3DFF6B45-98E0-4F90-B2DB-CC891EAF0931}"/>
    <cellStyle name="60 % - Accent6 9 2" xfId="587" xr:uid="{A9165B33-80D8-4DF9-B581-D93835F60536}"/>
    <cellStyle name="60 % - Accent6 9 3" xfId="588" xr:uid="{4A1281FB-E072-4C4E-B237-5E17CDA01E52}"/>
    <cellStyle name="60% - 强调文字颜色 1" xfId="1382" xr:uid="{ECF22371-533F-4364-85B3-50BF61D311F7}"/>
    <cellStyle name="60% - 强调文字颜色 2" xfId="1383" xr:uid="{EE2A7727-3649-4504-AF38-31DBDAF1C790}"/>
    <cellStyle name="60% - 强调文字颜色 3" xfId="1384" xr:uid="{DB60570B-D5EF-41CD-B5B8-7B89B4E4B120}"/>
    <cellStyle name="60% - 强调文字颜色 4" xfId="1385" xr:uid="{F7197A77-B0E5-413B-BFA9-7FC7AF63427F}"/>
    <cellStyle name="60% - 强调文字颜色 5" xfId="1386" xr:uid="{86896B8C-76B3-4659-AF48-5F644E645952}"/>
    <cellStyle name="60% - 强调文字颜色 6" xfId="1387" xr:uid="{E451A9E1-FD59-413B-9103-91F8A9653800}"/>
    <cellStyle name="Accent1 10 2" xfId="589" xr:uid="{DB8A973B-196C-4546-97B2-E28A55A5EFD9}"/>
    <cellStyle name="Accent1 10 3" xfId="590" xr:uid="{5DF9AA66-FEE1-4A73-BE8D-A75CC53DDF24}"/>
    <cellStyle name="Accent1 11 2" xfId="591" xr:uid="{1DB89B47-5AFB-4B35-AE6B-C4164BC001B8}"/>
    <cellStyle name="Accent1 11 3" xfId="592" xr:uid="{F3A13EC7-0B30-400D-8DB2-2C8C6B17101C}"/>
    <cellStyle name="Accent1 12 2" xfId="593" xr:uid="{D1253F69-77B4-4887-81FC-B99C83E68DC3}"/>
    <cellStyle name="Accent1 12 3" xfId="594" xr:uid="{721A9731-A808-4B7E-BA69-A08F0E14D7C6}"/>
    <cellStyle name="Accent1 13 2" xfId="595" xr:uid="{867C3BDA-1E8C-4883-9E51-813C0130F6DA}"/>
    <cellStyle name="Accent1 13 3" xfId="596" xr:uid="{86ADB346-E1B1-4AC8-96A6-3E981C0F8184}"/>
    <cellStyle name="Accent1 14 2" xfId="597" xr:uid="{15154111-9F3A-4753-875F-C025574F9AF1}"/>
    <cellStyle name="Accent1 14 3" xfId="598" xr:uid="{93A9C6FA-0F4D-42DC-87B3-D670F1252067}"/>
    <cellStyle name="Accent1 15 2" xfId="599" xr:uid="{6E489DB5-2093-43CD-A0AF-81ECECFEEC32}"/>
    <cellStyle name="Accent1 15 3" xfId="600" xr:uid="{18977431-8CBF-48A8-8864-F97C7DD3812D}"/>
    <cellStyle name="Accent1 16 2" xfId="601" xr:uid="{A377ED80-9593-4765-A3D8-2A49C33AB6E7}"/>
    <cellStyle name="Accent1 16 3" xfId="602" xr:uid="{BCD73BFC-58BA-41C7-AB95-B50CC76C803D}"/>
    <cellStyle name="Accent1 17 2" xfId="603" xr:uid="{0AE1FA64-EBA8-4DF8-B0B9-3B0C38D00319}"/>
    <cellStyle name="Accent1 17 3" xfId="604" xr:uid="{06C20F0D-2391-4EA4-8073-AB7A0CFDD1C9}"/>
    <cellStyle name="Accent1 2" xfId="2056" xr:uid="{0785CF67-62A8-4E55-924A-346C1404E599}"/>
    <cellStyle name="Accent1 2 2" xfId="605" xr:uid="{5E35670C-F411-44E8-B032-E323908361C4}"/>
    <cellStyle name="Accent1 2 3" xfId="606" xr:uid="{B1D2C919-E4DB-4F2F-AAFD-A9B77CA44CDB}"/>
    <cellStyle name="Accent1 3 2" xfId="607" xr:uid="{E63AC3A6-436D-4074-9ADF-4DC318CDBC1B}"/>
    <cellStyle name="Accent1 3 3" xfId="608" xr:uid="{E7B350D3-8CC2-4357-91E7-5ECFE3B5BB80}"/>
    <cellStyle name="Accent1 4 2" xfId="609" xr:uid="{3CA244B7-3882-4341-B857-D61D65914E6B}"/>
    <cellStyle name="Accent1 4 3" xfId="610" xr:uid="{F80F1BAA-1798-493D-ADF2-526A5D440F57}"/>
    <cellStyle name="Accent1 5 2" xfId="611" xr:uid="{2E955538-3A67-4640-853E-AA34149C05D8}"/>
    <cellStyle name="Accent1 5 3" xfId="612" xr:uid="{CB112ADA-D7B7-4366-AC8D-475D9D88B776}"/>
    <cellStyle name="Accent1 6 2" xfId="613" xr:uid="{44A48634-4EA3-4E3A-9BAE-24CC837CEBF8}"/>
    <cellStyle name="Accent1 6 3" xfId="614" xr:uid="{E0F6F7E3-7FB5-4218-AE68-E26C8A530BA7}"/>
    <cellStyle name="Accent1 7 2" xfId="615" xr:uid="{8D928309-A447-4A59-A5BC-F48E36FA287F}"/>
    <cellStyle name="Accent1 7 3" xfId="616" xr:uid="{625A5999-5B08-4364-A8BF-9897EA9B115B}"/>
    <cellStyle name="Accent1 8 2" xfId="617" xr:uid="{214DD68F-C28E-4F30-A77B-C89D7D233103}"/>
    <cellStyle name="Accent1 8 3" xfId="618" xr:uid="{B6AF086E-F9DE-4024-8D81-DCBCC9855645}"/>
    <cellStyle name="Accent1 9 2" xfId="619" xr:uid="{ABA3D2E4-E0C5-4E57-BD02-A1B056BFDA3D}"/>
    <cellStyle name="Accent1 9 3" xfId="620" xr:uid="{0C7F16F3-CFCC-47D9-BD85-48AADD112ACF}"/>
    <cellStyle name="Accent2 10 2" xfId="621" xr:uid="{7FA9BDC5-6D21-4024-9CEC-6C3EB1780E75}"/>
    <cellStyle name="Accent2 10 3" xfId="622" xr:uid="{C718782C-8924-455D-BB43-96172DB21B7C}"/>
    <cellStyle name="Accent2 11 2" xfId="623" xr:uid="{4C63BF29-9C65-4622-A174-277A4E9CC470}"/>
    <cellStyle name="Accent2 11 3" xfId="624" xr:uid="{FC75DF78-8680-4B01-BE80-F3BD58CC015B}"/>
    <cellStyle name="Accent2 12 2" xfId="625" xr:uid="{C7BDA900-9D32-4918-BF9C-0B6F46545D86}"/>
    <cellStyle name="Accent2 12 3" xfId="626" xr:uid="{40AEBED6-125E-48F2-978D-742A89D1DC6B}"/>
    <cellStyle name="Accent2 13 2" xfId="627" xr:uid="{5B889C57-A3D2-45E7-92BB-C51D15775BBE}"/>
    <cellStyle name="Accent2 13 3" xfId="628" xr:uid="{C10E3344-9E03-4DDD-B566-12CE4A2E79BC}"/>
    <cellStyle name="Accent2 14 2" xfId="629" xr:uid="{DA11BD6A-8592-4EF8-A2A2-8AD9E52695FC}"/>
    <cellStyle name="Accent2 14 3" xfId="630" xr:uid="{95440589-9C67-49E5-AFE5-624AFD8600C2}"/>
    <cellStyle name="Accent2 15 2" xfId="631" xr:uid="{4DB940F6-0B6E-4006-9420-96F71AAF7641}"/>
    <cellStyle name="Accent2 15 3" xfId="632" xr:uid="{D406937C-36A4-4487-B8E6-082050A10BB0}"/>
    <cellStyle name="Accent2 16 2" xfId="633" xr:uid="{B3BD2A92-4A35-4FE4-B508-3D0EF11E3755}"/>
    <cellStyle name="Accent2 16 3" xfId="634" xr:uid="{6E47EFFB-69F2-44CA-A61D-B6D4255EF544}"/>
    <cellStyle name="Accent2 17 2" xfId="635" xr:uid="{EB681C75-EEFD-4109-87C0-9E8C90C2B661}"/>
    <cellStyle name="Accent2 17 3" xfId="636" xr:uid="{850AD422-28ED-45CD-9573-5FB604DF7F1B}"/>
    <cellStyle name="Accent2 2" xfId="2057" xr:uid="{67AD9B68-2C7D-465A-A728-878220311446}"/>
    <cellStyle name="Accent2 2 2" xfId="637" xr:uid="{82D51F4D-ED02-42CD-959C-E59D5C61BE69}"/>
    <cellStyle name="Accent2 2 3" xfId="638" xr:uid="{F1C5821F-8BC0-40B3-823D-C487E81C2D06}"/>
    <cellStyle name="Accent2 3 2" xfId="639" xr:uid="{4F5E0C6B-8C95-42C4-A5C8-8D00D24F3C4A}"/>
    <cellStyle name="Accent2 3 3" xfId="640" xr:uid="{CAD8A548-7832-4A64-AEF0-E2A7727590F6}"/>
    <cellStyle name="Accent2 4 2" xfId="641" xr:uid="{F213D7DE-BE07-4BC6-971D-4206CDFA6174}"/>
    <cellStyle name="Accent2 4 3" xfId="642" xr:uid="{6E997375-3EC9-4296-AC5F-67AB7C40FA60}"/>
    <cellStyle name="Accent2 5 2" xfId="643" xr:uid="{23AEE109-9A0F-4D2A-9E3F-59FF2AD09471}"/>
    <cellStyle name="Accent2 5 3" xfId="644" xr:uid="{C2992B31-EC8D-4F61-B562-58F5ABB3A515}"/>
    <cellStyle name="Accent2 6 2" xfId="645" xr:uid="{FEED08BF-823D-4F50-B3D2-90B21DB0E736}"/>
    <cellStyle name="Accent2 6 3" xfId="646" xr:uid="{8043068D-356D-4BA5-9B2B-2EB1E88510F3}"/>
    <cellStyle name="Accent2 7 2" xfId="647" xr:uid="{274F2F9D-CEBB-4016-8E68-9B2FCCA57A94}"/>
    <cellStyle name="Accent2 7 3" xfId="648" xr:uid="{52DC456A-7F62-4CF0-BBB4-356AB113A7B5}"/>
    <cellStyle name="Accent2 8 2" xfId="649" xr:uid="{67D6488E-21D5-4A3C-8142-7A08443B40E1}"/>
    <cellStyle name="Accent2 8 3" xfId="650" xr:uid="{E6E2ECE9-AD31-422E-ACF6-927D579CB284}"/>
    <cellStyle name="Accent2 9 2" xfId="651" xr:uid="{4CB95B1D-6A29-4EA3-8CA2-11233B16336C}"/>
    <cellStyle name="Accent2 9 3" xfId="652" xr:uid="{0278145C-F6BC-4448-8798-BAE1F2C4DE61}"/>
    <cellStyle name="Accent3 10 2" xfId="653" xr:uid="{6B088703-D724-48AF-81EC-06109BB04B28}"/>
    <cellStyle name="Accent3 10 3" xfId="654" xr:uid="{4FF0E1E6-5028-4CCB-95C0-4CF0EC9BADA2}"/>
    <cellStyle name="Accent3 11 2" xfId="655" xr:uid="{7C012B67-E29A-4BE2-9378-9112532C6527}"/>
    <cellStyle name="Accent3 11 3" xfId="656" xr:uid="{BF29A7AF-5F90-4466-B435-2C09CED612AE}"/>
    <cellStyle name="Accent3 12 2" xfId="657" xr:uid="{90CDF5F1-8922-4F21-8DA5-94D29671AE55}"/>
    <cellStyle name="Accent3 12 3" xfId="658" xr:uid="{5424A625-B4E0-4D38-BBED-CD11B158013D}"/>
    <cellStyle name="Accent3 13 2" xfId="659" xr:uid="{EE43EE88-CD82-45BC-8C95-6BE0F818D55A}"/>
    <cellStyle name="Accent3 13 3" xfId="660" xr:uid="{D6EF58B6-DF4A-4380-8667-E64989FE5681}"/>
    <cellStyle name="Accent3 14 2" xfId="661" xr:uid="{268F1246-3054-47BC-A08A-0FE3315C6629}"/>
    <cellStyle name="Accent3 14 3" xfId="662" xr:uid="{0DCD311F-3B90-4903-849C-F9290959E51F}"/>
    <cellStyle name="Accent3 15 2" xfId="663" xr:uid="{534639D3-A277-49FE-9E35-A38530CF7B1D}"/>
    <cellStyle name="Accent3 15 3" xfId="664" xr:uid="{22BDF12A-AD63-4F84-B929-4FC2DF3A47A5}"/>
    <cellStyle name="Accent3 16 2" xfId="665" xr:uid="{5CBA1791-D36D-44F1-B299-BFBCDFFCBD59}"/>
    <cellStyle name="Accent3 16 3" xfId="666" xr:uid="{814A67ED-A598-47B2-BEAA-D7CCAC379F49}"/>
    <cellStyle name="Accent3 17 2" xfId="667" xr:uid="{55ED104D-5085-423E-806D-376E2BF526DB}"/>
    <cellStyle name="Accent3 17 3" xfId="668" xr:uid="{93FB77D7-3189-42C7-B93B-D802ED5A06CB}"/>
    <cellStyle name="Accent3 2" xfId="2058" xr:uid="{264BBF47-0FC7-4563-9143-0D5DF932DED8}"/>
    <cellStyle name="Accent3 2 2" xfId="669" xr:uid="{894DFC3B-AAE6-49B1-9654-9047B6085D2B}"/>
    <cellStyle name="Accent3 2 3" xfId="670" xr:uid="{0D98FA78-C503-4C5E-80E6-78BBAC9B3F49}"/>
    <cellStyle name="Accent3 3 2" xfId="671" xr:uid="{C4F2829F-7978-49E4-9A56-690B57B3E233}"/>
    <cellStyle name="Accent3 3 3" xfId="672" xr:uid="{923AAF2D-7925-4A60-974C-C8DD0973AE9F}"/>
    <cellStyle name="Accent3 4 2" xfId="673" xr:uid="{5EC0AB90-496C-4876-82C8-1874BD3CB3AD}"/>
    <cellStyle name="Accent3 4 3" xfId="674" xr:uid="{DE9B7443-4E0E-4353-BF1B-DB88364D191C}"/>
    <cellStyle name="Accent3 5 2" xfId="675" xr:uid="{E3964415-A964-4B7B-82E2-4A90D9806F81}"/>
    <cellStyle name="Accent3 5 3" xfId="676" xr:uid="{14C7F4A2-A390-4476-9E24-7FE11C4BCAC6}"/>
    <cellStyle name="Accent3 6 2" xfId="677" xr:uid="{48FB3A50-1336-4160-922F-536A5CBBB277}"/>
    <cellStyle name="Accent3 6 3" xfId="678" xr:uid="{8013A427-7437-4330-8BB8-9DFA8C1CF2C0}"/>
    <cellStyle name="Accent3 7 2" xfId="679" xr:uid="{0EB4E323-9B94-4582-B67E-680604B6EA4C}"/>
    <cellStyle name="Accent3 7 3" xfId="680" xr:uid="{35F0A6DB-0741-4530-848E-990CC8D39BC4}"/>
    <cellStyle name="Accent3 8 2" xfId="681" xr:uid="{F4E84C5F-65B9-45DC-A2E0-F15FDAD41994}"/>
    <cellStyle name="Accent3 8 3" xfId="682" xr:uid="{FE709388-F213-4A21-B3AB-A86D7AFD8340}"/>
    <cellStyle name="Accent3 9 2" xfId="683" xr:uid="{98DE6FF1-411C-4246-98F3-8235945EE766}"/>
    <cellStyle name="Accent3 9 3" xfId="684" xr:uid="{9AD18E67-3DC8-41EB-A774-47A21A367CAE}"/>
    <cellStyle name="Accent4 10 2" xfId="685" xr:uid="{688C51A6-22EB-4EFC-AAAD-8C9AAF6838CB}"/>
    <cellStyle name="Accent4 10 3" xfId="686" xr:uid="{A8783FB0-FDFA-4D05-A706-0D060C958C78}"/>
    <cellStyle name="Accent4 11 2" xfId="687" xr:uid="{52111D18-5CE0-4BE9-8321-0F9983BC758E}"/>
    <cellStyle name="Accent4 11 3" xfId="688" xr:uid="{02973DB7-8875-4912-B2C1-B3FC8E3C55FB}"/>
    <cellStyle name="Accent4 12 2" xfId="689" xr:uid="{F9ABCCBA-D507-4989-A561-DC18289D5F29}"/>
    <cellStyle name="Accent4 12 3" xfId="690" xr:uid="{D689868F-3673-499B-A6FC-05B981DD5F4A}"/>
    <cellStyle name="Accent4 13 2" xfId="691" xr:uid="{DCA9C89B-0C07-49F5-BE83-F7445548B9CE}"/>
    <cellStyle name="Accent4 13 3" xfId="692" xr:uid="{E07F5AF6-B348-42F7-A053-4DE6D124F091}"/>
    <cellStyle name="Accent4 14 2" xfId="693" xr:uid="{2F530208-C301-4456-9704-121E2C9D3072}"/>
    <cellStyle name="Accent4 14 3" xfId="694" xr:uid="{CFF737FC-B28D-4C07-8876-9844EC40F54E}"/>
    <cellStyle name="Accent4 15 2" xfId="695" xr:uid="{0C514B5C-B570-4871-9E5D-313D30CB8F6C}"/>
    <cellStyle name="Accent4 15 3" xfId="696" xr:uid="{56F80687-93CF-488D-BF66-62039486F75E}"/>
    <cellStyle name="Accent4 16 2" xfId="697" xr:uid="{36E774F6-3628-4241-A088-68565D3930D8}"/>
    <cellStyle name="Accent4 16 3" xfId="698" xr:uid="{6685063C-5BD3-4295-8295-178083F235C9}"/>
    <cellStyle name="Accent4 17 2" xfId="699" xr:uid="{FFA466E0-3421-40CC-8099-66EE15919F34}"/>
    <cellStyle name="Accent4 17 3" xfId="700" xr:uid="{6F60CD4C-7989-4462-A7F0-EF91F9FC8DDB}"/>
    <cellStyle name="Accent4 2" xfId="2059" xr:uid="{C8D6C913-11C5-41AE-92F5-4906C937F09E}"/>
    <cellStyle name="Accent4 2 2" xfId="701" xr:uid="{F27BBB1C-B118-4DD8-B388-D85ED7B18B3B}"/>
    <cellStyle name="Accent4 2 3" xfId="702" xr:uid="{60B11F21-6A05-43FC-82F6-2541D4C15290}"/>
    <cellStyle name="Accent4 3 2" xfId="703" xr:uid="{2B6C562B-51C3-477C-A742-CC7916FF35E1}"/>
    <cellStyle name="Accent4 3 3" xfId="704" xr:uid="{EACEEBFD-D657-4466-917E-1750C0DB5A57}"/>
    <cellStyle name="Accent4 4 2" xfId="705" xr:uid="{D7985D27-8F9C-4F1C-8130-40F9C07B0815}"/>
    <cellStyle name="Accent4 4 3" xfId="706" xr:uid="{5C4ED838-8257-4CDD-ADC5-B6F0317E1DBB}"/>
    <cellStyle name="Accent4 5 2" xfId="707" xr:uid="{49BCB3B5-28C4-4614-B1BF-12F620784247}"/>
    <cellStyle name="Accent4 5 3" xfId="708" xr:uid="{744FD77C-6F12-4B14-A51D-9D3C4D103E36}"/>
    <cellStyle name="Accent4 6 2" xfId="709" xr:uid="{6FBEB4BC-6397-4593-AA38-81E20D1A01DC}"/>
    <cellStyle name="Accent4 6 3" xfId="710" xr:uid="{5FB43827-381E-455E-AD71-1FB61B458A1E}"/>
    <cellStyle name="Accent4 7 2" xfId="711" xr:uid="{2E4B0B67-261D-445C-B5A7-CA6B02F8252D}"/>
    <cellStyle name="Accent4 7 3" xfId="712" xr:uid="{C87114D6-530D-4E65-91F4-6F4196826A17}"/>
    <cellStyle name="Accent4 8 2" xfId="713" xr:uid="{DCE72B05-06C4-45C5-8B7C-7FFA3DF35FBA}"/>
    <cellStyle name="Accent4 8 3" xfId="714" xr:uid="{23BF4D9F-42AE-4258-84B4-8D94A6BD94A2}"/>
    <cellStyle name="Accent4 9 2" xfId="715" xr:uid="{81CA2963-7F4D-47F3-B3E5-9712D9109D32}"/>
    <cellStyle name="Accent4 9 3" xfId="716" xr:uid="{4EB1F156-168C-40E7-88A2-2BF7BC61AB67}"/>
    <cellStyle name="Accent5 10 2" xfId="717" xr:uid="{F514E734-A172-4E35-B122-DDDF2D911686}"/>
    <cellStyle name="Accent5 10 3" xfId="718" xr:uid="{165CBC04-9F34-49EC-9EFB-8DC920A4CE2F}"/>
    <cellStyle name="Accent5 11 2" xfId="719" xr:uid="{A0E241B7-1BC4-403A-B6EF-64DFA8EFA71B}"/>
    <cellStyle name="Accent5 11 3" xfId="720" xr:uid="{D190DA5E-B013-4371-A5E0-F0CFB9913307}"/>
    <cellStyle name="Accent5 12 2" xfId="721" xr:uid="{BBC8F589-DD9D-45D5-A4DD-7DC9D233B2FB}"/>
    <cellStyle name="Accent5 12 3" xfId="722" xr:uid="{B94C9CEA-E41D-45AF-9CB2-9B9C570C43B5}"/>
    <cellStyle name="Accent5 13 2" xfId="723" xr:uid="{52C72FF5-38E9-4A57-8131-022FB11468F1}"/>
    <cellStyle name="Accent5 13 3" xfId="724" xr:uid="{6E227FED-A8A5-436F-8F8D-D47086EA2B4A}"/>
    <cellStyle name="Accent5 14 2" xfId="725" xr:uid="{B0F4C36D-6EDC-4ED2-A652-615060C31DC6}"/>
    <cellStyle name="Accent5 14 3" xfId="726" xr:uid="{13A103E2-3FE1-46D1-A29F-74E759CF7B09}"/>
    <cellStyle name="Accent5 15 2" xfId="727" xr:uid="{2D513C1C-8B3D-44F6-A99C-136A7DF78082}"/>
    <cellStyle name="Accent5 15 3" xfId="728" xr:uid="{F41995E5-4964-409A-B4BC-52B9AD2FF351}"/>
    <cellStyle name="Accent5 16 2" xfId="729" xr:uid="{4FBF7C4A-2045-4C46-911F-64438CC9F5FC}"/>
    <cellStyle name="Accent5 16 3" xfId="730" xr:uid="{2F76EA45-BBFF-4ED2-9543-402886771DE8}"/>
    <cellStyle name="Accent5 17 2" xfId="731" xr:uid="{B21B5219-D089-4B2E-887A-63E5AD8FED8C}"/>
    <cellStyle name="Accent5 17 3" xfId="732" xr:uid="{20089ED2-FF14-4DDA-B4AA-F2BF5AD82186}"/>
    <cellStyle name="Accent5 2" xfId="2060" xr:uid="{904040DB-1E43-47B1-885A-B52A09C59290}"/>
    <cellStyle name="Accent5 2 2" xfId="733" xr:uid="{8093039E-40C8-413B-8AD7-510A3D64FC57}"/>
    <cellStyle name="Accent5 2 3" xfId="734" xr:uid="{1884C713-DD2D-49CC-873F-9FA960E68F65}"/>
    <cellStyle name="Accent5 3 2" xfId="735" xr:uid="{BB65E477-1AD7-4C91-AFA2-95C1B85DF419}"/>
    <cellStyle name="Accent5 3 3" xfId="736" xr:uid="{987E7BD2-8C6C-4D20-829F-14F88261F928}"/>
    <cellStyle name="Accent5 4 2" xfId="737" xr:uid="{6E82E3D6-247C-42A2-95FC-AD6054252604}"/>
    <cellStyle name="Accent5 4 3" xfId="738" xr:uid="{79D4E76A-3C06-40C1-92B4-254B7B21066C}"/>
    <cellStyle name="Accent5 5 2" xfId="739" xr:uid="{25A60AAB-8F38-4F29-9ED7-C11C0724C2C2}"/>
    <cellStyle name="Accent5 5 3" xfId="740" xr:uid="{E3E69135-EB6C-495C-8908-F08624FDF530}"/>
    <cellStyle name="Accent5 6 2" xfId="741" xr:uid="{ADB626E7-B1B6-44A4-A5E4-5BB4541CF2C0}"/>
    <cellStyle name="Accent5 6 3" xfId="742" xr:uid="{B2F726B8-2767-461D-B7C5-5E78464F1EB0}"/>
    <cellStyle name="Accent5 7 2" xfId="743" xr:uid="{104CC46E-3F0C-4D28-A4B5-DA611DBBA6E9}"/>
    <cellStyle name="Accent5 7 3" xfId="744" xr:uid="{C0308F39-C8F3-4A37-9B0C-B2119A8F574C}"/>
    <cellStyle name="Accent5 8 2" xfId="745" xr:uid="{5B993FEE-C4D3-4E86-9EBB-44EF2644389D}"/>
    <cellStyle name="Accent5 8 3" xfId="746" xr:uid="{AF46AA68-0191-4869-A747-A430AB24FDE5}"/>
    <cellStyle name="Accent5 9 2" xfId="747" xr:uid="{15019D0C-8BBE-403D-8977-FCC619C2EF3F}"/>
    <cellStyle name="Accent5 9 3" xfId="748" xr:uid="{6DFDB91C-FE11-413B-8C81-B90FA017573B}"/>
    <cellStyle name="Accent6 10 2" xfId="749" xr:uid="{F9F4E40F-BD9B-42B1-AA04-9C3B2CC67DED}"/>
    <cellStyle name="Accent6 10 3" xfId="750" xr:uid="{192181DD-CD94-4FA9-9A85-BD1EC0B77AF1}"/>
    <cellStyle name="Accent6 11 2" xfId="751" xr:uid="{943E72D2-2D12-43E7-8E95-DEA73B454DBE}"/>
    <cellStyle name="Accent6 11 3" xfId="752" xr:uid="{F7B2888D-1022-48CD-B6FB-62D47A9154CD}"/>
    <cellStyle name="Accent6 12 2" xfId="753" xr:uid="{971849D2-F9A4-40E3-87A2-1C7B77FD4413}"/>
    <cellStyle name="Accent6 12 3" xfId="754" xr:uid="{3E542BBB-589C-4F28-9BFE-7590C955D138}"/>
    <cellStyle name="Accent6 13 2" xfId="755" xr:uid="{4EF05DDF-C97D-41E6-8134-09A53B487994}"/>
    <cellStyle name="Accent6 13 3" xfId="756" xr:uid="{89F9FC7F-55B2-48F4-9A90-47D4C17A1A75}"/>
    <cellStyle name="Accent6 14 2" xfId="757" xr:uid="{477C10D9-38D1-44BE-829E-4B9416AD3819}"/>
    <cellStyle name="Accent6 14 3" xfId="758" xr:uid="{928BC91D-8C64-43BD-ADB8-0AC35B0B9002}"/>
    <cellStyle name="Accent6 15 2" xfId="759" xr:uid="{77AF6DE4-0984-401C-B871-6CB78AC4881A}"/>
    <cellStyle name="Accent6 15 3" xfId="760" xr:uid="{6747241B-5E4C-46AC-98A6-A19C2582744A}"/>
    <cellStyle name="Accent6 16 2" xfId="761" xr:uid="{11AFE0EB-D9BB-401E-AB91-70F77BB8D58F}"/>
    <cellStyle name="Accent6 16 3" xfId="762" xr:uid="{CB08964E-AA54-49C5-8991-EBCE07F67E86}"/>
    <cellStyle name="Accent6 17 2" xfId="763" xr:uid="{FEE361BA-9C4D-49FB-A773-569809A6A16F}"/>
    <cellStyle name="Accent6 17 3" xfId="764" xr:uid="{809F9271-3AB8-4388-B328-492C2D2845B8}"/>
    <cellStyle name="Accent6 2" xfId="2061" xr:uid="{B3737911-C7B1-45AF-AC05-C70E83F97233}"/>
    <cellStyle name="Accent6 2 2" xfId="765" xr:uid="{68683C0B-0478-4E01-8E88-9D58AA452664}"/>
    <cellStyle name="Accent6 2 3" xfId="766" xr:uid="{43CAF873-FBE8-4D18-B276-1D14704E9706}"/>
    <cellStyle name="Accent6 3 2" xfId="767" xr:uid="{91D3A13C-0B47-4F20-90F6-5613AC2BEF1F}"/>
    <cellStyle name="Accent6 3 3" xfId="768" xr:uid="{E2FF42AA-2135-4130-AD80-42FEF6E3BB86}"/>
    <cellStyle name="Accent6 4 2" xfId="769" xr:uid="{530D86AC-DDA6-48FE-A156-C23D741D0BC0}"/>
    <cellStyle name="Accent6 4 3" xfId="770" xr:uid="{B13E0F4F-1E50-4766-A93E-5101936BCFA4}"/>
    <cellStyle name="Accent6 5 2" xfId="771" xr:uid="{44B28D17-9238-4ECE-8D61-D8DDD41296E1}"/>
    <cellStyle name="Accent6 5 3" xfId="772" xr:uid="{88A73480-778B-485F-8EA8-0DDB9C2CEF79}"/>
    <cellStyle name="Accent6 6 2" xfId="773" xr:uid="{584BC4F2-0CB6-4E96-B736-3D974B9C12B0}"/>
    <cellStyle name="Accent6 6 3" xfId="774" xr:uid="{AAFBC583-D88D-457C-A43E-FDF2A78DD5FE}"/>
    <cellStyle name="Accent6 7 2" xfId="775" xr:uid="{72EDC66C-AA24-4D72-9A5B-B8F692C1DA7A}"/>
    <cellStyle name="Accent6 7 3" xfId="776" xr:uid="{7C94AA62-3300-4510-A9E0-AF5D3A468625}"/>
    <cellStyle name="Accent6 8 2" xfId="777" xr:uid="{9B4FBDE8-E76A-4B99-BDCD-7DA213DCA02E}"/>
    <cellStyle name="Accent6 8 3" xfId="778" xr:uid="{FFA25DE8-CE04-4B6E-9F1E-A2AE930920EC}"/>
    <cellStyle name="Accent6 9 2" xfId="779" xr:uid="{8F35F738-1EEA-455C-BEEF-9E91A9AFBDE4}"/>
    <cellStyle name="Accent6 9 3" xfId="780" xr:uid="{383E4AFC-FACC-4DBE-9D54-B7EA3312422A}"/>
    <cellStyle name="Avertissement 10 2" xfId="781" xr:uid="{0EB2053C-547C-41DB-AACA-4E5667B7B291}"/>
    <cellStyle name="Avertissement 10 3" xfId="782" xr:uid="{B630735F-0A9E-4B31-AC62-23E2A61C8582}"/>
    <cellStyle name="Avertissement 11 2" xfId="783" xr:uid="{94C37631-5951-4023-8B94-228E97204187}"/>
    <cellStyle name="Avertissement 11 3" xfId="784" xr:uid="{E3B555E2-51A9-4DAC-BACD-8F6B28000E27}"/>
    <cellStyle name="Avertissement 12 2" xfId="785" xr:uid="{AE91DB9A-8402-4904-A1A0-EBA6509CAB1D}"/>
    <cellStyle name="Avertissement 12 3" xfId="786" xr:uid="{AC4E381C-D393-41FA-87E0-347C53B87621}"/>
    <cellStyle name="Avertissement 13 2" xfId="787" xr:uid="{177FD9B3-E2CB-48D9-99E0-3F5F4961C184}"/>
    <cellStyle name="Avertissement 13 3" xfId="788" xr:uid="{8811764D-7A8A-44CC-BEE3-B83710AA26E8}"/>
    <cellStyle name="Avertissement 14 2" xfId="789" xr:uid="{2C3BD07E-F95F-4918-B265-C4CD90FC5206}"/>
    <cellStyle name="Avertissement 14 3" xfId="790" xr:uid="{BA77B9DF-2A40-489E-9FDA-7A3E493BA1D8}"/>
    <cellStyle name="Avertissement 15 2" xfId="791" xr:uid="{89850771-6226-4924-9164-34D8A6825AF9}"/>
    <cellStyle name="Avertissement 15 3" xfId="792" xr:uid="{FAA6EADF-91DB-48BC-A66E-4A4B6259402E}"/>
    <cellStyle name="Avertissement 16 2" xfId="793" xr:uid="{96374580-5501-4C5B-974D-89120CE239C2}"/>
    <cellStyle name="Avertissement 16 3" xfId="794" xr:uid="{3CED9E64-6AD4-4401-9D9D-CEF2B26036D5}"/>
    <cellStyle name="Avertissement 17 2" xfId="795" xr:uid="{91FEDAE1-D849-4B8B-BF53-E17C98B59DFF}"/>
    <cellStyle name="Avertissement 17 3" xfId="796" xr:uid="{C87261C6-A24F-4CFA-8DEC-A58CFD41349D}"/>
    <cellStyle name="Avertissement 2 2" xfId="797" xr:uid="{A4A56AFE-A0FB-4EDE-A5DD-35C48065B1E8}"/>
    <cellStyle name="Avertissement 2 3" xfId="798" xr:uid="{0ACBCCFD-AE2A-44BD-BD6E-6B2669811696}"/>
    <cellStyle name="Avertissement 3 2" xfId="799" xr:uid="{57798F20-5696-47B7-8FC2-6EDC9721872D}"/>
    <cellStyle name="Avertissement 3 3" xfId="800" xr:uid="{A8768876-8F62-46E0-AE1C-1BD65B4FE398}"/>
    <cellStyle name="Avertissement 4 2" xfId="801" xr:uid="{D11D2178-EC37-45E5-A2B1-87760D164D64}"/>
    <cellStyle name="Avertissement 4 3" xfId="802" xr:uid="{F03E29C1-4518-4C0E-B900-C5534D31F1AD}"/>
    <cellStyle name="Avertissement 5 2" xfId="803" xr:uid="{25F4A717-E089-4FA2-AE44-EB249BD19164}"/>
    <cellStyle name="Avertissement 5 3" xfId="804" xr:uid="{4CC6ABD0-0C0F-44E7-9C78-AED332DEAD50}"/>
    <cellStyle name="Avertissement 6 2" xfId="805" xr:uid="{9121A8E4-E451-4273-8D58-5D16A2E9F731}"/>
    <cellStyle name="Avertissement 6 3" xfId="806" xr:uid="{085FED97-41FD-41D3-BF14-B8AD8302048C}"/>
    <cellStyle name="Avertissement 7 2" xfId="807" xr:uid="{DBCC15F4-EEB9-402D-A9DE-F89B04934270}"/>
    <cellStyle name="Avertissement 7 3" xfId="808" xr:uid="{25FE467B-2627-4EAE-B199-2F9BFFD6C1A8}"/>
    <cellStyle name="Avertissement 8 2" xfId="809" xr:uid="{8F350E0F-25AB-48CA-B36D-7E9105FFEBDC}"/>
    <cellStyle name="Avertissement 8 3" xfId="810" xr:uid="{6D6D6387-B23E-4A18-81F9-B9A2F0D8D61D}"/>
    <cellStyle name="Avertissement 9 2" xfId="811" xr:uid="{17CFEF31-C332-4D02-89CF-CCCEFA6C2C4D}"/>
    <cellStyle name="Avertissement 9 3" xfId="812" xr:uid="{C34DEE41-9343-4EB9-8C82-2382C354EBD3}"/>
    <cellStyle name="Calcul 10 2" xfId="813" xr:uid="{F7BFEA04-FA14-4B79-9017-9EF2BDC64065}"/>
    <cellStyle name="Calcul 10 3" xfId="814" xr:uid="{2C6B167B-384B-4DB5-B1FC-FD3B21CB54C3}"/>
    <cellStyle name="Calcul 11 2" xfId="815" xr:uid="{AFC4772B-B847-4079-8721-63133A02EB89}"/>
    <cellStyle name="Calcul 11 3" xfId="816" xr:uid="{4B7B2E28-2A38-486A-A2AC-689208FE1B22}"/>
    <cellStyle name="Calcul 12 2" xfId="817" xr:uid="{97DFA464-C889-4F8C-A0E3-1DE96635EB58}"/>
    <cellStyle name="Calcul 12 3" xfId="818" xr:uid="{B1804A45-C52E-4737-B670-7B7D35C63296}"/>
    <cellStyle name="Calcul 13 2" xfId="819" xr:uid="{EE9AF531-8028-42BC-9914-C085DF2247E4}"/>
    <cellStyle name="Calcul 13 3" xfId="820" xr:uid="{32C14E18-0EC7-407C-8CAB-9A9C6DD806FD}"/>
    <cellStyle name="Calcul 14 2" xfId="821" xr:uid="{1B945631-93CC-4EEB-A23B-EBDB33504F93}"/>
    <cellStyle name="Calcul 14 3" xfId="822" xr:uid="{8D859F90-A2B0-41F5-85BE-4F73AD06C651}"/>
    <cellStyle name="Calcul 15 2" xfId="823" xr:uid="{C77E72E3-51C6-4B57-9AA3-F0DCDF9B197F}"/>
    <cellStyle name="Calcul 15 3" xfId="824" xr:uid="{DF8DFD71-52B3-4513-9629-1818112E9CD8}"/>
    <cellStyle name="Calcul 16 2" xfId="825" xr:uid="{1D7DEE7F-98FA-4A3A-96E5-3DE625CC1658}"/>
    <cellStyle name="Calcul 16 3" xfId="826" xr:uid="{A08E4752-A97A-41CD-95E6-431F076D5D22}"/>
    <cellStyle name="Calcul 17 2" xfId="827" xr:uid="{45732594-2F9F-41AF-BBC2-FD9AE294D28B}"/>
    <cellStyle name="Calcul 17 3" xfId="828" xr:uid="{D4B9E0DE-2EAB-4840-99D6-2B934CDEBD9F}"/>
    <cellStyle name="Calcul 2 2" xfId="829" xr:uid="{30729A2A-2272-4C7A-A99A-192F27511923}"/>
    <cellStyle name="Calcul 2 3" xfId="830" xr:uid="{A983C977-74A1-40B2-AB27-55CFABD1AF28}"/>
    <cellStyle name="Calcul 3 2" xfId="831" xr:uid="{BD82CD4E-571F-4516-8BEF-94B2C0BE4DD8}"/>
    <cellStyle name="Calcul 3 3" xfId="832" xr:uid="{3E8335F3-370E-4196-BFBA-AD09BFB5BBBD}"/>
    <cellStyle name="Calcul 4 2" xfId="833" xr:uid="{B51798E6-FC09-4AEC-9109-843980FAEE15}"/>
    <cellStyle name="Calcul 4 3" xfId="834" xr:uid="{2E9874BA-3EE3-4CD2-8746-A02C3AC96060}"/>
    <cellStyle name="Calcul 5 2" xfId="835" xr:uid="{9C45977A-C0A3-451B-A4C5-73449D25BB6A}"/>
    <cellStyle name="Calcul 5 3" xfId="836" xr:uid="{C82FC3E7-562B-46D6-A783-AF6ABCDD8603}"/>
    <cellStyle name="Calcul 6 2" xfId="837" xr:uid="{3B5AE22A-D692-4475-A4F6-3D0104491E5D}"/>
    <cellStyle name="Calcul 6 3" xfId="838" xr:uid="{65AEAB24-E2A2-46EE-A040-7D84D801B38C}"/>
    <cellStyle name="Calcul 7 2" xfId="839" xr:uid="{DE74FD22-E230-43A8-9158-5E1F49DA8E78}"/>
    <cellStyle name="Calcul 7 3" xfId="840" xr:uid="{C2D3A7B7-DE34-40D3-B116-11E73F1804CB}"/>
    <cellStyle name="Calcul 8 2" xfId="841" xr:uid="{295428A3-C6CC-45BA-9691-11A0FBD5082C}"/>
    <cellStyle name="Calcul 8 3" xfId="842" xr:uid="{92530B58-CAAC-4F9C-B3D6-59B04B73F112}"/>
    <cellStyle name="Calcul 9 2" xfId="843" xr:uid="{0EA0EE17-3D92-4456-8737-F1400B494102}"/>
    <cellStyle name="Calcul 9 3" xfId="844" xr:uid="{8151400F-4F8F-4B1E-8722-6DE6AAB52C4D}"/>
    <cellStyle name="Cellule liée 10 2" xfId="845" xr:uid="{C3CF7EC5-ED6F-4E73-B93F-D997F012FB14}"/>
    <cellStyle name="Cellule liée 10 3" xfId="846" xr:uid="{1C7CF509-0D39-432E-990C-DCA26E7440A3}"/>
    <cellStyle name="Cellule liée 11 2" xfId="847" xr:uid="{DFAA0463-95AB-4AC4-B14D-FB62F3947A74}"/>
    <cellStyle name="Cellule liée 11 3" xfId="848" xr:uid="{120640D4-3553-43B9-88E6-FF422259ED59}"/>
    <cellStyle name="Cellule liée 12 2" xfId="849" xr:uid="{09E85094-30D6-4372-82D4-FA0C8AD25771}"/>
    <cellStyle name="Cellule liée 12 3" xfId="850" xr:uid="{2A4B50D8-2050-4022-A369-448A8DC9C41A}"/>
    <cellStyle name="Cellule liée 13 2" xfId="851" xr:uid="{26BCE8A5-CBFB-4C4C-A5F9-631AB6091563}"/>
    <cellStyle name="Cellule liée 13 3" xfId="852" xr:uid="{A8082605-8D86-4173-93BA-750F1B2D73FD}"/>
    <cellStyle name="Cellule liée 14 2" xfId="853" xr:uid="{DE9BE51A-BE05-4CAE-B330-FBA435C81825}"/>
    <cellStyle name="Cellule liée 14 3" xfId="854" xr:uid="{35B54CE1-FBD8-431C-A871-11AA41C66462}"/>
    <cellStyle name="Cellule liée 15 2" xfId="855" xr:uid="{2B9426C3-9725-4260-84E7-C7AF660E40B9}"/>
    <cellStyle name="Cellule liée 15 3" xfId="856" xr:uid="{80520BDA-9DD3-4611-B0D6-CEA152A90C7E}"/>
    <cellStyle name="Cellule liée 16 2" xfId="857" xr:uid="{1D8B8532-A23E-4730-89B8-97943A3E6B3C}"/>
    <cellStyle name="Cellule liée 16 3" xfId="858" xr:uid="{78C1A47C-3EB8-47A7-9BC0-E0F179E35903}"/>
    <cellStyle name="Cellule liée 17 2" xfId="859" xr:uid="{212C52A1-794D-46B4-953C-AFF331A67D2F}"/>
    <cellStyle name="Cellule liée 17 3" xfId="860" xr:uid="{23E875AE-C9C9-4620-9775-7ABCB8D19FC0}"/>
    <cellStyle name="Cellule liée 2 2" xfId="861" xr:uid="{4A6AC15D-C6FE-40E5-9B12-DBCBE3D0E3BC}"/>
    <cellStyle name="Cellule liée 2 3" xfId="862" xr:uid="{8AE169FD-5B54-46CE-A1A9-296FEAB6625A}"/>
    <cellStyle name="Cellule liée 3 2" xfId="863" xr:uid="{C2F5D76A-098C-44D5-932D-4785B8F32E23}"/>
    <cellStyle name="Cellule liée 3 3" xfId="864" xr:uid="{E00E4921-AC18-418F-9F71-9C81DAC77283}"/>
    <cellStyle name="Cellule liée 4 2" xfId="865" xr:uid="{23BC1B03-41CA-4934-AC0F-AD7AF2284817}"/>
    <cellStyle name="Cellule liée 4 3" xfId="866" xr:uid="{994CBE85-6581-42A8-B29D-10A6A14F84B9}"/>
    <cellStyle name="Cellule liée 5 2" xfId="867" xr:uid="{4E0BB706-68B4-442A-8219-356A6AE01BA4}"/>
    <cellStyle name="Cellule liée 5 3" xfId="868" xr:uid="{8E5BAB23-7DFA-40F3-B610-1F2334FB5183}"/>
    <cellStyle name="Cellule liée 6 2" xfId="869" xr:uid="{8F3D353F-BEB6-4E17-808A-7ED79EBBD93E}"/>
    <cellStyle name="Cellule liée 6 3" xfId="870" xr:uid="{1EA2E8C7-AA41-420D-B586-D4D675397A42}"/>
    <cellStyle name="Cellule liée 7 2" xfId="871" xr:uid="{B845E58C-2611-40D1-8A84-1C6C0158AB7F}"/>
    <cellStyle name="Cellule liée 7 3" xfId="872" xr:uid="{10DAD2EC-62C5-4994-85D0-0808F8595BF9}"/>
    <cellStyle name="Cellule liée 8 2" xfId="873" xr:uid="{D7BCC2E7-EA71-4780-A0F2-2985F44387DE}"/>
    <cellStyle name="Cellule liée 8 3" xfId="874" xr:uid="{6E082A19-4782-48C0-ACC4-BDDE7CD2578F}"/>
    <cellStyle name="Cellule liée 9 2" xfId="875" xr:uid="{CD81EF32-5188-4C88-8353-7FC6E60FEEB2}"/>
    <cellStyle name="Cellule liée 9 3" xfId="876" xr:uid="{88FC47BA-7BA0-464B-8112-4585C88CC2A3}"/>
    <cellStyle name="Comma" xfId="1" builtinId="3"/>
    <cellStyle name="Comma 10" xfId="2153" xr:uid="{466BF05C-32AC-46D3-8E57-354EBEE9F764}"/>
    <cellStyle name="Comma 11" xfId="1450" xr:uid="{F2C09935-6A3B-4AFA-A51E-989C51C91FD0}"/>
    <cellStyle name="Comma 12" xfId="2172" xr:uid="{0F08223F-CE6C-425A-8364-E4EA5F9DF66E}"/>
    <cellStyle name="Comma 13" xfId="2173" xr:uid="{D130847B-E32C-412B-BF56-9AF897A84599}"/>
    <cellStyle name="Comma 14" xfId="2183" xr:uid="{3EA344F4-9B63-42C9-A831-F01BEBDAF8EE}"/>
    <cellStyle name="Comma 15" xfId="2185" xr:uid="{C104480E-2AB9-4885-A292-27A035AFB660}"/>
    <cellStyle name="Comma 16" xfId="1860" xr:uid="{92F4C192-C88A-4E94-8845-08020F61C72E}"/>
    <cellStyle name="Comma 2" xfId="1417" xr:uid="{AB56F035-B99F-4EE0-AD2B-4698B0FFC683}"/>
    <cellStyle name="Comma 2 2" xfId="1844" xr:uid="{5854D5D4-B3E2-4E71-ACCD-EB6716C3FD66}"/>
    <cellStyle name="Comma 2 3" xfId="2062" xr:uid="{D778785D-E44B-474D-92EF-29C438DC67A8}"/>
    <cellStyle name="Comma 2 4" xfId="1932" xr:uid="{60DC7B1E-8B7D-4F66-A3DF-52BBC29F914F}"/>
    <cellStyle name="Comma 3" xfId="1474" xr:uid="{7E55ED53-9857-40D3-A183-853A487D8B1B}"/>
    <cellStyle name="Comma 3 2" xfId="1866" xr:uid="{CDB48B0A-4F41-4B7A-A2A0-AC677B42A4E7}"/>
    <cellStyle name="Comma 3 3" xfId="2063" xr:uid="{FB97CFCB-2088-401E-B014-E650918A9CEF}"/>
    <cellStyle name="Comma 4" xfId="1857" xr:uid="{F6D99AD6-D7D4-4E6D-BBCC-57E16834E983}"/>
    <cellStyle name="Comma 5" xfId="1924" xr:uid="{9F134E67-C524-46F8-8215-8B96636A0850}"/>
    <cellStyle name="Comma 6" xfId="2064" xr:uid="{6BA9D05B-C844-43D2-A9E4-07332FEFA475}"/>
    <cellStyle name="Comma 7" xfId="2065" xr:uid="{D79C00B6-6131-4C7B-A6D1-BBB54A835043}"/>
    <cellStyle name="Comma 8" xfId="2066" xr:uid="{E9C92754-9BFF-4377-9CC5-256618954E8E}"/>
    <cellStyle name="Comma 9" xfId="2067" xr:uid="{FD20E68E-D97D-421F-8671-0795CF100BA2}"/>
    <cellStyle name="Commentaire 10 2" xfId="877" xr:uid="{E331F6C9-5431-4F8D-84DD-80D6D72AB151}"/>
    <cellStyle name="Commentaire 10 3" xfId="878" xr:uid="{1F8EF297-E1BC-48A6-BA86-BB3018FB17BA}"/>
    <cellStyle name="Commentaire 11 2" xfId="879" xr:uid="{6A830CFC-F56C-4B2E-A230-D4317C4F28CF}"/>
    <cellStyle name="Commentaire 11 3" xfId="880" xr:uid="{BC1BE5E0-C092-45A2-80B0-2F776B462A5D}"/>
    <cellStyle name="Commentaire 12 2" xfId="881" xr:uid="{801902C6-250E-41CB-84C4-8A5F53A37447}"/>
    <cellStyle name="Commentaire 12 3" xfId="882" xr:uid="{273BAD8F-E402-4C00-BBC7-9E3E5E46A4E3}"/>
    <cellStyle name="Commentaire 13 2" xfId="883" xr:uid="{C6C88989-50A2-4AE0-A2E6-BE0849A0CA3F}"/>
    <cellStyle name="Commentaire 13 3" xfId="884" xr:uid="{5D33282B-C1BD-4CF0-84A2-2993F2CD96A6}"/>
    <cellStyle name="Commentaire 14 2" xfId="885" xr:uid="{640F72CA-8360-43F1-93B1-C33FB609F4AF}"/>
    <cellStyle name="Commentaire 14 3" xfId="886" xr:uid="{F351F2E8-4573-4509-9086-BE28518B99A7}"/>
    <cellStyle name="Commentaire 15 2" xfId="887" xr:uid="{9B05E664-32C1-4EE4-834A-BFEAB13C45F2}"/>
    <cellStyle name="Commentaire 15 3" xfId="888" xr:uid="{961EBCFE-A7B9-40C6-BA18-37B8EACF7BE4}"/>
    <cellStyle name="Commentaire 16 2" xfId="889" xr:uid="{819496B5-8AFD-41B0-8712-1E7335D28F84}"/>
    <cellStyle name="Commentaire 16 3" xfId="890" xr:uid="{877E483B-67E1-4CA2-BB93-5C763F80F296}"/>
    <cellStyle name="Commentaire 17 2" xfId="891" xr:uid="{6D4C4DAF-89D9-4527-993D-E860C47CD67A}"/>
    <cellStyle name="Commentaire 17 3" xfId="892" xr:uid="{0A832375-BA92-43A5-A63C-5EC9F7635A15}"/>
    <cellStyle name="Commentaire 2 2" xfId="893" xr:uid="{90DABEB4-9606-4F22-9100-BC3B4EE4606F}"/>
    <cellStyle name="Commentaire 2 3" xfId="894" xr:uid="{249DF2AA-F30A-43E2-8E96-75B99DB1DD55}"/>
    <cellStyle name="Commentaire 3 2" xfId="895" xr:uid="{F308713A-3205-4351-8053-B551FF296CA5}"/>
    <cellStyle name="Commentaire 3 3" xfId="896" xr:uid="{94870C92-4945-48B9-8C2F-45FA1CBDC21F}"/>
    <cellStyle name="Commentaire 4 2" xfId="897" xr:uid="{7DDD598C-DF95-4D43-9A56-2CBFD3011263}"/>
    <cellStyle name="Commentaire 4 3" xfId="898" xr:uid="{D83B3D60-B5BD-4938-9B7A-E18B4CBAB80B}"/>
    <cellStyle name="Commentaire 5 2" xfId="899" xr:uid="{453E7C40-E92B-4365-8414-8E51C4C26CB6}"/>
    <cellStyle name="Commentaire 5 3" xfId="900" xr:uid="{88AFBF0A-7E06-425F-AE1C-6ACE979064A2}"/>
    <cellStyle name="Commentaire 6 2" xfId="901" xr:uid="{44A4BBA2-BBFA-4878-BF73-89060BDE5833}"/>
    <cellStyle name="Commentaire 6 3" xfId="902" xr:uid="{97C7CF5B-0A46-433D-8A18-C3690AE4E9AC}"/>
    <cellStyle name="Commentaire 7 2" xfId="903" xr:uid="{676B6744-E787-4849-BA80-95110C2944A3}"/>
    <cellStyle name="Commentaire 7 3" xfId="904" xr:uid="{2ADB5E7E-F0F8-4E81-A5C7-C6F4C0CC12B7}"/>
    <cellStyle name="Commentaire 8 2" xfId="905" xr:uid="{0E1AC68C-26C0-4423-8F2C-ABD77240B42A}"/>
    <cellStyle name="Commentaire 8 3" xfId="906" xr:uid="{78A6A15B-8A77-436D-A5C1-0FE3B09E6B37}"/>
    <cellStyle name="Commentaire 9 2" xfId="907" xr:uid="{564F8C71-F378-4428-BFA6-36AADC1BC4DA}"/>
    <cellStyle name="Commentaire 9 3" xfId="908" xr:uid="{61A4605A-B5DC-40AA-AD7A-6E1F0F767D38}"/>
    <cellStyle name="Entrée 10 2" xfId="909" xr:uid="{FDA59004-EE8A-4113-BBE3-768DEC28B788}"/>
    <cellStyle name="Entrée 10 3" xfId="910" xr:uid="{1DC2F981-69A9-4AAE-A10E-D560362FB3A3}"/>
    <cellStyle name="Entrée 11 2" xfId="911" xr:uid="{52D62D22-8BE1-4EEF-94E3-766D8A8C5C35}"/>
    <cellStyle name="Entrée 11 3" xfId="912" xr:uid="{C1E5A77B-32F3-4AC7-AED1-D784A1143B17}"/>
    <cellStyle name="Entrée 12 2" xfId="913" xr:uid="{973C0533-005B-4611-9FDC-A8C4ABC7577E}"/>
    <cellStyle name="Entrée 12 3" xfId="914" xr:uid="{9D26B9FF-4246-4C51-AD71-41C3A87EB8CA}"/>
    <cellStyle name="Entrée 13 2" xfId="915" xr:uid="{5385CD76-B4D5-4193-82B1-6448772F49A9}"/>
    <cellStyle name="Entrée 13 3" xfId="916" xr:uid="{26E5C69B-231A-4221-BB2C-D7641CDFF317}"/>
    <cellStyle name="Entrée 14 2" xfId="917" xr:uid="{F6D444AC-9A17-4683-8540-1F0CDC5CE036}"/>
    <cellStyle name="Entrée 14 3" xfId="918" xr:uid="{B8E1ADC7-BA6B-4785-A1A9-2181EDA45396}"/>
    <cellStyle name="Entrée 15 2" xfId="919" xr:uid="{39DFD7D5-CFFA-4A1A-A08C-616CCEDA26DF}"/>
    <cellStyle name="Entrée 15 3" xfId="920" xr:uid="{38708E06-9A95-4282-A432-FAF2DD1059CE}"/>
    <cellStyle name="Entrée 16 2" xfId="921" xr:uid="{99BDF7CB-33F0-457E-8D6E-8CA700D25188}"/>
    <cellStyle name="Entrée 16 3" xfId="922" xr:uid="{2087D684-71F7-429C-8FB6-B88F8D7629C9}"/>
    <cellStyle name="Entrée 17 2" xfId="923" xr:uid="{39A24809-697E-4072-8922-99B8C19EE29E}"/>
    <cellStyle name="Entrée 17 3" xfId="924" xr:uid="{BABE8587-9D67-46D2-9C2F-E2090B0D5ED2}"/>
    <cellStyle name="Entrée 2 2" xfId="925" xr:uid="{3CC60E21-807C-486A-AC6D-1354F14AF6BF}"/>
    <cellStyle name="Entrée 2 3" xfId="926" xr:uid="{F5B3D750-B64D-492B-9CDF-3E3EE50AAF8E}"/>
    <cellStyle name="Entrée 3 2" xfId="927" xr:uid="{BB0D0DAC-3660-486B-BB5F-082E820F31EF}"/>
    <cellStyle name="Entrée 3 3" xfId="928" xr:uid="{6BD45BA3-707C-41FA-82F8-97C88DACA137}"/>
    <cellStyle name="Entrée 4 2" xfId="929" xr:uid="{FEC22D30-D0F3-4103-AEA4-BC00CD91821D}"/>
    <cellStyle name="Entrée 4 3" xfId="930" xr:uid="{6C11A3DD-AE4D-4F32-B58B-BD52C12AACB2}"/>
    <cellStyle name="Entrée 5 2" xfId="931" xr:uid="{55BDA817-ACBD-4427-AE91-4C814E1F9773}"/>
    <cellStyle name="Entrée 5 3" xfId="932" xr:uid="{EC1B5A51-1760-4075-8F1F-269BDFA9950E}"/>
    <cellStyle name="Entrée 6 2" xfId="933" xr:uid="{7852F5B6-40F1-4E7D-A3B7-365FEE0F2464}"/>
    <cellStyle name="Entrée 6 3" xfId="934" xr:uid="{F0516BAE-5580-44B5-A88F-48C25DB9F8C1}"/>
    <cellStyle name="Entrée 7 2" xfId="935" xr:uid="{AF2CE4A2-9031-4831-A255-9762ED894721}"/>
    <cellStyle name="Entrée 7 3" xfId="936" xr:uid="{3CA0D574-DFB5-4F22-AF08-F9E111B1FCE5}"/>
    <cellStyle name="Entrée 8 2" xfId="937" xr:uid="{BB670F34-0F2C-42D3-BFB6-932C05B4FED8}"/>
    <cellStyle name="Entrée 8 3" xfId="938" xr:uid="{2326408A-C0F8-4940-8726-739128B64E0A}"/>
    <cellStyle name="Entrée 9 2" xfId="939" xr:uid="{6FFB4674-F503-4A91-8B2C-9EA898FD490B}"/>
    <cellStyle name="Entrée 9 3" xfId="940" xr:uid="{0BFB79B3-5B6A-48D5-8A9D-0013B5D37D5E}"/>
    <cellStyle name="Euro" xfId="941" xr:uid="{1546BA80-5705-4601-9181-8DDEB17B8596}"/>
    <cellStyle name="Explanatory Text" xfId="5" builtinId="53"/>
    <cellStyle name="Hyperlink" xfId="2" builtinId="8"/>
    <cellStyle name="Hyperlink 2" xfId="4" xr:uid="{00000000-0005-0000-0000-000002000000}"/>
    <cellStyle name="Hyperlink 2 2" xfId="2154" xr:uid="{F37F9BB7-99E9-495A-BDBB-12348002D806}"/>
    <cellStyle name="Hyperlink 3" xfId="1448" xr:uid="{CB8AC114-F16B-42ED-BF2B-454286086843}"/>
    <cellStyle name="Insatisfaisant 10 2" xfId="942" xr:uid="{C13AE153-7D4D-4A82-B971-2A1B86F1CB75}"/>
    <cellStyle name="Insatisfaisant 10 3" xfId="943" xr:uid="{7C5611B6-424F-490C-B159-DBC8F5F1441F}"/>
    <cellStyle name="Insatisfaisant 11 2" xfId="944" xr:uid="{22F9377E-58B3-4914-8CDF-F65964928019}"/>
    <cellStyle name="Insatisfaisant 11 3" xfId="945" xr:uid="{797245DD-FE03-46E7-AE78-0E581E851BF1}"/>
    <cellStyle name="Insatisfaisant 12 2" xfId="946" xr:uid="{4E21DD85-6A94-44C8-96E5-37C476BE7F41}"/>
    <cellStyle name="Insatisfaisant 12 3" xfId="947" xr:uid="{3226607D-4F68-40FC-82A8-771217E99CE4}"/>
    <cellStyle name="Insatisfaisant 13 2" xfId="948" xr:uid="{A1FDF973-11B3-498B-BED6-45C2E5E2AE51}"/>
    <cellStyle name="Insatisfaisant 13 3" xfId="949" xr:uid="{28D37D2E-A1CC-4B15-87FF-7AA69DAD3F56}"/>
    <cellStyle name="Insatisfaisant 14 2" xfId="950" xr:uid="{0CC44C61-DB7A-464C-8983-FB7E409CF5A9}"/>
    <cellStyle name="Insatisfaisant 14 3" xfId="951" xr:uid="{07C26659-9799-4138-BF0C-4A8A427C891C}"/>
    <cellStyle name="Insatisfaisant 15 2" xfId="952" xr:uid="{5245A5ED-99A2-446D-9A9E-768768A23166}"/>
    <cellStyle name="Insatisfaisant 15 3" xfId="953" xr:uid="{0B585929-573A-440D-9FBE-91FCB5344470}"/>
    <cellStyle name="Insatisfaisant 16 2" xfId="954" xr:uid="{2F602A6F-DD86-4890-9010-E597B5512389}"/>
    <cellStyle name="Insatisfaisant 16 3" xfId="955" xr:uid="{705D852F-E23B-4CD9-B1A2-0877DD06A3BA}"/>
    <cellStyle name="Insatisfaisant 17 2" xfId="956" xr:uid="{A40B4D19-30F3-45DC-882C-E31D014F5A97}"/>
    <cellStyle name="Insatisfaisant 17 3" xfId="957" xr:uid="{4F59440C-F002-408B-8C52-A8D4E518F888}"/>
    <cellStyle name="Insatisfaisant 2 2" xfId="958" xr:uid="{9DBEA0EF-0022-4173-BDC0-A66165419BAF}"/>
    <cellStyle name="Insatisfaisant 2 3" xfId="959" xr:uid="{737060A3-5ACC-44FD-ADD5-B31819F63108}"/>
    <cellStyle name="Insatisfaisant 3 2" xfId="960" xr:uid="{27980BE2-4914-4C90-8E81-A664C6AB5143}"/>
    <cellStyle name="Insatisfaisant 3 3" xfId="961" xr:uid="{67D594DC-B99B-48B4-94B2-092C3476761E}"/>
    <cellStyle name="Insatisfaisant 4 2" xfId="962" xr:uid="{2244DBAE-26A4-4E07-840C-1D5262F4F1EA}"/>
    <cellStyle name="Insatisfaisant 4 3" xfId="963" xr:uid="{5E05E9EA-DFE9-4022-B2D3-45762A3C1183}"/>
    <cellStyle name="Insatisfaisant 5 2" xfId="964" xr:uid="{9A8E1AB4-7CCD-4247-ACB4-010AB1FA00EC}"/>
    <cellStyle name="Insatisfaisant 5 3" xfId="965" xr:uid="{F064C76D-EEBD-491F-9527-5E7AF5CE4FC4}"/>
    <cellStyle name="Insatisfaisant 6 2" xfId="966" xr:uid="{0CD8074B-6135-4A72-BA22-61FFB07A885C}"/>
    <cellStyle name="Insatisfaisant 6 3" xfId="967" xr:uid="{59DF342C-ECFE-48F9-AB30-5DB86EAF589A}"/>
    <cellStyle name="Insatisfaisant 7 2" xfId="968" xr:uid="{6A3E19F3-996C-429B-8319-625EF96B5C09}"/>
    <cellStyle name="Insatisfaisant 7 3" xfId="969" xr:uid="{3351425F-612C-4DD7-BEC2-995B638893D0}"/>
    <cellStyle name="Insatisfaisant 8 2" xfId="970" xr:uid="{9E681535-B211-4C31-A46D-EDF61938F4E2}"/>
    <cellStyle name="Insatisfaisant 8 3" xfId="971" xr:uid="{D320E519-E572-4590-922C-3A713BA19234}"/>
    <cellStyle name="Insatisfaisant 9 2" xfId="972" xr:uid="{5947FFE6-D9B2-45B7-8BDE-3B7D6B9E41CE}"/>
    <cellStyle name="Insatisfaisant 9 3" xfId="973" xr:uid="{3AC49157-FEEF-4E21-99CF-D4689BE173DD}"/>
    <cellStyle name="Lien hypertexte 2" xfId="1361" xr:uid="{8BB9F059-5AC8-48D2-B89D-4347C067A171}"/>
    <cellStyle name="Lien hypertexte 2 2" xfId="2115" xr:uid="{9A5DA728-B275-44E8-9359-530271439C3F}"/>
    <cellStyle name="Lien hypertexte 3" xfId="1868" xr:uid="{35D825BD-5E98-44B9-A8F6-B3B1F087406F}"/>
    <cellStyle name="Lien hypertexte 4" xfId="1935" xr:uid="{17CBEECF-339D-44F8-A50E-8B6B0EEEE746}"/>
    <cellStyle name="Milliers [0] 2" xfId="974" xr:uid="{F683593A-F0D3-4F85-95D4-2283727D1543}"/>
    <cellStyle name="Milliers [0] 3" xfId="975" xr:uid="{D92A9BAA-CBAE-4748-B6A1-5BA4A96BFCE9}"/>
    <cellStyle name="Milliers 10" xfId="1426" xr:uid="{4C0A4A5E-C356-4E6A-BC13-AA234019521D}"/>
    <cellStyle name="Milliers 100" xfId="1581" xr:uid="{1EB1FD0B-C32B-42DE-AA78-1932FA33DE58}"/>
    <cellStyle name="Milliers 101" xfId="1582" xr:uid="{D0097F37-1FAC-4306-9E6D-6F7351A7FCDE}"/>
    <cellStyle name="Milliers 102" xfId="1583" xr:uid="{EB693DF2-0A74-4CF2-9D09-00C681BBF099}"/>
    <cellStyle name="Milliers 103" xfId="1584" xr:uid="{7C7FBD2C-84B5-4651-8BEB-2A25CE1D676F}"/>
    <cellStyle name="Milliers 104" xfId="1585" xr:uid="{42ED8ABB-A2AD-4C9E-A51D-532C8AF5FA35}"/>
    <cellStyle name="Milliers 105" xfId="1586" xr:uid="{832643AF-7404-4DA2-9364-3D99CA7ED571}"/>
    <cellStyle name="Milliers 106" xfId="1587" xr:uid="{E4FAED66-62F8-4413-816A-ED25FEFAE06B}"/>
    <cellStyle name="Milliers 107" xfId="1588" xr:uid="{F1CEF21B-F062-4BD9-BF2F-2D4F90CE8A89}"/>
    <cellStyle name="Milliers 108" xfId="1589" xr:uid="{C679AB0B-3C69-4ED6-BAF3-C050EE56BFC4}"/>
    <cellStyle name="Milliers 109" xfId="1590" xr:uid="{7B10E65F-18E2-480F-8786-584A7FCD15EF}"/>
    <cellStyle name="Milliers 11" xfId="1429" xr:uid="{588CF04E-BE9E-4D12-A870-71925A5D48C1}"/>
    <cellStyle name="Milliers 110" xfId="1591" xr:uid="{1BFC9F2E-B03C-4D2B-BC7C-089CAEA69AB7}"/>
    <cellStyle name="Milliers 111" xfId="1592" xr:uid="{9706E654-2082-4189-B9D3-E8F804924A1C}"/>
    <cellStyle name="Milliers 112" xfId="1593" xr:uid="{E687BA23-929F-4D22-BE9E-771F34071ADC}"/>
    <cellStyle name="Milliers 113" xfId="1594" xr:uid="{5E8972B2-1978-4843-AAC6-2BF2F947E115}"/>
    <cellStyle name="Milliers 114" xfId="1595" xr:uid="{CAE599C2-0577-42EA-BF5D-0F651BD51BFA}"/>
    <cellStyle name="Milliers 115" xfId="1596" xr:uid="{2517BBE9-1EE4-4188-8608-E0577AA4B886}"/>
    <cellStyle name="Milliers 116" xfId="1597" xr:uid="{CC1DC05D-964B-4E7C-9D08-E6DC6807CD57}"/>
    <cellStyle name="Milliers 117" xfId="1598" xr:uid="{4AAC52B7-364D-4B6E-92CC-A02FF5569ABC}"/>
    <cellStyle name="Milliers 118" xfId="1599" xr:uid="{C942FF30-6F8D-404B-A57D-9A5C50C5BF9E}"/>
    <cellStyle name="Milliers 119" xfId="1600" xr:uid="{D1D4C3C3-E647-407F-8F6C-7C9497491E7F}"/>
    <cellStyle name="Milliers 12" xfId="1438" xr:uid="{09DC4A62-525D-49D5-8153-7C03A2E5C251}"/>
    <cellStyle name="Milliers 120" xfId="1601" xr:uid="{4AAB6C16-0C52-4BC8-9D70-01F25D4F4D38}"/>
    <cellStyle name="Milliers 121" xfId="1602" xr:uid="{2D8D2287-2EE8-4B95-94EB-247BFC7BC2BE}"/>
    <cellStyle name="Milliers 122" xfId="1603" xr:uid="{22E28858-1F4A-498B-B493-8B97A6ECE8C3}"/>
    <cellStyle name="Milliers 123" xfId="1604" xr:uid="{BF7E8641-5E6C-4513-B653-29E743764479}"/>
    <cellStyle name="Milliers 124" xfId="1605" xr:uid="{30A9DD3F-6BD8-4C9F-BEB8-E7763A1C3091}"/>
    <cellStyle name="Milliers 125" xfId="1606" xr:uid="{F9F69CD4-422F-4DE8-8A0E-3CF711964D70}"/>
    <cellStyle name="Milliers 126" xfId="1607" xr:uid="{D839D119-AF45-427C-A861-85D7086CA15E}"/>
    <cellStyle name="Milliers 127" xfId="1608" xr:uid="{E1D3791F-1EDB-4818-87A1-DBC3A3FB1D2F}"/>
    <cellStyle name="Milliers 128" xfId="1609" xr:uid="{335F9263-C16C-4915-8355-A16F9BF12B49}"/>
    <cellStyle name="Milliers 129" xfId="1610" xr:uid="{7DED725F-E276-4DB7-B77C-C855EB71DE03}"/>
    <cellStyle name="Milliers 13" xfId="1439" xr:uid="{EACBBA5B-1E3F-497C-ABB7-75A2C7362507}"/>
    <cellStyle name="Milliers 130" xfId="1611" xr:uid="{CBD61AA8-DEFB-4407-A66A-A45FDC769D1A}"/>
    <cellStyle name="Milliers 131" xfId="1612" xr:uid="{57D1D811-A627-426D-B7E0-96DE403CFB3B}"/>
    <cellStyle name="Milliers 132" xfId="1613" xr:uid="{8D6E2EBB-6D54-4AF5-8808-C5B236CC2BF6}"/>
    <cellStyle name="Milliers 133" xfId="1614" xr:uid="{88232715-0A67-4D82-9E2B-B7D5FDB1B74E}"/>
    <cellStyle name="Milliers 134" xfId="1615" xr:uid="{6787BB1D-997F-42A9-96FF-CF949BDC1286}"/>
    <cellStyle name="Milliers 135" xfId="1616" xr:uid="{BFE7205E-FCCD-41F0-A1DF-D17F6C019D94}"/>
    <cellStyle name="Milliers 136" xfId="1617" xr:uid="{444F0421-7DA2-4DEE-960C-AD84AD78664C}"/>
    <cellStyle name="Milliers 137" xfId="1618" xr:uid="{D0AF424F-F552-4BE4-BC06-57583FD98CCD}"/>
    <cellStyle name="Milliers 138" xfId="1619" xr:uid="{914A7D54-AB66-400B-848D-6C65FD5AF6FF}"/>
    <cellStyle name="Milliers 139" xfId="1620" xr:uid="{DDF49528-C6C8-45A4-849B-888C56F2369F}"/>
    <cellStyle name="Milliers 14" xfId="1440" xr:uid="{ED40D541-F9AA-4F93-B89B-633AC3BB9E0A}"/>
    <cellStyle name="Milliers 140" xfId="1621" xr:uid="{5DF3F736-CB68-4AF2-8DCD-A8888FBDF98E}"/>
    <cellStyle name="Milliers 141" xfId="1622" xr:uid="{1EDB9C1B-8F6C-4320-8175-A8AC7D8019E8}"/>
    <cellStyle name="Milliers 142" xfId="1623" xr:uid="{425D7E8A-727C-44F0-869F-4FF7400B7277}"/>
    <cellStyle name="Milliers 143" xfId="1624" xr:uid="{A2E1C9DC-857D-41CC-8C79-2A2FEBB225AC}"/>
    <cellStyle name="Milliers 144" xfId="1625" xr:uid="{9061A965-C458-45C3-B9A7-47728A387DF8}"/>
    <cellStyle name="Milliers 145" xfId="1626" xr:uid="{9A0E8359-D59A-4768-9382-B349ECF4D5B8}"/>
    <cellStyle name="Milliers 146" xfId="1627" xr:uid="{EE98FEE5-3366-4834-B124-67BA72D03CCC}"/>
    <cellStyle name="Milliers 147" xfId="1628" xr:uid="{481FBE15-F093-463B-810D-DF1B04F5031C}"/>
    <cellStyle name="Milliers 148" xfId="1629" xr:uid="{3DC36CFE-0AB6-4C71-BC6A-BD5FCA815EDB}"/>
    <cellStyle name="Milliers 149" xfId="1630" xr:uid="{0BB2C76F-9D65-484E-8CE5-A0A82EBE954C}"/>
    <cellStyle name="Milliers 15" xfId="1473" xr:uid="{CE7FEB11-220E-48B2-A760-8D935491B11E}"/>
    <cellStyle name="Milliers 150" xfId="1631" xr:uid="{F71A9E95-38F8-4921-A4CC-9DB959E8A9E0}"/>
    <cellStyle name="Milliers 151" xfId="1632" xr:uid="{EDDEA095-F1D0-4279-A754-C56B6E6C7449}"/>
    <cellStyle name="Milliers 152" xfId="1633" xr:uid="{EF3066D3-C3B0-4201-8D59-85F2221E5E81}"/>
    <cellStyle name="Milliers 153" xfId="1634" xr:uid="{FC477702-3066-47F2-AA61-31484FF7E530}"/>
    <cellStyle name="Milliers 154" xfId="1635" xr:uid="{955D64B6-08E9-4D07-AED7-E1F2901CEB97}"/>
    <cellStyle name="Milliers 155" xfId="1636" xr:uid="{B8360B24-2747-4D7D-90CB-495DDD108E3F}"/>
    <cellStyle name="Milliers 156" xfId="1637" xr:uid="{A9015A5C-7079-4DE9-A1B9-1817CBA1AF5A}"/>
    <cellStyle name="Milliers 157" xfId="1638" xr:uid="{ABC2B42F-DB61-4B4A-8783-1AD0E1DF26A6}"/>
    <cellStyle name="Milliers 158" xfId="1639" xr:uid="{A433BC91-1FB7-4CDC-94B4-86F04491F4EC}"/>
    <cellStyle name="Milliers 159" xfId="1640" xr:uid="{B61B0D1C-14E5-489F-BC69-7166EDFC2E1C}"/>
    <cellStyle name="Milliers 16" xfId="1475" xr:uid="{EA274D9D-F144-484F-8FE1-C13DF66BA0A4}"/>
    <cellStyle name="Milliers 160" xfId="1641" xr:uid="{D6497ABE-6502-4143-8AB8-A9B7D79515E9}"/>
    <cellStyle name="Milliers 161" xfId="1642" xr:uid="{91DFE578-271D-454B-8899-A02DBED96EDD}"/>
    <cellStyle name="Milliers 162" xfId="1643" xr:uid="{CE17C559-5496-4B1D-BDF8-A7A381EA9776}"/>
    <cellStyle name="Milliers 163" xfId="1644" xr:uid="{AF773CE6-54F4-4F37-AFC8-532B5E614547}"/>
    <cellStyle name="Milliers 164" xfId="1645" xr:uid="{BC6CB2F4-0E87-4259-A624-89325015E791}"/>
    <cellStyle name="Milliers 165" xfId="1646" xr:uid="{D2CD2AC2-C8B5-473C-A342-A18273920ACF}"/>
    <cellStyle name="Milliers 166" xfId="1647" xr:uid="{C347B938-DA95-4818-BE3B-48703960D036}"/>
    <cellStyle name="Milliers 167" xfId="1648" xr:uid="{30339AC2-1130-444A-89AA-DB1A3BD3C2B4}"/>
    <cellStyle name="Milliers 168" xfId="1649" xr:uid="{5241B9CE-1889-4C24-82E2-509078D67326}"/>
    <cellStyle name="Milliers 169" xfId="1650" xr:uid="{94A12B26-2227-4A06-96FA-208DD9A36336}"/>
    <cellStyle name="Milliers 17" xfId="1476" xr:uid="{F6CE31A9-D674-4125-AF95-55CE58E39556}"/>
    <cellStyle name="Milliers 170" xfId="1651" xr:uid="{8D3D63B3-0614-44E1-A01F-77398973A2EA}"/>
    <cellStyle name="Milliers 171" xfId="1652" xr:uid="{513323C1-407E-4441-9116-AD70495875C9}"/>
    <cellStyle name="Milliers 172" xfId="1653" xr:uid="{8C825BCA-CE6C-46A4-ACDC-B3F58EC8AB5B}"/>
    <cellStyle name="Milliers 173" xfId="1654" xr:uid="{A018061E-EC94-41FF-9BDD-75787A2D2D29}"/>
    <cellStyle name="Milliers 174" xfId="1655" xr:uid="{DEB312B1-1E35-4391-A7CD-9ADF16DAF850}"/>
    <cellStyle name="Milliers 175" xfId="1656" xr:uid="{36545C9A-D774-4032-8FF0-85E36CCD47FE}"/>
    <cellStyle name="Milliers 176" xfId="1657" xr:uid="{17C0D5F7-9CEA-41AE-BFE8-FC5451024699}"/>
    <cellStyle name="Milliers 177" xfId="1658" xr:uid="{6F8240AC-0B6F-401B-9B35-30E4CF5120F4}"/>
    <cellStyle name="Milliers 178" xfId="1659" xr:uid="{E8187B77-55A0-45E4-8209-A81BF77813DD}"/>
    <cellStyle name="Milliers 179" xfId="1660" xr:uid="{F3A0BBE6-3E86-48E4-9A4B-FE174D2EFCCB}"/>
    <cellStyle name="Milliers 18" xfId="1477" xr:uid="{65135483-AFBF-4036-8DED-27738F55A551}"/>
    <cellStyle name="Milliers 180" xfId="1661" xr:uid="{2C168A11-A34E-49FF-9E03-8D2E39917D6F}"/>
    <cellStyle name="Milliers 181" xfId="1662" xr:uid="{5B5DBC55-89B6-4739-82C0-2FC681BC3989}"/>
    <cellStyle name="Milliers 182" xfId="1663" xr:uid="{624B4521-2129-469A-9F5D-A618C96F7C55}"/>
    <cellStyle name="Milliers 183" xfId="1664" xr:uid="{5517D466-ECAD-408C-BE8E-B3EC932ADEAB}"/>
    <cellStyle name="Milliers 184" xfId="1665" xr:uid="{93A4100E-D274-4BFE-8248-48EFA13D0969}"/>
    <cellStyle name="Milliers 185" xfId="1666" xr:uid="{BC1BB175-DC1F-4AD9-BA92-1799CB7EC8DF}"/>
    <cellStyle name="Milliers 186" xfId="1667" xr:uid="{077F850A-27A6-4E10-84AF-4FFD36DCD45D}"/>
    <cellStyle name="Milliers 187" xfId="1668" xr:uid="{BC690D74-3B2A-432D-A548-DEEB41268B94}"/>
    <cellStyle name="Milliers 188" xfId="1669" xr:uid="{038AE3AE-2383-494B-8D1B-22B8B47218BB}"/>
    <cellStyle name="Milliers 189" xfId="1670" xr:uid="{18A8075F-4929-4E4B-AD9F-778B62AA77AA}"/>
    <cellStyle name="Milliers 19" xfId="1478" xr:uid="{8E6D39AA-86D8-4E9E-8893-E2335D79A385}"/>
    <cellStyle name="Milliers 190" xfId="1671" xr:uid="{0B4E5FFB-031D-4D55-B432-F6AC73C39B8D}"/>
    <cellStyle name="Milliers 191" xfId="1672" xr:uid="{34C719F6-0669-4FE4-97C4-40FFCE7E26EC}"/>
    <cellStyle name="Milliers 192" xfId="1673" xr:uid="{5E2FA73B-B09E-4C0F-88A0-6C25C590E7D0}"/>
    <cellStyle name="Milliers 193" xfId="1674" xr:uid="{0DFCBC62-B5E7-469F-94EC-C86A9F69F410}"/>
    <cellStyle name="Milliers 194" xfId="1675" xr:uid="{37AFF854-90C2-4F8A-9336-89F594E4B1B6}"/>
    <cellStyle name="Milliers 195" xfId="1676" xr:uid="{65F21765-C1C3-417D-A56A-09C14E7BF3D7}"/>
    <cellStyle name="Milliers 196" xfId="1677" xr:uid="{FE11A491-19BC-440F-8BDA-DE44D83F887C}"/>
    <cellStyle name="Milliers 197" xfId="1678" xr:uid="{651A6363-D7DD-47AA-81ED-932F206C7EAA}"/>
    <cellStyle name="Milliers 198" xfId="1679" xr:uid="{994B3123-9131-481B-B372-EF653EAC71B5}"/>
    <cellStyle name="Milliers 199" xfId="1680" xr:uid="{E704E062-126F-4F18-9EDF-3EF9B9CB2B40}"/>
    <cellStyle name="Milliers 2" xfId="976" xr:uid="{5FAE210B-DF98-4575-BA5B-E827298C80E0}"/>
    <cellStyle name="Milliers 2 2" xfId="1367" xr:uid="{1D2A6E52-DBE9-43D2-BD69-9034EBA18156}"/>
    <cellStyle name="Milliers 2 2 2" xfId="1931" xr:uid="{19B1E8C2-0BFA-4DDF-B9A3-3E6F9F8726CC}"/>
    <cellStyle name="Milliers 2 3" xfId="1430" xr:uid="{4CFDE939-9DF4-4BA9-A5D8-A81C43980612}"/>
    <cellStyle name="Milliers 2 4" xfId="1874" xr:uid="{82AAD361-1E75-4926-B838-C2F78072FCCB}"/>
    <cellStyle name="Milliers 2 5" xfId="1889" xr:uid="{853B8E38-F6CD-48C9-B76D-DDC382FE25EA}"/>
    <cellStyle name="Milliers 2 6" xfId="2155" xr:uid="{4FCE8A33-6A89-433E-BCCA-965C96BB7EBF}"/>
    <cellStyle name="Milliers 20" xfId="1479" xr:uid="{18554EAD-1A60-4C0C-BE9D-A6620865CED7}"/>
    <cellStyle name="Milliers 200" xfId="1681" xr:uid="{3ECC8C55-5BB1-4F2B-A46A-97156007BC35}"/>
    <cellStyle name="Milliers 201" xfId="1682" xr:uid="{F1B91355-BFA4-4D68-9027-266C1EAFDE17}"/>
    <cellStyle name="Milliers 202" xfId="1683" xr:uid="{C73E8030-0E57-4640-8489-B1DD4D28B737}"/>
    <cellStyle name="Milliers 203" xfId="1684" xr:uid="{C3236F99-792F-4B39-84CD-E12285FB83CF}"/>
    <cellStyle name="Milliers 204" xfId="1685" xr:uid="{8987443B-E8C8-4DA5-A2C9-632DAB08C9E7}"/>
    <cellStyle name="Milliers 205" xfId="1686" xr:uid="{D8F00B61-DE27-4C1F-9A05-537894FFB1BB}"/>
    <cellStyle name="Milliers 206" xfId="1687" xr:uid="{24B6B827-1C80-4A78-A103-56D920AE353F}"/>
    <cellStyle name="Milliers 207" xfId="1688" xr:uid="{AE128178-D52A-4DA8-93ED-7761330A4706}"/>
    <cellStyle name="Milliers 208" xfId="1689" xr:uid="{62A102B9-A991-4619-B274-DD9D3A4C9BD1}"/>
    <cellStyle name="Milliers 209" xfId="1690" xr:uid="{D3D81D30-28D7-447A-8402-17831CF02319}"/>
    <cellStyle name="Milliers 21" xfId="1480" xr:uid="{E5F331FA-6B7A-4A7E-A60E-2C2CDED04D51}"/>
    <cellStyle name="Milliers 210" xfId="1691" xr:uid="{546EF091-9071-4CC2-875B-59CB71C6165C}"/>
    <cellStyle name="Milliers 211" xfId="1692" xr:uid="{46A52C33-69DD-4865-A516-6534F1BEFE94}"/>
    <cellStyle name="Milliers 212" xfId="1693" xr:uid="{0144E0DF-10B1-411A-B878-14726372DA7A}"/>
    <cellStyle name="Milliers 213" xfId="1694" xr:uid="{AF5F81AC-1A93-44D2-B784-025187F4D972}"/>
    <cellStyle name="Milliers 214" xfId="1695" xr:uid="{546D256A-1E92-475C-B354-D6A1A2AF1527}"/>
    <cellStyle name="Milliers 215" xfId="1696" xr:uid="{FD99AB64-8927-4268-AC0E-F0190A367BAA}"/>
    <cellStyle name="Milliers 216" xfId="1697" xr:uid="{EFDFA02B-256E-4B7D-962F-7416860B9F90}"/>
    <cellStyle name="Milliers 217" xfId="1698" xr:uid="{92ECC512-FB96-437C-AF78-20BA6FFE850B}"/>
    <cellStyle name="Milliers 218" xfId="1699" xr:uid="{B40DCF33-DFD5-4FBD-8DCD-57A468CD7882}"/>
    <cellStyle name="Milliers 219" xfId="1700" xr:uid="{B76F4728-37BD-4151-ABC0-EECFB6324FFD}"/>
    <cellStyle name="Milliers 22" xfId="1481" xr:uid="{E1C7DB24-CFDB-4283-BB82-A76183C5CE52}"/>
    <cellStyle name="Milliers 220" xfId="1701" xr:uid="{CC06E099-0D26-4CAC-AB5E-2A20A231F054}"/>
    <cellStyle name="Milliers 221" xfId="1702" xr:uid="{FE394C09-3F99-47D6-AB15-E7918980868A}"/>
    <cellStyle name="Milliers 222" xfId="1703" xr:uid="{25993FBB-DBC0-48CA-A595-48B387C724DD}"/>
    <cellStyle name="Milliers 223" xfId="1704" xr:uid="{9AFF387D-6565-4556-A377-6A8E9356AEB4}"/>
    <cellStyle name="Milliers 224" xfId="1705" xr:uid="{264763B6-4D31-4915-A995-23AE2BEBCDB1}"/>
    <cellStyle name="Milliers 225" xfId="1706" xr:uid="{97C12352-6F36-4361-A5C3-D01F9A5B3DFF}"/>
    <cellStyle name="Milliers 226" xfId="1707" xr:uid="{3B167E2E-4D43-4993-B846-733377277799}"/>
    <cellStyle name="Milliers 227" xfId="1708" xr:uid="{793E99F2-3D6E-4767-8351-EEAF612A2168}"/>
    <cellStyle name="Milliers 228" xfId="1709" xr:uid="{62CD09D9-AF08-4329-82B6-2C251800CB79}"/>
    <cellStyle name="Milliers 229" xfId="1710" xr:uid="{B42E698E-9E3F-4AC8-BA50-9139930A20DD}"/>
    <cellStyle name="Milliers 23" xfId="1482" xr:uid="{5E69D0F0-AE7F-4D6C-9112-55A06CC106BA}"/>
    <cellStyle name="Milliers 230" xfId="1711" xr:uid="{263F79A3-8CB5-43DE-8774-88360DA474C3}"/>
    <cellStyle name="Milliers 231" xfId="1712" xr:uid="{2EBE1153-3E5D-42F7-AA5F-CEA0AA9F212C}"/>
    <cellStyle name="Milliers 232" xfId="1713" xr:uid="{386D379F-6469-43C7-9F56-2ADFABC7B14A}"/>
    <cellStyle name="Milliers 233" xfId="1714" xr:uid="{CBD58A7A-E159-4638-B34C-9F192AD5E4E9}"/>
    <cellStyle name="Milliers 234" xfId="1715" xr:uid="{B7F28DBE-F840-4C63-85F4-379176B6B0EE}"/>
    <cellStyle name="Milliers 235" xfId="1716" xr:uid="{673DE37D-6D29-42C5-8391-ADA1B0DD12C2}"/>
    <cellStyle name="Milliers 236" xfId="1717" xr:uid="{15BE8E1B-3B08-4244-A737-388698DB9917}"/>
    <cellStyle name="Milliers 237" xfId="1718" xr:uid="{AD303474-2E85-49CA-BFE7-F8E4CD5BC841}"/>
    <cellStyle name="Milliers 238" xfId="1719" xr:uid="{53680D91-9F16-430E-911B-5ACDCFBDDFF7}"/>
    <cellStyle name="Milliers 239" xfId="1720" xr:uid="{6089276F-E473-482E-9415-5371EAB75C69}"/>
    <cellStyle name="Milliers 24" xfId="1483" xr:uid="{422AB051-F9F7-4838-8449-38C2B01E1B72}"/>
    <cellStyle name="Milliers 240" xfId="1721" xr:uid="{CD8C41AC-6D5E-46A7-9472-9C33C3AA5F8E}"/>
    <cellStyle name="Milliers 241" xfId="1722" xr:uid="{1D5DF53F-E611-4A5B-9BC6-B7F6B8539ECF}"/>
    <cellStyle name="Milliers 242" xfId="1723" xr:uid="{4AEEA05B-AEC9-4FB5-BDBB-A73090128E3C}"/>
    <cellStyle name="Milliers 243" xfId="1724" xr:uid="{FE65B135-2C5F-4548-AFC6-19A9A75E2A54}"/>
    <cellStyle name="Milliers 244" xfId="1725" xr:uid="{826C9E96-EAC2-4EB3-BD86-16FB3690B467}"/>
    <cellStyle name="Milliers 245" xfId="1726" xr:uid="{94DB4BF3-ED9F-4250-8977-58A6A242D599}"/>
    <cellStyle name="Milliers 246" xfId="1727" xr:uid="{33AF8C4B-4A61-447E-935D-44DAABD207FA}"/>
    <cellStyle name="Milliers 247" xfId="1728" xr:uid="{7658ECC7-859A-4E93-873E-AAD426BE9D19}"/>
    <cellStyle name="Milliers 248" xfId="1729" xr:uid="{2E134653-55B7-42FC-8F13-7CADA1F95A37}"/>
    <cellStyle name="Milliers 249" xfId="1730" xr:uid="{F67F4B9E-5DF0-4ADD-B0BB-749CE6636115}"/>
    <cellStyle name="Milliers 25" xfId="1484" xr:uid="{E47AD42B-18C6-4959-8765-C31F8907F5E5}"/>
    <cellStyle name="Milliers 250" xfId="1731" xr:uid="{C007597A-3F75-48A1-97A2-0D7969D468E0}"/>
    <cellStyle name="Milliers 251" xfId="1732" xr:uid="{12B1178F-EE2F-47DB-903B-9236E8B82843}"/>
    <cellStyle name="Milliers 252" xfId="1733" xr:uid="{71277E4F-DFCE-4006-B5F8-10A050118737}"/>
    <cellStyle name="Milliers 253" xfId="1734" xr:uid="{3AA2F22F-585F-4665-8B3E-1E7E6BE27638}"/>
    <cellStyle name="Milliers 254" xfId="1735" xr:uid="{6F952A73-B5FA-4F2C-82B4-BC7AD0282CBC}"/>
    <cellStyle name="Milliers 255" xfId="1736" xr:uid="{EE7C8571-D1F0-402C-BE9A-8B9A244FB917}"/>
    <cellStyle name="Milliers 256" xfId="1737" xr:uid="{F7D02213-CB07-4A94-8023-B5CAA3672080}"/>
    <cellStyle name="Milliers 257" xfId="1738" xr:uid="{B04F5360-AF23-46E4-97B7-EF740AE0172C}"/>
    <cellStyle name="Milliers 258" xfId="1739" xr:uid="{F65FC632-CE8C-4F8E-BE18-6C588D3B670E}"/>
    <cellStyle name="Milliers 259" xfId="1740" xr:uid="{A8F38F91-4974-45ED-9D8F-9B299D43FE8D}"/>
    <cellStyle name="Milliers 26" xfId="1485" xr:uid="{9058D437-1F12-437E-AA9B-1D47B98BBEAF}"/>
    <cellStyle name="Milliers 260" xfId="1741" xr:uid="{2800D7B6-8C54-435A-8CE9-74658FB0B37A}"/>
    <cellStyle name="Milliers 261" xfId="1742" xr:uid="{9D6ACCE0-777C-4F73-A240-C9133E3E4BF1}"/>
    <cellStyle name="Milliers 262" xfId="1743" xr:uid="{2D0A6988-D4DB-4844-B9ED-57B6FE429C54}"/>
    <cellStyle name="Milliers 263" xfId="1744" xr:uid="{5A4C1547-97CE-4913-824F-F0F3B5D51076}"/>
    <cellStyle name="Milliers 264" xfId="1745" xr:uid="{2F565917-4F42-4275-B45C-37D1F7CDFFFC}"/>
    <cellStyle name="Milliers 265" xfId="1746" xr:uid="{BC80CBAF-0E40-4C07-83B3-A4874BAA1528}"/>
    <cellStyle name="Milliers 266" xfId="1747" xr:uid="{41527124-5651-4B1A-83C5-0A4E50748D07}"/>
    <cellStyle name="Milliers 267" xfId="1748" xr:uid="{B4D769BE-BE96-4E03-9B12-88EC33182204}"/>
    <cellStyle name="Milliers 268" xfId="1749" xr:uid="{5758EA85-3058-49EA-B6C5-E66694A176A6}"/>
    <cellStyle name="Milliers 269" xfId="1750" xr:uid="{CAAB1496-2E1A-4AD6-B84A-EEDECFAAEE4D}"/>
    <cellStyle name="Milliers 27" xfId="1486" xr:uid="{CABFD633-6DF8-489D-93E5-96CBFBD7DEC2}"/>
    <cellStyle name="Milliers 270" xfId="1751" xr:uid="{8BE47BA7-D408-4041-AB2B-2C098DFDFF09}"/>
    <cellStyle name="Milliers 271" xfId="1752" xr:uid="{811BA0D0-8BE7-485D-BE6C-4B431CA65F68}"/>
    <cellStyle name="Milliers 272" xfId="1753" xr:uid="{CE34E4B4-E296-4F4B-816B-FE05CC04FDDA}"/>
    <cellStyle name="Milliers 273" xfId="1754" xr:uid="{004FC5FF-B479-46B2-8049-51F11A88DF09}"/>
    <cellStyle name="Milliers 274" xfId="1755" xr:uid="{80FF72A4-12C4-43C1-B148-E70E2055ED7F}"/>
    <cellStyle name="Milliers 275" xfId="1756" xr:uid="{75EEF8C1-2063-4C1F-B222-798087B0F347}"/>
    <cellStyle name="Milliers 276" xfId="1757" xr:uid="{737EEC59-3C7B-48EC-AC0B-643CC2C6EDDE}"/>
    <cellStyle name="Milliers 277" xfId="1758" xr:uid="{295B471B-E36B-4BCD-BB58-5507E146FDE5}"/>
    <cellStyle name="Milliers 278" xfId="1759" xr:uid="{A52A18B8-2943-4690-B827-3642920E2F1B}"/>
    <cellStyle name="Milliers 279" xfId="1760" xr:uid="{B54A7035-FC41-4546-9ED8-77C5B3018F6B}"/>
    <cellStyle name="Milliers 28" xfId="1487" xr:uid="{913A5783-5EA0-46E3-B196-95EA1B4AE4E9}"/>
    <cellStyle name="Milliers 280" xfId="1761" xr:uid="{F1B28B79-4DE3-4111-9871-46283917D44E}"/>
    <cellStyle name="Milliers 281" xfId="1762" xr:uid="{BAA8D67E-2B8F-43D6-A825-1E9709056C5A}"/>
    <cellStyle name="Milliers 282" xfId="1763" xr:uid="{C6FBD827-C5B4-417E-985E-4241A5057AAC}"/>
    <cellStyle name="Milliers 283" xfId="1764" xr:uid="{7FCB6261-31A6-43BC-AD0C-7719C4126CB0}"/>
    <cellStyle name="Milliers 284" xfId="1765" xr:uid="{8EFB2B86-FC37-4C4F-91F1-F1BB5AEB6B31}"/>
    <cellStyle name="Milliers 285" xfId="1766" xr:uid="{AD48D212-1FDF-47E6-A90F-FCD3A9C20E45}"/>
    <cellStyle name="Milliers 286" xfId="1767" xr:uid="{30984B73-DC83-4B27-AAC6-1638ED19D196}"/>
    <cellStyle name="Milliers 287" xfId="1768" xr:uid="{D0C55799-180D-4195-AB4F-9A4176D4A9DD}"/>
    <cellStyle name="Milliers 288" xfId="1769" xr:uid="{49F5F66D-8ED9-48C5-8814-D347F4AD98FA}"/>
    <cellStyle name="Milliers 289" xfId="1770" xr:uid="{4C08EFE6-7A40-4C99-9994-99D72CF74E5F}"/>
    <cellStyle name="Milliers 29" xfId="1488" xr:uid="{DF15E66C-60BF-4B9D-9468-8623251E22AE}"/>
    <cellStyle name="Milliers 290" xfId="1771" xr:uid="{929D65A6-B895-4EA1-80CE-273DC643825E}"/>
    <cellStyle name="Milliers 291" xfId="1772" xr:uid="{9329D25E-5EA8-43CC-815A-DEF2AE061E7E}"/>
    <cellStyle name="Milliers 292" xfId="1773" xr:uid="{351C05F6-833C-4FE9-98DD-07784F700409}"/>
    <cellStyle name="Milliers 293" xfId="1774" xr:uid="{156107F3-CDA2-474A-B12B-F90BAF5E1C8D}"/>
    <cellStyle name="Milliers 294" xfId="1775" xr:uid="{5C8CB12F-5461-49D6-9E26-CE62CC35982F}"/>
    <cellStyle name="Milliers 295" xfId="1776" xr:uid="{CB3D8F93-8FD7-4741-B1F4-E8D748FC5BEB}"/>
    <cellStyle name="Milliers 296" xfId="1777" xr:uid="{2B61CEA8-9745-450B-8655-A792B726144D}"/>
    <cellStyle name="Milliers 297" xfId="1778" xr:uid="{87A41518-36B5-48F7-B1CB-A020CD4AF6A1}"/>
    <cellStyle name="Milliers 298" xfId="1779" xr:uid="{EF86419A-2312-4BE1-8663-C15ACF3FC36B}"/>
    <cellStyle name="Milliers 299" xfId="1780" xr:uid="{5F83123F-10A1-4D1A-842A-0D8575A4662F}"/>
    <cellStyle name="Milliers 3" xfId="977" xr:uid="{AECB64F6-FB6D-4B1B-BBBD-B7BDC533F5F8}"/>
    <cellStyle name="Milliers 3 2" xfId="978" xr:uid="{A7BB4463-8FB9-471C-8E80-7BF743D90C31}"/>
    <cellStyle name="Milliers 3 3" xfId="2068" xr:uid="{9B63469E-F789-4793-9623-3DCD24E4692E}"/>
    <cellStyle name="Milliers 30" xfId="1489" xr:uid="{8BD0A9B9-1814-49C7-B88D-91EE94F8A290}"/>
    <cellStyle name="Milliers 300" xfId="1781" xr:uid="{6DF0753C-22E8-40A9-8962-F3C3B8498C2E}"/>
    <cellStyle name="Milliers 301" xfId="1782" xr:uid="{4C00DDB7-F13F-49F6-B281-D71633B2E93E}"/>
    <cellStyle name="Milliers 302" xfId="1783" xr:uid="{D341E63F-1E4C-4E77-9231-C4EE4A03622F}"/>
    <cellStyle name="Milliers 303" xfId="1784" xr:uid="{129C44AE-753C-471F-A4CE-683C24D745B9}"/>
    <cellStyle name="Milliers 304" xfId="1785" xr:uid="{EA1A9D85-5317-4BF6-B71F-07E3B34F2BE1}"/>
    <cellStyle name="Milliers 305" xfId="1786" xr:uid="{2AA58E51-2B55-4F6E-879B-5AD6B9518BB3}"/>
    <cellStyle name="Milliers 306" xfId="1787" xr:uid="{45DDF962-D931-40D7-BF76-D7BC35F3727C}"/>
    <cellStyle name="Milliers 307" xfId="1788" xr:uid="{CB7A58DC-0415-4CB6-9348-65BE3CCE5742}"/>
    <cellStyle name="Milliers 308" xfId="1789" xr:uid="{FDFECC5B-25BC-4D21-9159-B2F0ABBFE248}"/>
    <cellStyle name="Milliers 309" xfId="1790" xr:uid="{44D2134F-73F0-46E7-B5C8-B943AAB29A73}"/>
    <cellStyle name="Milliers 31" xfId="1490" xr:uid="{30C6FFC0-9264-49DF-9C84-5CF9CEC52A0D}"/>
    <cellStyle name="Milliers 310" xfId="1791" xr:uid="{37674AFE-9512-4C93-A820-35F3910FFB97}"/>
    <cellStyle name="Milliers 311" xfId="1792" xr:uid="{DA5AE3FA-0C3E-44F7-B2E5-4439ACC19F34}"/>
    <cellStyle name="Milliers 312" xfId="1793" xr:uid="{6C512AE0-30EC-4DAD-95B5-16298C014525}"/>
    <cellStyle name="Milliers 313" xfId="1794" xr:uid="{79628591-2BB8-478B-A9BF-3ADBD8FFA37A}"/>
    <cellStyle name="Milliers 314" xfId="1795" xr:uid="{13822312-635D-40E7-A9DE-917CD9B93343}"/>
    <cellStyle name="Milliers 315" xfId="1796" xr:uid="{376319F0-0CCC-442B-BA0C-798611FC97B1}"/>
    <cellStyle name="Milliers 316" xfId="1797" xr:uid="{5B2CE858-4823-425D-A931-4EBA47D26F01}"/>
    <cellStyle name="Milliers 317" xfId="1798" xr:uid="{89A32B1E-6F32-4AE9-8ADB-1D5FABCA527F}"/>
    <cellStyle name="Milliers 318" xfId="1799" xr:uid="{D643200E-9809-43A8-81A5-B9B994B72851}"/>
    <cellStyle name="Milliers 319" xfId="1800" xr:uid="{0F1442B8-82ED-450F-9845-B18EB0D0C94D}"/>
    <cellStyle name="Milliers 32" xfId="1491" xr:uid="{959DFBE9-A313-4E92-ADC6-F9E513A59A00}"/>
    <cellStyle name="Milliers 320" xfId="1801" xr:uid="{A25DE18B-716B-46F5-B67A-8FDBC653E6D6}"/>
    <cellStyle name="Milliers 321" xfId="1802" xr:uid="{AAB7CF8F-5FB1-4F43-987F-64C883F2336D}"/>
    <cellStyle name="Milliers 322" xfId="1803" xr:uid="{A5F650A2-1212-4D40-8ACB-FD5B0B8007CA}"/>
    <cellStyle name="Milliers 323" xfId="1804" xr:uid="{51B09368-D357-4555-8712-6AF3B479755C}"/>
    <cellStyle name="Milliers 324" xfId="1805" xr:uid="{D48074BF-9478-48CD-BBA1-E6DA597D8B61}"/>
    <cellStyle name="Milliers 325" xfId="1806" xr:uid="{5A478346-8735-443B-9CDC-2938C0B2757D}"/>
    <cellStyle name="Milliers 326" xfId="1807" xr:uid="{DBBCA44C-5532-4226-A813-D045F4050471}"/>
    <cellStyle name="Milliers 327" xfId="1808" xr:uid="{21910934-21A5-40C3-B181-3A6F3588FDD4}"/>
    <cellStyle name="Milliers 328" xfId="1809" xr:uid="{33B9690C-078C-4093-B90E-B4C0583EEE2F}"/>
    <cellStyle name="Milliers 329" xfId="1810" xr:uid="{2E9DFE7E-2DEF-4B18-9048-6B4709AA5994}"/>
    <cellStyle name="Milliers 33" xfId="1492" xr:uid="{3125E29A-3D7D-4CED-B500-E2CEB35E7CB2}"/>
    <cellStyle name="Milliers 330" xfId="1811" xr:uid="{C7265658-F89F-4DEF-A718-B97E10FADEA2}"/>
    <cellStyle name="Milliers 331" xfId="1812" xr:uid="{9FE400CF-4B3E-4B6F-9467-2B6B78AE5258}"/>
    <cellStyle name="Milliers 332" xfId="1813" xr:uid="{02927175-2B26-445B-9418-C6A30440F4B2}"/>
    <cellStyle name="Milliers 333" xfId="1814" xr:uid="{47851376-D95F-4181-A36E-F6776466F4E2}"/>
    <cellStyle name="Milliers 334" xfId="1815" xr:uid="{0D125CA4-B73E-4767-BB30-788FB19CB47C}"/>
    <cellStyle name="Milliers 335" xfId="1816" xr:uid="{EFF2D8B9-6872-4A08-9BA4-F53F6DFDC2C9}"/>
    <cellStyle name="Milliers 336" xfId="1817" xr:uid="{1753C096-53E2-4242-B448-6C39AEFA44BB}"/>
    <cellStyle name="Milliers 337" xfId="1818" xr:uid="{ED7BBEDC-E05D-4DFF-9852-26E33E60EA66}"/>
    <cellStyle name="Milliers 338" xfId="1819" xr:uid="{5B73441A-59C0-4913-9AAD-2F4758ACDD88}"/>
    <cellStyle name="Milliers 339" xfId="1820" xr:uid="{739B91B7-6800-4AA8-8885-150811534A5B}"/>
    <cellStyle name="Milliers 34" xfId="1493" xr:uid="{3A294189-A875-4468-A69F-95BB6E90C00F}"/>
    <cellStyle name="Milliers 340" xfId="1821" xr:uid="{0FFA9063-1051-436E-B143-CDBF2A30AD86}"/>
    <cellStyle name="Milliers 341" xfId="1822" xr:uid="{7421E25B-4993-444A-A3D2-D901EA32E2D9}"/>
    <cellStyle name="Milliers 342" xfId="1823" xr:uid="{EBAF71A6-7D21-485E-8A94-71AA56B6125C}"/>
    <cellStyle name="Milliers 343" xfId="1824" xr:uid="{331C0AD1-F84B-493A-982B-4A281C79F57B}"/>
    <cellStyle name="Milliers 344" xfId="1825" xr:uid="{F3B43D17-FBDA-4D1D-B414-8075CD8081A5}"/>
    <cellStyle name="Milliers 345" xfId="1826" xr:uid="{F5B23BEF-9234-4B87-A84F-E8B7EE3CA10D}"/>
    <cellStyle name="Milliers 346" xfId="1827" xr:uid="{8AAA696A-0907-4A3D-B877-C1BF16AE297D}"/>
    <cellStyle name="Milliers 347" xfId="1828" xr:uid="{3EFCC826-9AAB-42AE-9AE1-41F7FE9A8131}"/>
    <cellStyle name="Milliers 348" xfId="1829" xr:uid="{9BDC04BA-F473-470A-A2B9-D33B3AFEFD20}"/>
    <cellStyle name="Milliers 349" xfId="1830" xr:uid="{209F7BE5-C789-4FD6-BB47-91FB33B79B63}"/>
    <cellStyle name="Milliers 35" xfId="1494" xr:uid="{E29D1515-A903-41F8-B436-9D69A06E4181}"/>
    <cellStyle name="Milliers 350" xfId="1831" xr:uid="{035CD400-AD3C-4E37-B4E3-ED21F534AD2A}"/>
    <cellStyle name="Milliers 351" xfId="1832" xr:uid="{FA73F1B2-141D-4C14-BFFB-135F7FB2956B}"/>
    <cellStyle name="Milliers 352" xfId="1833" xr:uid="{4450C931-EF58-4E2D-97C4-8FC377490FCE}"/>
    <cellStyle name="Milliers 353" xfId="1834" xr:uid="{CF5FF0C9-85E3-4290-BB78-04368E51BF40}"/>
    <cellStyle name="Milliers 354" xfId="1835" xr:uid="{68308EB3-FFC4-4FC6-AF8F-3EC792BD03F6}"/>
    <cellStyle name="Milliers 355" xfId="1836" xr:uid="{35D3B2A1-23A2-4CBD-9CDB-7EB91A9E56EB}"/>
    <cellStyle name="Milliers 356" xfId="1837" xr:uid="{66E43A86-93BD-42E4-A9FE-A320A549670C}"/>
    <cellStyle name="Milliers 357" xfId="1838" xr:uid="{EE29DAB3-242F-499C-AE98-AEE05B8F3CDF}"/>
    <cellStyle name="Milliers 358" xfId="1839" xr:uid="{016A5F85-5C71-4861-8A45-6ABEFFA7EF3F}"/>
    <cellStyle name="Milliers 359" xfId="1840" xr:uid="{B68CD953-D1F8-4E94-AB2A-BAB3D2019668}"/>
    <cellStyle name="Milliers 36" xfId="1495" xr:uid="{8CBABB6A-FAEC-4CAA-8997-8C3CACBDB686}"/>
    <cellStyle name="Milliers 360" xfId="1841" xr:uid="{13044B44-9A9F-4633-9929-6DB4FA6145AC}"/>
    <cellStyle name="Milliers 361" xfId="1842" xr:uid="{BF6276A8-7E30-4AF3-BDFD-A0B96F2AF04E}"/>
    <cellStyle name="Milliers 362" xfId="1843" xr:uid="{E1852AFF-8540-4C65-A410-A86EC904D182}"/>
    <cellStyle name="Milliers 363" xfId="1859" xr:uid="{8398FDAC-305A-4035-B3B8-2E9AE1E2C7B9}"/>
    <cellStyle name="Milliers 364" xfId="1864" xr:uid="{DD4FC090-3344-4E50-AD84-6239F5DDFEC7}"/>
    <cellStyle name="Milliers 365" xfId="1885" xr:uid="{C65F39A6-C59D-4DC5-AE7B-59CF720A003C}"/>
    <cellStyle name="Milliers 366" xfId="1894" xr:uid="{50CF43A1-E495-4412-8A39-D046DFA6C2CA}"/>
    <cellStyle name="Milliers 367" xfId="1895" xr:uid="{F830018E-652E-4CF0-BA1A-CB69F92ABC69}"/>
    <cellStyle name="Milliers 368" xfId="1899" xr:uid="{FBCC295B-A545-4F5D-80C7-39FF9E9CCEE4}"/>
    <cellStyle name="Milliers 369" xfId="1902" xr:uid="{E20F6C94-399C-4921-8B5D-92FD75BFC5FE}"/>
    <cellStyle name="Milliers 37" xfId="1496" xr:uid="{E8AB4347-9BAC-4244-9065-6B337322F143}"/>
    <cellStyle name="Milliers 370" xfId="1906" xr:uid="{3B4642C7-4BA1-4176-96D0-97A54D801EEA}"/>
    <cellStyle name="Milliers 371" xfId="1903" xr:uid="{43164CDC-BF71-4AFA-B17E-35C41F99CE28}"/>
    <cellStyle name="Milliers 372" xfId="1907" xr:uid="{D5B81C42-0AD1-4E3D-918D-35CB7284027B}"/>
    <cellStyle name="Milliers 373" xfId="1909" xr:uid="{C03D2DBA-5F1E-448C-B887-3FF9CD661190}"/>
    <cellStyle name="Milliers 374" xfId="1908" xr:uid="{40327F12-E5A8-4E69-9BD5-900667F6EB68}"/>
    <cellStyle name="Milliers 375" xfId="1911" xr:uid="{B8CBD3BC-96CF-47D6-AE38-62890AAFB29F}"/>
    <cellStyle name="Milliers 376" xfId="1912" xr:uid="{77FD4926-D4B8-4F28-ABA5-26D0FE18ECC1}"/>
    <cellStyle name="Milliers 377" xfId="1913" xr:uid="{8939FCEE-679C-4645-B14E-DCAE449D31D5}"/>
    <cellStyle name="Milliers 378" xfId="1916" xr:uid="{7F6634EB-3CAE-4D21-B25C-4D74FC271906}"/>
    <cellStyle name="Milliers 379" xfId="1918" xr:uid="{A648C7D5-DDBD-4D98-84DC-BB3C2DD021F2}"/>
    <cellStyle name="Milliers 38" xfId="1497" xr:uid="{E98CBFEB-0225-4B0F-B723-CEC2ECC8A2F6}"/>
    <cellStyle name="Milliers 380" xfId="1910" xr:uid="{72794F48-6700-4FF1-B543-518E34D2BA5C}"/>
    <cellStyle name="Milliers 381" xfId="1914" xr:uid="{095212E8-2C22-4516-A1ED-0B566C85ED0B}"/>
    <cellStyle name="Milliers 382" xfId="1919" xr:uid="{DE076197-50E7-42B8-8711-81ADD30F6B47}"/>
    <cellStyle name="Milliers 383" xfId="1921" xr:uid="{5E90247E-83DE-48B8-8F5F-FFD5FC470942}"/>
    <cellStyle name="Milliers 384" xfId="1923" xr:uid="{CBF19D41-F680-44C6-9B16-26478695E165}"/>
    <cellStyle name="Milliers 385" xfId="1922" xr:uid="{C6EC5CA8-CBD2-4EAB-B75E-A9AD516642A8}"/>
    <cellStyle name="Milliers 386" xfId="1915" xr:uid="{1174378D-CD6E-4D64-BE0F-48217E8479BB}"/>
    <cellStyle name="Milliers 387" xfId="1920" xr:uid="{CBEC53B9-46BC-4C3D-B2F8-AC7C6D677F95}"/>
    <cellStyle name="Milliers 388" xfId="1926" xr:uid="{C9C82595-1B99-4DA5-8939-FBFC77343A2F}"/>
    <cellStyle name="Milliers 389" xfId="1930" xr:uid="{7B68D2A5-BA2E-4733-822B-0B20A9C1F73C}"/>
    <cellStyle name="Milliers 39" xfId="1498" xr:uid="{DF9C04A7-EEAF-4347-AB13-E669C2CD75E6}"/>
    <cellStyle name="Milliers 390" xfId="2087" xr:uid="{6CB8BC75-8A74-40D5-9D29-32D3B92CE8F1}"/>
    <cellStyle name="Milliers 391" xfId="2091" xr:uid="{541D8E4D-17FC-4844-A6BB-26A9BFBBAB08}"/>
    <cellStyle name="Milliers 392" xfId="2093" xr:uid="{B06E631D-A456-4779-8255-55F6FC059001}"/>
    <cellStyle name="Milliers 393" xfId="2096" xr:uid="{00707CBF-70A0-42D0-A510-5E46EF7CA95E}"/>
    <cellStyle name="Milliers 394" xfId="2098" xr:uid="{B549FFBC-8411-4CED-9C07-97F52F405F3F}"/>
    <cellStyle name="Milliers 395" xfId="2100" xr:uid="{3DAC43EF-5653-4CE3-8697-D34A185F34DE}"/>
    <cellStyle name="Milliers 396" xfId="2106" xr:uid="{36F399F8-AA62-4782-8858-ECF122EEC14B}"/>
    <cellStyle name="Milliers 397" xfId="2109" xr:uid="{4A02ADFC-89AF-437F-8A31-9B2D7228DD5B}"/>
    <cellStyle name="Milliers 398" xfId="2113" xr:uid="{E8928A39-E933-42AD-9F77-D493A99DE1C1}"/>
    <cellStyle name="Milliers 399" xfId="2121" xr:uid="{4CF72386-5816-46EB-9305-BF71B1131A89}"/>
    <cellStyle name="Milliers 4" xfId="979" xr:uid="{B49B5383-79A6-4127-AD7A-EF3DCFC6BA8B}"/>
    <cellStyle name="Milliers 4 2" xfId="1896" xr:uid="{FA3AA3D7-A126-44CB-9FB7-A10FD25F5ED1}"/>
    <cellStyle name="Milliers 40" xfId="1499" xr:uid="{5B9B6563-BD30-4796-B7AC-9501831F737B}"/>
    <cellStyle name="Milliers 400" xfId="2122" xr:uid="{9FC951A3-B7C9-42BB-B0F1-F45446D7D9CF}"/>
    <cellStyle name="Milliers 401" xfId="2123" xr:uid="{D9C81979-01CA-4582-BFFC-6C73C60C40D0}"/>
    <cellStyle name="Milliers 402" xfId="2124" xr:uid="{B7AAEC87-2195-4847-B058-9780C3B77496}"/>
    <cellStyle name="Milliers 403" xfId="2125" xr:uid="{F1B0E393-6847-4F4B-856C-F5DA2E667BE2}"/>
    <cellStyle name="Milliers 404" xfId="2126" xr:uid="{4FF02342-2C1F-477D-8A37-FB4202EB9829}"/>
    <cellStyle name="Milliers 405" xfId="2131" xr:uid="{10359A72-7E1B-4918-91CF-D81C7EFBAAC4}"/>
    <cellStyle name="Milliers 406" xfId="2146" xr:uid="{8174EE2D-F615-4A03-94CE-90DB78E34F04}"/>
    <cellStyle name="Milliers 407" xfId="2149" xr:uid="{A9E31EF2-B517-4F40-9C6C-DE475C13609B}"/>
    <cellStyle name="Milliers 408" xfId="2152" xr:uid="{4D91F100-3CE9-4947-B857-B1B4E260FDCB}"/>
    <cellStyle name="Milliers 41" xfId="1500" xr:uid="{6DA51317-0645-4746-B242-202DCD126808}"/>
    <cellStyle name="Milliers 42" xfId="1501" xr:uid="{38A7D483-613A-49C8-BA74-F89BF6003558}"/>
    <cellStyle name="Milliers 43" xfId="1502" xr:uid="{49C5B99E-1B88-480A-BD31-E46D611702EB}"/>
    <cellStyle name="Milliers 44" xfId="1503" xr:uid="{9FE572FC-F7A3-4BE0-B243-D1AF42CE0AEC}"/>
    <cellStyle name="Milliers 45" xfId="1526" xr:uid="{7945F9B3-C54F-40AD-9534-1409F6DE3908}"/>
    <cellStyle name="Milliers 46" xfId="1527" xr:uid="{9F595581-2327-418F-A75C-5E57F2588E4A}"/>
    <cellStyle name="Milliers 47" xfId="1528" xr:uid="{0FE685FA-6F2C-40E9-8CC3-E4D2A4757A83}"/>
    <cellStyle name="Milliers 48" xfId="1529" xr:uid="{277FE93C-BC25-4F32-9070-8A81CF4D456F}"/>
    <cellStyle name="Milliers 49" xfId="1530" xr:uid="{EDBC8F71-ADA6-45F7-8DFF-A544FACD4370}"/>
    <cellStyle name="Milliers 5" xfId="980" xr:uid="{737C98A6-1383-4089-8A67-F145E86C4FF8}"/>
    <cellStyle name="Milliers 50" xfId="1531" xr:uid="{7F0B0B76-2D5F-47C3-9D9C-85B4D0188C8F}"/>
    <cellStyle name="Milliers 51" xfId="1532" xr:uid="{276EC148-9D9A-4F0C-B9FF-6C2B14506CE6}"/>
    <cellStyle name="Milliers 52" xfId="1533" xr:uid="{0379D080-6F6A-4819-8FF6-9FB999C49A73}"/>
    <cellStyle name="Milliers 53" xfId="1534" xr:uid="{B2AD06B4-334B-4CD4-85A1-35EBB4F5A822}"/>
    <cellStyle name="Milliers 54" xfId="1535" xr:uid="{DACD4760-04EC-42EC-81F0-42EC12D914D1}"/>
    <cellStyle name="Milliers 55" xfId="1536" xr:uid="{04F0EE28-7AD0-4C4B-AB59-D963E426BEF5}"/>
    <cellStyle name="Milliers 56" xfId="1537" xr:uid="{8C9EA3EE-FAE4-4EE1-9C46-23B77FCF2991}"/>
    <cellStyle name="Milliers 57" xfId="1538" xr:uid="{3E8AF5C4-9E5A-48AC-8540-4A30B2D4E748}"/>
    <cellStyle name="Milliers 58" xfId="1539" xr:uid="{7600FF1F-C347-4C76-B703-665B1B89D077}"/>
    <cellStyle name="Milliers 59" xfId="1540" xr:uid="{0C784DB7-126D-4BC4-A550-1E937CB60C45}"/>
    <cellStyle name="Milliers 6" xfId="981" xr:uid="{2434C350-06F9-46AF-8111-515484983EC8}"/>
    <cellStyle name="Milliers 60" xfId="1541" xr:uid="{DB6B8537-9BCC-454A-9C1B-5D132F7978CB}"/>
    <cellStyle name="Milliers 61" xfId="1542" xr:uid="{F98D4E62-F907-4748-8868-6ED2DFDEB0B9}"/>
    <cellStyle name="Milliers 62" xfId="1543" xr:uid="{AE35B1AC-85D7-4045-BEAF-65E758C8C20B}"/>
    <cellStyle name="Milliers 63" xfId="1544" xr:uid="{767E6B18-66AE-4A8B-AEFB-0676A04B71E3}"/>
    <cellStyle name="Milliers 64" xfId="1545" xr:uid="{513817E6-79AE-427F-AB71-0B65ED5BD9C8}"/>
    <cellStyle name="Milliers 65" xfId="1546" xr:uid="{68BA7C35-493C-47DB-8C8D-E0B1F952FC5F}"/>
    <cellStyle name="Milliers 66" xfId="1547" xr:uid="{2913ADA5-C16E-4D77-8F28-E95CA0C5BE3C}"/>
    <cellStyle name="Milliers 67" xfId="1548" xr:uid="{3D04141F-62B8-4992-8424-E7EAA7003C0F}"/>
    <cellStyle name="Milliers 68" xfId="1549" xr:uid="{4D85CA50-5C9B-4889-BF87-445D9FFA4E2F}"/>
    <cellStyle name="Milliers 69" xfId="1550" xr:uid="{99DD9A59-55EC-4865-92DE-5206D47B498D}"/>
    <cellStyle name="Milliers 7" xfId="982" xr:uid="{D8009A64-74DE-488D-B712-9BF7ACB07B4E}"/>
    <cellStyle name="Milliers 70" xfId="1551" xr:uid="{72999FF3-55F8-40A9-AF87-0975584DE9FE}"/>
    <cellStyle name="Milliers 71" xfId="1552" xr:uid="{E3385FE9-764C-4D81-9BDC-735B9E8A556E}"/>
    <cellStyle name="Milliers 72" xfId="1553" xr:uid="{A99AC922-A1DE-45DA-A4EC-CB1AFA4980C7}"/>
    <cellStyle name="Milliers 73" xfId="1554" xr:uid="{F3788B88-25AE-4245-AD97-45EED5A1057B}"/>
    <cellStyle name="Milliers 74" xfId="1555" xr:uid="{21866534-19A5-4AC4-896D-38C9EC487DE3}"/>
    <cellStyle name="Milliers 75" xfId="1556" xr:uid="{284858C5-235A-4EAB-BA07-0174D74D12A5}"/>
    <cellStyle name="Milliers 76" xfId="1557" xr:uid="{6F21AF9F-C27D-492B-91E7-EA848EE31246}"/>
    <cellStyle name="Milliers 77" xfId="1558" xr:uid="{95159E9B-C8D3-4124-879E-4B9098A3AA1E}"/>
    <cellStyle name="Milliers 78" xfId="1559" xr:uid="{1FC42957-1C09-4849-B5C3-2BFC0911F7B4}"/>
    <cellStyle name="Milliers 79" xfId="1560" xr:uid="{24E5846B-50B7-42A7-8CEA-14FCB6A20BBE}"/>
    <cellStyle name="Milliers 8" xfId="1360" xr:uid="{587FC8E4-05C5-448E-81FF-C4BE01988CD4}"/>
    <cellStyle name="Milliers 8 2" xfId="1421" xr:uid="{B23E8A97-AF3C-435B-9449-7BF1C2BD47EB}"/>
    <cellStyle name="Milliers 80" xfId="1561" xr:uid="{F8F6FA2B-24CA-462A-99E7-F6DD7F4228B0}"/>
    <cellStyle name="Milliers 81" xfId="1562" xr:uid="{26E79102-C08D-454F-A0AE-2A0E5E0BE10C}"/>
    <cellStyle name="Milliers 82" xfId="1563" xr:uid="{F7AD77FA-8C2C-49CC-B4AB-8B699E2B4B55}"/>
    <cellStyle name="Milliers 83" xfId="1564" xr:uid="{AABBFC75-84B9-4B22-99DE-62B6D29D30E0}"/>
    <cellStyle name="Milliers 84" xfId="1565" xr:uid="{CDFBD6F9-1120-49F5-B72A-3257C7776EDB}"/>
    <cellStyle name="Milliers 85" xfId="1566" xr:uid="{EF65198E-70E7-4832-8D59-D41714E2988A}"/>
    <cellStyle name="Milliers 86" xfId="1567" xr:uid="{B07677AC-5D07-4C11-9FFC-CCE5CE321B69}"/>
    <cellStyle name="Milliers 87" xfId="1568" xr:uid="{15ED4240-FF78-4E42-8129-832097F365DA}"/>
    <cellStyle name="Milliers 88" xfId="1569" xr:uid="{61F860F1-6F10-46E2-B242-1375F26C8B91}"/>
    <cellStyle name="Milliers 89" xfId="1570" xr:uid="{8706D7D6-50D6-4D1B-806E-58AB94A0A832}"/>
    <cellStyle name="Milliers 9" xfId="1419" xr:uid="{27C2160B-DF4A-437F-A8C2-AAD5053D1D7C}"/>
    <cellStyle name="Milliers 90" xfId="1571" xr:uid="{B5C91854-2437-4AFB-8295-848BB5A3A26A}"/>
    <cellStyle name="Milliers 91" xfId="1572" xr:uid="{A3AA8F04-6F0E-423E-827F-74432490F6A6}"/>
    <cellStyle name="Milliers 92" xfId="1573" xr:uid="{92EFA13D-AC97-4A5B-BF3A-F32EABB762E1}"/>
    <cellStyle name="Milliers 93" xfId="1574" xr:uid="{2FCF59B0-6FC4-4D76-B2A5-3146BDC1831E}"/>
    <cellStyle name="Milliers 94" xfId="1575" xr:uid="{3C641488-8BE6-410B-A513-30D08E087471}"/>
    <cellStyle name="Milliers 95" xfId="1576" xr:uid="{F96FD4BA-0E55-40AC-A966-70BF9307BC0A}"/>
    <cellStyle name="Milliers 96" xfId="1577" xr:uid="{1DD6D886-6F68-49A0-A17F-53904F11693F}"/>
    <cellStyle name="Milliers 97" xfId="1578" xr:uid="{7DFA50C7-E65C-4460-89BC-5F912C0B738A}"/>
    <cellStyle name="Milliers 98" xfId="1579" xr:uid="{7C05916E-079D-4303-942E-F03E8D5E989D}"/>
    <cellStyle name="Milliers 99" xfId="1580" xr:uid="{C2F803F5-EAEA-4D61-A13C-D3061B349C33}"/>
    <cellStyle name="Monétaire 2" xfId="983" xr:uid="{7E26072B-A8EA-4637-B887-D836567FBC5A}"/>
    <cellStyle name="Monétaire 3" xfId="1917" xr:uid="{3FE0A761-80D5-41FF-A5AB-A87F32FFF615}"/>
    <cellStyle name="Monétaire 4" xfId="1941" xr:uid="{A1A8FD89-22F4-4292-AFF3-DB5AACEA96CA}"/>
    <cellStyle name="Neutre 10 2" xfId="984" xr:uid="{5253A278-0420-410F-99E2-E4DDA72C331A}"/>
    <cellStyle name="Neutre 10 3" xfId="985" xr:uid="{C0D2300C-A943-4FAC-AED5-60CAE0F7BCCC}"/>
    <cellStyle name="Neutre 11 2" xfId="986" xr:uid="{95CEBD27-6BCC-4C4F-B9FA-B2FCC5BE759B}"/>
    <cellStyle name="Neutre 11 3" xfId="987" xr:uid="{23D99C6B-7EBC-45D3-9B35-DA20404414B9}"/>
    <cellStyle name="Neutre 12 2" xfId="988" xr:uid="{07DEBE09-CB38-4BB3-AB09-1FECB7FBAABB}"/>
    <cellStyle name="Neutre 12 3" xfId="989" xr:uid="{E77D6686-A771-4991-ACC2-F66EEEAEA058}"/>
    <cellStyle name="Neutre 13 2" xfId="990" xr:uid="{703ADDAC-56F0-4E18-A212-A3F4AC570C1A}"/>
    <cellStyle name="Neutre 13 3" xfId="991" xr:uid="{D8A3C2C5-A9D4-4523-BDBA-5C0D76EAC7F5}"/>
    <cellStyle name="Neutre 14 2" xfId="992" xr:uid="{DFFF1E03-8297-4FF4-98A3-982FDF285498}"/>
    <cellStyle name="Neutre 14 3" xfId="993" xr:uid="{5BEE9249-F421-41EB-BB65-6B34C04E1E91}"/>
    <cellStyle name="Neutre 15 2" xfId="994" xr:uid="{A2604035-C471-437E-9BAC-C4A95CB4D8AD}"/>
    <cellStyle name="Neutre 15 3" xfId="995" xr:uid="{73AF29B9-A062-4BBD-A51A-D2EA5E9C7D6D}"/>
    <cellStyle name="Neutre 16 2" xfId="996" xr:uid="{3B9393B7-5B33-46F9-AF11-880AD4735C27}"/>
    <cellStyle name="Neutre 16 3" xfId="997" xr:uid="{AE5BAE69-D597-48BF-8DE4-011519D32A78}"/>
    <cellStyle name="Neutre 17 2" xfId="998" xr:uid="{6662791E-E9C4-4BA2-A5CE-2017DD7ABEB7}"/>
    <cellStyle name="Neutre 17 3" xfId="999" xr:uid="{48D76E01-93F4-4870-8430-6AB09055F9E2}"/>
    <cellStyle name="Neutre 2 2" xfId="1000" xr:uid="{7211CD65-70AC-4317-A586-383ACFFA0DBA}"/>
    <cellStyle name="Neutre 2 3" xfId="1001" xr:uid="{61069785-33CF-42C2-BE18-B753A3C3C410}"/>
    <cellStyle name="Neutre 3 2" xfId="1002" xr:uid="{B7645A6C-33BE-4FB0-B446-E8A810E0930B}"/>
    <cellStyle name="Neutre 3 3" xfId="1003" xr:uid="{E4048440-0B71-4E7A-87E4-F3781A599527}"/>
    <cellStyle name="Neutre 4 2" xfId="1004" xr:uid="{98BA8F5A-BA2F-4611-A697-41FAB8A7277E}"/>
    <cellStyle name="Neutre 4 3" xfId="1005" xr:uid="{A61B44F7-7B82-4139-BC96-CBF8240416CB}"/>
    <cellStyle name="Neutre 5 2" xfId="1006" xr:uid="{FF79E0D6-6A1D-477B-BBBA-D5F565A5DB2A}"/>
    <cellStyle name="Neutre 5 3" xfId="1007" xr:uid="{D2799026-582A-4CD0-8D45-73EACE959639}"/>
    <cellStyle name="Neutre 6 2" xfId="1008" xr:uid="{AAB88051-7C06-422C-9A1B-064DAC132021}"/>
    <cellStyle name="Neutre 6 3" xfId="1009" xr:uid="{5A81BA94-19B5-4AE3-A027-1762D20027A5}"/>
    <cellStyle name="Neutre 7 2" xfId="1010" xr:uid="{FB2F9FBF-6636-4DC1-97BE-94CBB7FD06D2}"/>
    <cellStyle name="Neutre 7 3" xfId="1011" xr:uid="{F98B2A70-A848-4BA6-A607-DC28FB8995CA}"/>
    <cellStyle name="Neutre 8 2" xfId="1012" xr:uid="{B976CF8B-8C40-48B3-955E-20E4B6087FDA}"/>
    <cellStyle name="Neutre 8 3" xfId="1013" xr:uid="{A247D373-DC7B-4B84-AD60-7E63B6D91E21}"/>
    <cellStyle name="Neutre 9 2" xfId="1014" xr:uid="{B45612B0-59DD-4823-BA0F-DDF1C669F402}"/>
    <cellStyle name="Neutre 9 3" xfId="1015" xr:uid="{EA2D2499-694A-4A55-AC74-2E919682B034}"/>
    <cellStyle name="Normal" xfId="0" builtinId="0"/>
    <cellStyle name="Normal 10" xfId="1016" xr:uid="{691E03B4-3C37-4E60-AAEF-88D67E3742C0}"/>
    <cellStyle name="Normal 10 2" xfId="1887" xr:uid="{105CBB00-9E35-41A1-A2B7-8B8CD2AD5001}"/>
    <cellStyle name="Normal 11" xfId="1017" xr:uid="{0B624645-7B8D-404B-B3C0-F6464049EC32}"/>
    <cellStyle name="Normal 11 2" xfId="1886" xr:uid="{9A381A19-833F-450B-A6AB-CEE4491E22AB}"/>
    <cellStyle name="Normal 12" xfId="1018" xr:uid="{F8ACBF51-8DCB-4919-A621-FBF78B22821E}"/>
    <cellStyle name="Normal 12 2" xfId="2069" xr:uid="{A59AF213-ABB9-4D1F-8A62-9944575BA0B9}"/>
    <cellStyle name="Normal 12 3" xfId="8" xr:uid="{42F32BD9-4892-4D1E-BCC0-27254E5B2B43}"/>
    <cellStyle name="Normal 13" xfId="1019" xr:uid="{50E83DB0-960D-46C2-A411-45E87AF990D0}"/>
    <cellStyle name="Normal 13 2" xfId="2070" xr:uid="{A4A91E3D-2FE6-44ED-8DC1-ECE0330D592B}"/>
    <cellStyle name="Normal 14" xfId="1020" xr:uid="{C2AA7269-11B7-4328-BD0B-B6591F5F9CFA}"/>
    <cellStyle name="Normal 15" xfId="1364" xr:uid="{15692160-F818-45E1-90C6-46C788E0C305}"/>
    <cellStyle name="Normal 15 2" xfId="1424" xr:uid="{695B1508-C0CF-4E17-BEA1-68E32A2706ED}"/>
    <cellStyle name="Normal 16" xfId="1021" xr:uid="{67DD569D-2074-46AC-8496-6A0F86CA2DC3}"/>
    <cellStyle name="Normal 17" xfId="1022" xr:uid="{B3881A94-CAE1-4803-B5CC-08D95E1C1AA4}"/>
    <cellStyle name="Normal 18" xfId="1365" xr:uid="{A170E17D-45C2-488B-BD3D-90607958F731}"/>
    <cellStyle name="Normal 18 2" xfId="1434" xr:uid="{CFD8110F-4714-47F0-96C3-F1028169E477}"/>
    <cellStyle name="Normal 18 2 2" xfId="1453" xr:uid="{517108BD-29FA-485E-8701-A95FE7506FE4}"/>
    <cellStyle name="Normal 18 2 3" xfId="1506" xr:uid="{9FE2FD94-0DF8-43B2-A97A-A9FAB2A6A05F}"/>
    <cellStyle name="Normal 18 3" xfId="1452" xr:uid="{259D3050-DED0-4F3A-B8EF-9388A43734A4}"/>
    <cellStyle name="Normal 18 4" xfId="1505" xr:uid="{A58F5AC2-7107-4762-BE68-9E7D566C0A6A}"/>
    <cellStyle name="Normal 19" xfId="9" xr:uid="{61A41BEA-6C1B-4FCD-8D58-6C05DEDA1420}"/>
    <cellStyle name="Normal 2" xfId="3" xr:uid="{00000000-0005-0000-0000-000004000000}"/>
    <cellStyle name="Normal 2 10" xfId="1454" xr:uid="{C44A014F-E375-41DF-8B57-96F194414FCF}"/>
    <cellStyle name="Normal 2 11" xfId="1507" xr:uid="{75076B41-F5AE-4146-BE66-5ED4088E465A}"/>
    <cellStyle name="Normal 2 12" xfId="1853" xr:uid="{94DFC14F-94A2-4359-97FC-21720869D5AF}"/>
    <cellStyle name="Normal 2 13" xfId="1865" xr:uid="{34F8C5A8-2E9D-49E0-B92B-520E3EB1B8D1}"/>
    <cellStyle name="Normal 2 14" xfId="1880" xr:uid="{E8490080-102C-4CB5-AC2E-DF02FFF7941F}"/>
    <cellStyle name="Normal 2 15" xfId="1891" xr:uid="{B5F727DC-5F4B-426B-8711-429221DD9C1C}"/>
    <cellStyle name="Normal 2 16" xfId="1905" xr:uid="{22044978-7245-42E5-A270-D7738BDB362D}"/>
    <cellStyle name="Normal 2 17" xfId="1928" xr:uid="{A8E08E8A-821B-4EDC-925B-54B1B3311306}"/>
    <cellStyle name="Normal 2 18" xfId="1933" xr:uid="{B57F010B-7BF9-485F-8EEC-4FA12F0A9CC7}"/>
    <cellStyle name="Normal 2 19" xfId="1938" xr:uid="{8F39A1C3-7BD3-4520-B05F-F7DF80480A11}"/>
    <cellStyle name="Normal 2 2" xfId="1023" xr:uid="{9D574C1F-F1F8-4155-969F-C871E9E7B931}"/>
    <cellStyle name="Normal 2 2 10" xfId="2157" xr:uid="{A881888A-ECB5-49BB-BED5-D7F623275165}"/>
    <cellStyle name="Normal 2 2 11" xfId="2161" xr:uid="{22ED7C67-415C-4FFD-B5EE-62D8327A9FF9}"/>
    <cellStyle name="Normal 2 2 12" xfId="2164" xr:uid="{C942F6CF-4E54-4E57-8865-4F8820FC13C9}"/>
    <cellStyle name="Normal 2 2 13" xfId="2167" xr:uid="{A792D4A2-5841-429E-ADEA-4E25F1E0EE12}"/>
    <cellStyle name="Normal 2 2 14" xfId="2170" xr:uid="{8159E4D9-46C1-4032-ABE2-59148C10A6DC}"/>
    <cellStyle name="Normal 2 2 15" xfId="2175" xr:uid="{43B7E7F1-17FD-45F2-AB97-CACFF668DD7A}"/>
    <cellStyle name="Normal 2 2 16" xfId="2178" xr:uid="{7165A06B-5D46-46AA-AB8A-37EF23C229C7}"/>
    <cellStyle name="Normal 2 2 17" xfId="2181" xr:uid="{2D0A53D3-C075-44DA-8E6F-723BAAEB815C}"/>
    <cellStyle name="Normal 2 2 2" xfId="1870" xr:uid="{11A54AE2-C64A-4F84-A8A2-91DD7EEAE068}"/>
    <cellStyle name="Normal 2 2 3" xfId="1936" xr:uid="{CCBA6E85-3167-4AB3-9B75-34F4BE1082FF}"/>
    <cellStyle name="Normal 2 2 4" xfId="1939" xr:uid="{1A479684-EB56-4807-A933-5A9D41B959A8}"/>
    <cellStyle name="Normal 2 2 5" xfId="1943" xr:uid="{A617A9F1-48D2-40DD-B980-F3B391652DF6}"/>
    <cellStyle name="Normal 2 2 6" xfId="2104" xr:uid="{47902B59-57B0-485A-B635-B945528884EB}"/>
    <cellStyle name="Normal 2 2 6 2" xfId="2120" xr:uid="{410CEFA1-5BB0-452C-852A-D52E791221C7}"/>
    <cellStyle name="Normal 2 2 6 3" xfId="2147" xr:uid="{F2DD270A-A8C6-40EB-8098-0D4BB573428A}"/>
    <cellStyle name="Normal 2 2 7" xfId="2116" xr:uid="{7B4E7593-113A-4A88-BABA-52CB447A33E0}"/>
    <cellStyle name="Normal 2 2 8" xfId="2129" xr:uid="{90502095-3961-48E4-881C-340DB542438F}"/>
    <cellStyle name="Normal 2 2 9" xfId="2141" xr:uid="{9824F3D2-D33E-4E43-9FB9-957E5441EF90}"/>
    <cellStyle name="Normal 2 20" xfId="1942" xr:uid="{42E65925-9BE6-48D6-8487-24D0FA5B454F}"/>
    <cellStyle name="Normal 2 21" xfId="2102" xr:uid="{1835FA42-314D-46F1-B86A-3F29F8E3709A}"/>
    <cellStyle name="Normal 2 22" xfId="2110" xr:uid="{A0A439E9-D96F-44BF-87D4-5CB74E4BB256}"/>
    <cellStyle name="Normal 2 23" xfId="2108" xr:uid="{4D7B9255-793F-41CF-AC4B-B3DFCEC09E7C}"/>
    <cellStyle name="Normal 2 24" xfId="2128" xr:uid="{EB2A65A8-A202-4230-B0BE-A5D6B7699335}"/>
    <cellStyle name="Normal 2 25" xfId="2135" xr:uid="{30BF7932-3B0F-4F8A-A164-9EB35EF0739C}"/>
    <cellStyle name="Normal 2 26" xfId="2156" xr:uid="{A036E576-32D6-4B7E-97C0-9DDD5195FFA1}"/>
    <cellStyle name="Normal 2 27" xfId="2160" xr:uid="{08AA54E7-FF83-4C7B-8E08-28CB8B987849}"/>
    <cellStyle name="Normal 2 28" xfId="2163" xr:uid="{44AC2245-5E2B-452D-8261-F2A62B5B3A02}"/>
    <cellStyle name="Normal 2 29" xfId="2166" xr:uid="{13DE5B48-C971-4647-9264-E9EEBF4653AA}"/>
    <cellStyle name="Normal 2 3" xfId="1024" xr:uid="{AD36B155-86FB-475C-A4AE-7633DDC6431B}"/>
    <cellStyle name="Normal 2 3 2" xfId="1875" xr:uid="{7565B92E-A744-4CF4-8BC2-66FDB1CD1943}"/>
    <cellStyle name="Normal 2 3 3" xfId="2112" xr:uid="{787B5C3B-3546-4E09-9890-2851C4B03FFA}"/>
    <cellStyle name="Normal 2 3 4" xfId="2148" xr:uid="{A32B5F8C-4CFE-480C-84D1-B15D61B80C6F}"/>
    <cellStyle name="Normal 2 30" xfId="2169" xr:uid="{AE67596B-7253-47EB-8E5E-9014AF349FC0}"/>
    <cellStyle name="Normal 2 31" xfId="2174" xr:uid="{8330E14C-C477-4E85-BF8A-B5FB1757F8BB}"/>
    <cellStyle name="Normal 2 32" xfId="2177" xr:uid="{25BD137F-578E-48C7-9D3B-1866D7D9035F}"/>
    <cellStyle name="Normal 2 33" xfId="2180" xr:uid="{041D048C-FEA9-4116-AEF2-3837581CB894}"/>
    <cellStyle name="Normal 2 34" xfId="10" xr:uid="{0C7EA7E3-12C4-4E86-9C9F-AFA36B32C023}"/>
    <cellStyle name="Normal 2 4" xfId="1025" xr:uid="{D1ECD4E6-7372-4469-B2AF-BF68BB3704F9}"/>
    <cellStyle name="Normal 2 4 2" xfId="1026" xr:uid="{4D9F190D-DE5B-41E4-8876-5840AF086F9D}"/>
    <cellStyle name="Normal 2 4 3" xfId="1876" xr:uid="{9A975ECF-834B-4963-92E9-CA0A3ED60078}"/>
    <cellStyle name="Normal 2 5" xfId="11" xr:uid="{7AA832D2-4E27-4A51-870D-D9E15A35138A}"/>
    <cellStyle name="Normal 2 6" xfId="1366" xr:uid="{32979A25-D916-47E0-8B44-1DFB749186BD}"/>
    <cellStyle name="Normal 2 6 2" xfId="1435" xr:uid="{CA8C5206-05FA-4189-B9C1-30FDE569271F}"/>
    <cellStyle name="Normal 2 6 2 2" xfId="1456" xr:uid="{FF1F2295-F7FA-44E2-B781-0CF88FAF0595}"/>
    <cellStyle name="Normal 2 6 2 3" xfId="1509" xr:uid="{93CFCAD0-B9F2-4533-8765-F986CE904288}"/>
    <cellStyle name="Normal 2 6 3" xfId="1455" xr:uid="{56CE71F0-2D24-41A6-8073-71B5B9FA34DC}"/>
    <cellStyle name="Normal 2 6 4" xfId="1508" xr:uid="{684E0178-446C-4BAC-B99D-D31109D30AA5}"/>
    <cellStyle name="Normal 2 7" xfId="1388" xr:uid="{BD1643C7-26CB-4FD6-8A14-9336FCEB3FC5}"/>
    <cellStyle name="Normal 2 71" xfId="1946" xr:uid="{C31F7F99-2DCA-41E5-9CD0-D5CF1F7477A3}"/>
    <cellStyle name="Normal 2 8" xfId="1428" xr:uid="{86D551EF-DD71-4F69-8ED2-665DEA4EAE9D}"/>
    <cellStyle name="Normal 2 8 2" xfId="1457" xr:uid="{D755BA53-8F1A-48F9-AAC3-8DA76A18D642}"/>
    <cellStyle name="Normal 2 8 3" xfId="1510" xr:uid="{678B761A-47CF-47BA-A3A1-9FB64843ED6D}"/>
    <cellStyle name="Normal 2 9" xfId="1442" xr:uid="{F042F701-CF1B-49A3-8D68-BCC8B21012F5}"/>
    <cellStyle name="Normal 2 9 2" xfId="1458" xr:uid="{4FBE58B2-A258-4914-A64C-EB5F599A87BB}"/>
    <cellStyle name="Normal 2 9 3" xfId="1511" xr:uid="{DD194D5E-648E-41A9-95EE-B05A70EEB690}"/>
    <cellStyle name="Normal 2_Reporting Package - ZEITI 2009 - Final" xfId="1368" xr:uid="{CE363BA3-2ABE-4658-AAFE-520CB0DAC669}"/>
    <cellStyle name="Normal 20" xfId="1369" xr:uid="{EE1F1057-140C-42C8-9A5F-9EB09AF1E13D}"/>
    <cellStyle name="Normal 21" xfId="1389" xr:uid="{2BEEB75B-9610-4E0E-BF56-E9BA5F5D8BF5}"/>
    <cellStyle name="Normal 22" xfId="1416" xr:uid="{71ACF767-7413-49AE-A6D3-0A01E682FFBD}"/>
    <cellStyle name="Normal 23" xfId="1414" xr:uid="{E7CD219E-9F3D-4107-B92D-37D911ABE993}"/>
    <cellStyle name="Normal 24" xfId="1415" xr:uid="{0D2E4FB6-CF14-4A23-8379-D72F6D2923A9}"/>
    <cellStyle name="Normal 25" xfId="1418" xr:uid="{AAB33E6B-1139-430A-8FA1-D75A82B12028}"/>
    <cellStyle name="Normal 26" xfId="1427" xr:uid="{7C66C1E3-AEC5-44D6-9C79-752025E35D49}"/>
    <cellStyle name="Normal 26 2" xfId="1459" xr:uid="{65531A2D-4BD9-4A56-B53A-309A163EEED1}"/>
    <cellStyle name="Normal 26 3" xfId="1512" xr:uid="{A6F908AF-FE9F-446F-9447-FA1A7B353801}"/>
    <cellStyle name="Normal 27" xfId="1441" xr:uid="{6DF6B9A4-70BD-4B5F-B099-8AB12FF80E12}"/>
    <cellStyle name="Normal 27 2" xfId="1460" xr:uid="{0BD568A8-61AF-430B-9847-35A84C2DC05C}"/>
    <cellStyle name="Normal 27 3" xfId="1513" xr:uid="{064C4088-0E83-4282-BF89-39BE2DD6F0D3}"/>
    <cellStyle name="Normal 28" xfId="1443" xr:uid="{96F0FD50-C303-464F-857C-07AE39BB62E0}"/>
    <cellStyle name="Normal 28 2" xfId="1461" xr:uid="{749D958B-824A-45D0-9AE4-58D8DE045431}"/>
    <cellStyle name="Normal 28 3" xfId="1514" xr:uid="{844B68F2-A599-4427-B7EB-1EB543A1848C}"/>
    <cellStyle name="Normal 29" xfId="1444" xr:uid="{B9EF533C-F902-4F03-9A93-1AAC5E9C2D57}"/>
    <cellStyle name="Normal 29 2" xfId="1462" xr:uid="{FB608656-91C1-49E9-A467-E09F1EBECF4C}"/>
    <cellStyle name="Normal 29 3" xfId="1515" xr:uid="{213FA06D-EA27-498E-904E-DC564D8998AE}"/>
    <cellStyle name="Normal 3" xfId="1027" xr:uid="{0E63771D-DD7B-4FF4-AF6A-2D2634623EBE}"/>
    <cellStyle name="Normal 3 2" xfId="1028" xr:uid="{C8CC7D6F-C52C-48FA-A594-6674536BA496}"/>
    <cellStyle name="Normal 3 2 2" xfId="2071" xr:uid="{0B753F79-D96D-4E26-AA93-12B97C871598}"/>
    <cellStyle name="Normal 3 3" xfId="2072" xr:uid="{67F2E1A4-8FF7-44A6-BB1F-C3FC30E23678}"/>
    <cellStyle name="Normal 3 3 2" xfId="2159" xr:uid="{503EC480-EDE4-4004-98D6-24005ED94800}"/>
    <cellStyle name="Normal 3 3 3" xfId="2162" xr:uid="{2C7CF616-5660-4679-A014-7932DCF13B6A}"/>
    <cellStyle name="Normal 3 3 4" xfId="2165" xr:uid="{848A9F86-AE7B-46BB-941C-E66F6C3ED5DC}"/>
    <cellStyle name="Normal 3 3 5" xfId="2168" xr:uid="{903A5EDA-B674-4551-9908-67FD67E3D3A0}"/>
    <cellStyle name="Normal 3 3 6" xfId="2171" xr:uid="{28B44494-6501-4ADC-967C-68272FB69068}"/>
    <cellStyle name="Normal 3 3 7" xfId="2176" xr:uid="{22EF3F5F-6EF4-47A4-AA73-F56F411B7568}"/>
    <cellStyle name="Normal 3 3 8" xfId="2179" xr:uid="{018D4FB5-4A59-43FD-8FED-1B21AF0F0A6D}"/>
    <cellStyle name="Normal 3 3 9" xfId="2182" xr:uid="{4054B878-1DCB-46DC-83C1-22634A22AF31}"/>
    <cellStyle name="Normal 3 4" xfId="2073" xr:uid="{09A46680-A4FE-4D30-853C-C52AE14BA88B}"/>
    <cellStyle name="Normal 3 5" xfId="2158" xr:uid="{3D97F534-A274-4866-AAD0-140E0A85548B}"/>
    <cellStyle name="Normal 30" xfId="1445" xr:uid="{E75B8F9B-A035-40C3-996A-55C96E62D103}"/>
    <cellStyle name="Normal 30 2" xfId="1463" xr:uid="{980C0F17-9A4E-4E24-920C-281DE85ADD54}"/>
    <cellStyle name="Normal 30 3" xfId="1516" xr:uid="{3ADD9326-45D1-4873-84D4-33F6F461B4DE}"/>
    <cellStyle name="Normal 31" xfId="1446" xr:uid="{38EC183E-55A1-4CB5-A05B-1FF2F6DCE9D2}"/>
    <cellStyle name="Normal 31 2" xfId="1464" xr:uid="{70A5FCEA-8D5B-4F23-B9FB-B08A2660B2F3}"/>
    <cellStyle name="Normal 31 3" xfId="1517" xr:uid="{CE6C60E1-6ABA-456E-A3DF-D0AFA4F478F7}"/>
    <cellStyle name="Normal 32" xfId="1447" xr:uid="{088BE678-2121-4D3A-AA27-63174FE69F1F}"/>
    <cellStyle name="Normal 32 2" xfId="1451" xr:uid="{6213F6EF-78A8-4D9E-AEED-B3B81EAFBE24}"/>
    <cellStyle name="Normal 32 3" xfId="1504" xr:uid="{FC742B68-8E2B-457E-A125-8F2A74CF6C45}"/>
    <cellStyle name="Normal 32 4" xfId="1856" xr:uid="{317E3C34-1F72-4879-B097-5EF5DB718C07}"/>
    <cellStyle name="Normal 32 5" xfId="1881" xr:uid="{468AB1C5-A9D6-45D4-8309-7DB3312B9B7E}"/>
    <cellStyle name="Normal 32 6" xfId="1882" xr:uid="{ADDAAF09-BEF9-4FB0-A716-5A34F674E64C}"/>
    <cellStyle name="Normal 32 7" xfId="1927" xr:uid="{C21635E2-F141-49BE-BDF5-B9B866F142F3}"/>
    <cellStyle name="Normal 33" xfId="1449" xr:uid="{696EFBC0-BE23-4285-A697-9FA5552A1EAB}"/>
    <cellStyle name="Normal 34" xfId="1852" xr:uid="{ED9A0D75-1BB5-4372-9997-DB4A916E19EC}"/>
    <cellStyle name="Normal 34 2" xfId="1854" xr:uid="{227B6BC6-A39C-4733-BB48-30FBA45DABB9}"/>
    <cellStyle name="Normal 35" xfId="1855" xr:uid="{EBCEB057-232C-43B9-A51C-C6C58ACA37DB}"/>
    <cellStyle name="Normal 36" xfId="1858" xr:uid="{F00CCCD9-B063-4EC6-AD02-A209A93EA692}"/>
    <cellStyle name="Normal 37" xfId="1863" xr:uid="{A0ECE344-1FD6-480A-A9ED-E65B4639AF76}"/>
    <cellStyle name="Normal 38" xfId="1846" xr:uid="{D01E87F5-0D03-4315-BDA0-AD31293C9092}"/>
    <cellStyle name="Normal 39" xfId="1878" xr:uid="{1FFA68B6-F7AB-4A7F-85D0-5B7A110DCB0D}"/>
    <cellStyle name="Normal 4" xfId="1029" xr:uid="{28D2015A-08B0-45B4-993C-37AD191AA4B6}"/>
    <cellStyle name="Normal 4 10" xfId="1944" xr:uid="{8FD577D7-F227-4C32-A759-FFCBE021E7BB}"/>
    <cellStyle name="Normal 4 11" xfId="1945" xr:uid="{EDB6E5F7-7119-4983-9A29-A9BCD71C7C00}"/>
    <cellStyle name="Normal 4 12" xfId="2105" xr:uid="{6C861A88-7582-49C1-8630-1FA4A784A591}"/>
    <cellStyle name="Normal 4 13" xfId="2117" xr:uid="{43D61137-B18D-44AE-90D6-18BF7D8574C6}"/>
    <cellStyle name="Normal 4 14" xfId="2130" xr:uid="{5E426781-E409-4D8D-B6EA-E171A1692852}"/>
    <cellStyle name="Normal 4 15" xfId="2142" xr:uid="{6786625D-EE50-4295-9C63-099D699E6E4D}"/>
    <cellStyle name="Normal 4 2" xfId="1362" xr:uid="{126D8B8F-01F7-4056-8199-1ECB85538BD7}"/>
    <cellStyle name="Normal 4 2 2" xfId="1422" xr:uid="{D0B19F58-21C0-4A7E-9836-DD06D74DEA0E}"/>
    <cellStyle name="Normal 4 2 2 2" xfId="1437" xr:uid="{15ABD615-FD12-4611-925A-147C6D134743}"/>
    <cellStyle name="Normal 4 2 2 2 2" xfId="1468" xr:uid="{563A1A62-6795-4916-8E58-7418B57B1E72}"/>
    <cellStyle name="Normal 4 2 2 2 3" xfId="1521" xr:uid="{9FAFB9BD-93E3-4522-AF7B-E822D166B8EE}"/>
    <cellStyle name="Normal 4 2 2 3" xfId="1467" xr:uid="{965B6F54-092E-472B-B310-041149669716}"/>
    <cellStyle name="Normal 4 2 2 4" xfId="1520" xr:uid="{5901D369-6BE7-4AA5-8101-84D47ED9DEB9}"/>
    <cellStyle name="Normal 4 2 3" xfId="1433" xr:uid="{ED1FEC5B-E197-45E5-AF13-7D8B7FC1D92A}"/>
    <cellStyle name="Normal 4 2 3 2" xfId="1469" xr:uid="{5434CD85-1445-4E9D-AFA8-4F0D21A3A790}"/>
    <cellStyle name="Normal 4 2 3 3" xfId="1522" xr:uid="{6235A026-DF2E-4FA3-9A95-F4F551EDBA41}"/>
    <cellStyle name="Normal 4 2 4" xfId="1466" xr:uid="{757521A6-ED2C-4C54-9AD8-03F4B6CABDB7}"/>
    <cellStyle name="Normal 4 2 5" xfId="1519" xr:uid="{50C46A00-6142-493A-B48D-68C570964BEF}"/>
    <cellStyle name="Normal 4 2 6" xfId="1888" xr:uid="{39C127F2-6971-4C78-AC97-10E2BCC3DD96}"/>
    <cellStyle name="Normal 4 2 7" xfId="2119" xr:uid="{AF69842B-B3ED-4863-AC03-FD35564E44B0}"/>
    <cellStyle name="Normal 4 2 8" xfId="2150" xr:uid="{07283AE1-2E4C-4026-B9CE-2EEF28205F5E}"/>
    <cellStyle name="Normal 4 3" xfId="1420" xr:uid="{FDAB47EE-657F-4EF9-90EB-5EEF6F6750AB}"/>
    <cellStyle name="Normal 4 3 2" xfId="1436" xr:uid="{0049FE30-5EAF-4A84-B2F0-7482A914161C}"/>
    <cellStyle name="Normal 4 3 2 2" xfId="1471" xr:uid="{1781B3D4-D85C-43BA-8B40-BFD4334BEDC3}"/>
    <cellStyle name="Normal 4 3 2 3" xfId="1524" xr:uid="{7B3362B0-1383-4922-A160-15F6A79B2DF7}"/>
    <cellStyle name="Normal 4 3 3" xfId="1470" xr:uid="{4E204BA7-A990-4B13-88F8-DF11A25402D7}"/>
    <cellStyle name="Normal 4 3 4" xfId="1523" xr:uid="{49B479B6-34A0-4677-B1AC-6B9E4E1B79DE}"/>
    <cellStyle name="Normal 4 4" xfId="1431" xr:uid="{F07C565A-B5B3-432E-88D5-392E40120D8D}"/>
    <cellStyle name="Normal 4 4 2" xfId="1472" xr:uid="{15D3E98F-F62C-4254-B403-91183F192491}"/>
    <cellStyle name="Normal 4 4 3" xfId="1525" xr:uid="{331092B7-B2DF-4C9D-BDFA-8D047BD6B78D}"/>
    <cellStyle name="Normal 4 5" xfId="1465" xr:uid="{4BCD324B-5923-438B-A732-1EA1F9D89B3A}"/>
    <cellStyle name="Normal 4 6" xfId="1518" xr:uid="{7A88DD50-ED1A-44FD-87FE-5E62BAA62C77}"/>
    <cellStyle name="Normal 4 7" xfId="1871" xr:uid="{AF11C720-A63C-4DA5-98B5-39832F6B6AB7}"/>
    <cellStyle name="Normal 4 8" xfId="1937" xr:uid="{088EFFA7-4611-4458-834C-5B1155CF2C79}"/>
    <cellStyle name="Normal 4 9" xfId="1940" xr:uid="{BF28AAB9-A2DF-4B5B-859D-783C5E9792D6}"/>
    <cellStyle name="Normal 40" xfId="1848" xr:uid="{BFD3D3BC-BF65-40B1-BC2C-995C4E67F438}"/>
    <cellStyle name="Normal 40 2" xfId="1850" xr:uid="{CAFA619D-1A43-4DCC-A99A-536E07940C89}"/>
    <cellStyle name="Normal 40 4" xfId="1849" xr:uid="{C30FB06E-FA77-47FD-9F19-12884B44BC9A}"/>
    <cellStyle name="Normal 41" xfId="1884" xr:uid="{88D2C07D-3FEE-4A38-9942-734F34565519}"/>
    <cellStyle name="Normal 42" xfId="1893" xr:uid="{E365AACC-2CF5-4053-94CF-D83BE6B6CEA0}"/>
    <cellStyle name="Normal 43" xfId="1898" xr:uid="{10950431-A83E-447D-AE14-E0F0E6A0D087}"/>
    <cellStyle name="Normal 44" xfId="1900" xr:uid="{9F6E8FEA-5D39-44C1-BD88-0038426BF5EE}"/>
    <cellStyle name="Normal 45" xfId="1901" xr:uid="{EA89ECB9-4031-40D0-94D8-9ED3C5AABC7D}"/>
    <cellStyle name="Normal 46" xfId="1925" xr:uid="{5FAE7F3E-D6A0-405F-9A76-B50A4AAB7F44}"/>
    <cellStyle name="Normal 47" xfId="1929" xr:uid="{74D17025-9F59-469E-921D-D131F17EC431}"/>
    <cellStyle name="Normal 48" xfId="2086" xr:uid="{DEABA719-782D-4D1E-88A9-C709A6D35077}"/>
    <cellStyle name="Normal 49" xfId="2089" xr:uid="{118862B8-7D3E-4D36-84DD-2A4E5551BD06}"/>
    <cellStyle name="Normal 5" xfId="12" xr:uid="{37B2B638-FC61-410E-9327-F248F6881C58}"/>
    <cellStyle name="Normal 5 2" xfId="1030" xr:uid="{349A4E94-0520-4395-BA77-BF7DA7116809}"/>
    <cellStyle name="Normal 5 3" xfId="1845" xr:uid="{44D0AC6C-796D-46B2-BDF2-022DEB79BA66}"/>
    <cellStyle name="Normal 5 5" xfId="1847" xr:uid="{F454DF77-799E-4A46-935B-DD9227DC6166}"/>
    <cellStyle name="Normal 50" xfId="2092" xr:uid="{24A19DCE-A8F5-4BFD-B0FD-933F1A83C5B2}"/>
    <cellStyle name="Normal 51" xfId="2095" xr:uid="{0AF57773-7F7D-42BF-9E74-B3F72F87DFD2}"/>
    <cellStyle name="Normal 52" xfId="2097" xr:uid="{6282340C-43F2-4FAF-B79C-328A22AD0909}"/>
    <cellStyle name="Normal 53" xfId="2101" xr:uid="{3D19E2FD-84FB-4A15-B712-FC9526CF7134}"/>
    <cellStyle name="Normal 54" xfId="2107" xr:uid="{0F3D1E3C-4D8E-4887-ABAE-5E0B3C508C88}"/>
    <cellStyle name="Normal 55" xfId="2127" xr:uid="{866B43B1-37E0-4D0F-9E28-F62906E9945B}"/>
    <cellStyle name="Normal 56" xfId="2132" xr:uid="{509FF756-C705-4224-815B-9B6F4D5C3162}"/>
    <cellStyle name="Normal 57" xfId="2133" xr:uid="{0A40A69E-CC5B-41C3-8BDD-E0469ABF4E5E}"/>
    <cellStyle name="Normal 58" xfId="2134" xr:uid="{211F72C6-462C-4D1C-B579-9C6977CAC6D3}"/>
    <cellStyle name="Normal 59" xfId="2140" xr:uid="{E18ED0F3-595B-4834-90E6-FBF3592AD9CE}"/>
    <cellStyle name="Normal 6" xfId="1031" xr:uid="{3099DE51-80CD-4EC7-AA11-8DF1D49E9D44}"/>
    <cellStyle name="Normal 6 2" xfId="1032" xr:uid="{648D12AE-9188-40FD-BE5D-D46598241C7A}"/>
    <cellStyle name="Normal 6 3" xfId="1872" xr:uid="{EED111F5-E854-44E8-8D8D-746F4C23306F}"/>
    <cellStyle name="Normal 6 4" xfId="2111" xr:uid="{9D5FD9E1-0577-45FB-AA32-674F747E913E}"/>
    <cellStyle name="Normal 60" xfId="2143" xr:uid="{604EFCA6-052D-403A-A122-36DAB01F57A0}"/>
    <cellStyle name="Normal 61" xfId="2138" xr:uid="{A537F59D-AAC4-413D-A3BC-DD3C5DC61A2D}"/>
    <cellStyle name="Normal 62" xfId="2137" xr:uid="{18A2FD1B-DB2C-4B3C-8562-66C6D29120AB}"/>
    <cellStyle name="Normal 63" xfId="2145" xr:uid="{F4D7F01F-3055-4F8B-A144-1DFB904AAC50}"/>
    <cellStyle name="Normal 64" xfId="2144" xr:uid="{E9163698-4F32-43E3-A46D-D077405A89C6}"/>
    <cellStyle name="Normal 65" xfId="2139" xr:uid="{4DA10EE8-EF56-4A14-945F-999748ABC38F}"/>
    <cellStyle name="Normal 66" xfId="2136" xr:uid="{10809211-2046-4A8F-8FE4-20AB58B0DA4A}"/>
    <cellStyle name="Normal 67" xfId="2184" xr:uid="{2A57181B-41FC-4A17-BB3B-E355AD1E6A54}"/>
    <cellStyle name="Normal 68" xfId="7" xr:uid="{CFF532F2-BDD7-4572-8D1F-BA12698D9B90}"/>
    <cellStyle name="Normal 7" xfId="1033" xr:uid="{6A4C574D-8F9D-4264-ACCE-806A0BD4561F}"/>
    <cellStyle name="Normal 7 2" xfId="1862" xr:uid="{7AA41F59-B10A-4C62-B2E7-A646568CBC95}"/>
    <cellStyle name="Normal 7 2 2" xfId="1879" xr:uid="{064774B5-4EBF-4C6A-B0F8-8655353938C5}"/>
    <cellStyle name="Normal 7 2 2 2" xfId="1883" xr:uid="{F564DFDF-C600-4E44-BEA5-E28F1432273F}"/>
    <cellStyle name="Normal 7 2 2 2 2" xfId="1890" xr:uid="{4ADD370D-C9EB-493E-8EA5-0E576E90AA3B}"/>
    <cellStyle name="Normal 7 2 2 2 3" xfId="1904" xr:uid="{514CE00F-8163-43EE-9D2E-6F8631015DAE}"/>
    <cellStyle name="Normal 7 2 2 2 4" xfId="2118" xr:uid="{5995594D-682F-46F0-A981-28AF2706D472}"/>
    <cellStyle name="Normal 7 2 2 2 5" xfId="2151" xr:uid="{59A6A1AD-A3F6-499A-8B36-5A82F02A599B}"/>
    <cellStyle name="Normal 7 2 3" xfId="1897" xr:uid="{20F394DE-311E-46A7-9B98-E6BE701DE694}"/>
    <cellStyle name="Normal 7 3" xfId="1861" xr:uid="{414D52BC-0BC8-4A0F-93B8-8DF061BDF794}"/>
    <cellStyle name="Normal 7 3 2" xfId="1867" xr:uid="{33CB64D5-52D2-47C0-943C-E05E757E2215}"/>
    <cellStyle name="Normal 7 3 3" xfId="1892" xr:uid="{F85D653C-67DC-420C-BB19-A85D75B5D030}"/>
    <cellStyle name="Normal 7 4" xfId="1877" xr:uid="{C8EB16D6-142A-466B-A295-61805A426167}"/>
    <cellStyle name="Normal 8" xfId="1034" xr:uid="{FAFDC316-B9DF-45AB-AC57-EBBBBA391CE3}"/>
    <cellStyle name="Normal 8 2" xfId="1873" xr:uid="{FA1145DD-A92C-4BB4-89F3-41CA0340CA20}"/>
    <cellStyle name="Normal 9" xfId="1035" xr:uid="{A4464186-4672-4A98-9EED-821B0754CF89}"/>
    <cellStyle name="Normal 9 2" xfId="1869" xr:uid="{6ED24578-D9BF-4C2A-827F-6DC5A161146D}"/>
    <cellStyle name="Note 10" xfId="2074" xr:uid="{B93765C8-F060-464A-BC81-A67744EA9D1B}"/>
    <cellStyle name="Note 2" xfId="2075" xr:uid="{4845974E-678F-4B49-8617-2A3AE8AFC0F9}"/>
    <cellStyle name="Note 2 2" xfId="2076" xr:uid="{F281E453-CF3A-4D6A-B198-6D6EC6B04D79}"/>
    <cellStyle name="Note 3" xfId="2077" xr:uid="{1392CAAA-139A-4271-9C0E-94D9599F6D64}"/>
    <cellStyle name="Note 3 2" xfId="2078" xr:uid="{BF05E776-194E-411B-8976-A96A6C68039F}"/>
    <cellStyle name="Note 4" xfId="2079" xr:uid="{7C7B7A0F-48AF-45DA-A3A4-443C99E0EDE2}"/>
    <cellStyle name="Note 5" xfId="2080" xr:uid="{43A8764A-335D-491D-8FD7-4897B7D689DC}"/>
    <cellStyle name="Note 6" xfId="2081" xr:uid="{6B299C18-0BEF-415D-BBE6-C566607E7D60}"/>
    <cellStyle name="Note 7" xfId="2082" xr:uid="{71E85B2A-6635-4CBF-9EC9-F68C29C23C0B}"/>
    <cellStyle name="Note 8" xfId="2083" xr:uid="{4B08B4D8-5BE4-4097-88F1-66E4BE8BC90F}"/>
    <cellStyle name="Note 9" xfId="2084" xr:uid="{9CD3E34F-6F2B-4369-AA48-1F7C1E9A0982}"/>
    <cellStyle name="Percent" xfId="6" builtinId="5"/>
    <cellStyle name="Percent 2" xfId="1359" xr:uid="{59EB664A-070A-46FF-800F-4625873E6D10}"/>
    <cellStyle name="Pourcentage 10" xfId="2090" xr:uid="{627BBD76-4002-49BF-B0F4-001472F63D2E}"/>
    <cellStyle name="Pourcentage 11" xfId="2094" xr:uid="{E2C25E39-C615-4053-A693-19D4094104AB}"/>
    <cellStyle name="Pourcentage 12" xfId="2099" xr:uid="{38E179AD-E7CB-4517-AA0E-0183D1FDDAE1}"/>
    <cellStyle name="Pourcentage 13" xfId="2103" xr:uid="{89E16BFE-F717-4897-9403-79E97D562FC5}"/>
    <cellStyle name="Pourcentage 2" xfId="1036" xr:uid="{39A4FB3A-A841-402B-AABA-3140BE6E2DB0}"/>
    <cellStyle name="Pourcentage 2 2" xfId="2114" xr:uid="{3C68FD1F-ABCA-47AD-92C5-803DE2588F81}"/>
    <cellStyle name="Pourcentage 3" xfId="1037" xr:uid="{269DD4F2-BC76-446F-BD18-AB47AEFFD47E}"/>
    <cellStyle name="Pourcentage 4" xfId="1038" xr:uid="{31609C14-8EFD-49A3-81A6-288211FC0AE4}"/>
    <cellStyle name="Pourcentage 5" xfId="1363" xr:uid="{A703F3D5-C79C-4EB2-B2F5-8F8FB38F029D}"/>
    <cellStyle name="Pourcentage 5 2" xfId="1423" xr:uid="{35E78D86-B9F4-49AD-8552-B7D4D40E7F6C}"/>
    <cellStyle name="Pourcentage 6" xfId="1425" xr:uid="{B213274D-F4B4-4939-9DF7-BAFFD7EB0A3C}"/>
    <cellStyle name="Pourcentage 7" xfId="1432" xr:uid="{D215CBF7-B62F-464D-8C3C-3B9A17A81EBC}"/>
    <cellStyle name="Pourcentage 8" xfId="1934" xr:uid="{0D2F98E1-0AD2-418D-98F3-3FE7F1D82E73}"/>
    <cellStyle name="Pourcentage 9" xfId="2088" xr:uid="{2563AB66-3EBF-4473-8A47-B7F8FF3424B8}"/>
    <cellStyle name="S12" xfId="1851" xr:uid="{497E3DBC-1CD9-4EA5-96BC-5702C736E799}"/>
    <cellStyle name="Satisfaisant 10 2" xfId="1039" xr:uid="{B9299B1D-E739-46E4-979D-B2A11002CD7D}"/>
    <cellStyle name="Satisfaisant 10 3" xfId="1040" xr:uid="{C22DBFE4-5A2A-4B1A-892C-E22FC79821E9}"/>
    <cellStyle name="Satisfaisant 11 2" xfId="1041" xr:uid="{5D3D8ED9-D46D-40D0-BB7D-C8CB93215412}"/>
    <cellStyle name="Satisfaisant 11 3" xfId="1042" xr:uid="{FEC788D1-C444-4643-8F4F-99E16964B813}"/>
    <cellStyle name="Satisfaisant 12 2" xfId="1043" xr:uid="{9012F13C-CDD0-4DD6-8ACD-1E6C77D88559}"/>
    <cellStyle name="Satisfaisant 12 3" xfId="1044" xr:uid="{1CC858B4-F22D-43E0-A4F7-8398023DE09B}"/>
    <cellStyle name="Satisfaisant 13 2" xfId="1045" xr:uid="{399BE5C6-1D35-4BCB-A094-DE9F2BAC45B2}"/>
    <cellStyle name="Satisfaisant 13 3" xfId="1046" xr:uid="{FB4EBA6F-56EF-42CD-BA00-589FF5980DB9}"/>
    <cellStyle name="Satisfaisant 14 2" xfId="1047" xr:uid="{1AA720D7-C59F-4742-A94F-A482C16AE3E3}"/>
    <cellStyle name="Satisfaisant 14 3" xfId="1048" xr:uid="{88041F8E-AE33-4EC3-8055-59B18C9ABFD1}"/>
    <cellStyle name="Satisfaisant 15 2" xfId="1049" xr:uid="{4010DB0E-31E8-4499-8841-D45C15F5730F}"/>
    <cellStyle name="Satisfaisant 15 3" xfId="1050" xr:uid="{1211B66D-DA3E-4136-B40F-7CFA50595B87}"/>
    <cellStyle name="Satisfaisant 16 2" xfId="1051" xr:uid="{7ACB9A92-C8F9-4FF8-A407-C68F6B8E562B}"/>
    <cellStyle name="Satisfaisant 16 3" xfId="1052" xr:uid="{E1138C4A-5592-4E2B-813C-9A629A71E839}"/>
    <cellStyle name="Satisfaisant 17 2" xfId="1053" xr:uid="{414B2A87-872A-4A11-A681-BCF918FA8B52}"/>
    <cellStyle name="Satisfaisant 17 3" xfId="1054" xr:uid="{79715976-3BC8-4146-8924-32C5C54D6E82}"/>
    <cellStyle name="Satisfaisant 2 2" xfId="1055" xr:uid="{24DEC634-3BE3-46A3-85CD-EBC0BD739DF2}"/>
    <cellStyle name="Satisfaisant 2 3" xfId="1056" xr:uid="{A645393C-8384-44B3-A179-D0A01A99B89F}"/>
    <cellStyle name="Satisfaisant 3 2" xfId="1057" xr:uid="{D7B94DDF-A0A0-4646-A537-9A82D6194440}"/>
    <cellStyle name="Satisfaisant 3 3" xfId="1058" xr:uid="{A307C7A8-744E-4434-B5C6-0F7619D323B8}"/>
    <cellStyle name="Satisfaisant 4 2" xfId="1059" xr:uid="{AE6EFB8B-2970-4881-91FB-35D13638068A}"/>
    <cellStyle name="Satisfaisant 4 3" xfId="1060" xr:uid="{0653D35B-BE7C-456C-A732-0F2EF440B458}"/>
    <cellStyle name="Satisfaisant 5 2" xfId="1061" xr:uid="{4267FC1C-6CA2-446E-8E5A-EFFE51BB917C}"/>
    <cellStyle name="Satisfaisant 5 3" xfId="1062" xr:uid="{90D7320B-C7E1-4CD6-BB32-AE960C6D110B}"/>
    <cellStyle name="Satisfaisant 6 2" xfId="1063" xr:uid="{3CB65F01-A159-4243-B164-B581AA08204D}"/>
    <cellStyle name="Satisfaisant 6 3" xfId="1064" xr:uid="{8951DA65-41B1-4584-AFC6-94589752CF6B}"/>
    <cellStyle name="Satisfaisant 7 2" xfId="1065" xr:uid="{D9D877FB-B0E7-4B8E-B9B9-1DE4FD7736EA}"/>
    <cellStyle name="Satisfaisant 7 3" xfId="1066" xr:uid="{F3F93762-E6C7-4F73-9813-A17099F82969}"/>
    <cellStyle name="Satisfaisant 8 2" xfId="1067" xr:uid="{F28A67E7-06A4-4789-829C-51348DF02CF7}"/>
    <cellStyle name="Satisfaisant 8 3" xfId="1068" xr:uid="{729C9E04-8795-44ED-B89A-D1C7441A05EB}"/>
    <cellStyle name="Satisfaisant 9 2" xfId="1069" xr:uid="{45E214B2-C57B-4145-9A3A-749816C78375}"/>
    <cellStyle name="Satisfaisant 9 3" xfId="1070" xr:uid="{9B0C9CB6-9A45-4F2F-A6A4-9C32C9FFB0C2}"/>
    <cellStyle name="Sortie 10 2" xfId="1071" xr:uid="{5B6F0CE5-82FB-4431-8549-A05EB3EC9787}"/>
    <cellStyle name="Sortie 10 3" xfId="1072" xr:uid="{AF178E48-DE41-46C3-BE41-010EC70F62F4}"/>
    <cellStyle name="Sortie 11 2" xfId="1073" xr:uid="{4C4F9DA0-9F7D-4548-B429-BA52AF6AE56C}"/>
    <cellStyle name="Sortie 11 3" xfId="1074" xr:uid="{71F810BF-731E-4B7E-847C-E299B53C557A}"/>
    <cellStyle name="Sortie 12 2" xfId="1075" xr:uid="{78C136D4-0B12-46D6-9CFF-C88E3AE9CD41}"/>
    <cellStyle name="Sortie 12 3" xfId="1076" xr:uid="{8C322167-E254-4FB5-BD87-6A97E287658B}"/>
    <cellStyle name="Sortie 13 2" xfId="1077" xr:uid="{F664DF4C-6189-457E-A0AC-7B9982F2E827}"/>
    <cellStyle name="Sortie 13 3" xfId="1078" xr:uid="{857D1AB3-103F-48EC-84A7-07441C4B0FBE}"/>
    <cellStyle name="Sortie 14 2" xfId="1079" xr:uid="{67925BE5-D661-4168-AE43-836903734ECC}"/>
    <cellStyle name="Sortie 14 3" xfId="1080" xr:uid="{A38A23EF-3483-43FB-8D42-0CB9AD5B57CA}"/>
    <cellStyle name="Sortie 15 2" xfId="1081" xr:uid="{7EE8F86B-75FF-4303-9B5F-8F512305992B}"/>
    <cellStyle name="Sortie 15 3" xfId="1082" xr:uid="{C8CE6769-333C-456E-AA6D-7994B0F4007A}"/>
    <cellStyle name="Sortie 16 2" xfId="1083" xr:uid="{844E799C-4F62-469C-8DDD-0DA1CDD7DE7C}"/>
    <cellStyle name="Sortie 16 3" xfId="1084" xr:uid="{F9D7E26B-7BD4-45EB-A4F6-10AE8266EE0E}"/>
    <cellStyle name="Sortie 17 2" xfId="1085" xr:uid="{9BF2B53A-2DC7-4781-92C6-33AA260675F4}"/>
    <cellStyle name="Sortie 17 3" xfId="1086" xr:uid="{3346DF73-A77F-4DC9-9481-96C937D86F9C}"/>
    <cellStyle name="Sortie 2 2" xfId="1087" xr:uid="{157571AE-5621-4BF7-A4F4-82CA4CE06225}"/>
    <cellStyle name="Sortie 2 3" xfId="1088" xr:uid="{4B35C5E5-286D-499D-920B-BD4CB982A056}"/>
    <cellStyle name="Sortie 3 2" xfId="1089" xr:uid="{C1B47AE6-C579-490A-BF03-12DF21B00A34}"/>
    <cellStyle name="Sortie 3 3" xfId="1090" xr:uid="{AB688B00-AB2C-4EFB-B36C-8291C4298E38}"/>
    <cellStyle name="Sortie 4 2" xfId="1091" xr:uid="{B77E68FB-22E4-4C8E-915A-81CE2C799DE3}"/>
    <cellStyle name="Sortie 4 3" xfId="1092" xr:uid="{47A65857-2907-43CE-9D16-664C311B029C}"/>
    <cellStyle name="Sortie 5 2" xfId="1093" xr:uid="{EB5D4DC9-65F0-4B9C-BBDF-6D73C4EEDA8E}"/>
    <cellStyle name="Sortie 5 3" xfId="1094" xr:uid="{6863A81B-89EF-43CC-9635-8A73F34FACE4}"/>
    <cellStyle name="Sortie 6 2" xfId="1095" xr:uid="{050D04FE-FE77-418C-B406-3C19BB3A927A}"/>
    <cellStyle name="Sortie 6 3" xfId="1096" xr:uid="{27497356-B51B-49AD-BA34-8AED96DC2026}"/>
    <cellStyle name="Sortie 7 2" xfId="1097" xr:uid="{6E00F746-BE30-4566-8BFD-565B03C52269}"/>
    <cellStyle name="Sortie 7 3" xfId="1098" xr:uid="{3756E96B-9909-421A-8BBC-3D172631EEA2}"/>
    <cellStyle name="Sortie 8 2" xfId="1099" xr:uid="{456822F4-96D8-441A-A87B-A7846B335C14}"/>
    <cellStyle name="Sortie 8 3" xfId="1100" xr:uid="{E5A756F0-4B00-4204-AAA3-969218C526BD}"/>
    <cellStyle name="Sortie 9 2" xfId="1101" xr:uid="{2A231E68-5B58-459A-B3A7-B1D46998B442}"/>
    <cellStyle name="Sortie 9 3" xfId="1102" xr:uid="{D5900D2A-7EAC-4D28-BBFB-E1A8350AEA3D}"/>
    <cellStyle name="Texte explicatif 10 2" xfId="1103" xr:uid="{EB77179E-7A43-4012-924A-D77656F1BAE6}"/>
    <cellStyle name="Texte explicatif 10 3" xfId="1104" xr:uid="{B686D025-9C7C-45B0-9B39-ACC27D1B09F3}"/>
    <cellStyle name="Texte explicatif 11 2" xfId="1105" xr:uid="{5E977FFA-FAB8-4C37-8361-1A0FEB7D26A7}"/>
    <cellStyle name="Texte explicatif 11 3" xfId="1106" xr:uid="{F72BBAF5-FB88-4E48-A1B8-08EEDE3EB8FC}"/>
    <cellStyle name="Texte explicatif 12 2" xfId="1107" xr:uid="{4682461D-EA3E-4595-8A7D-EE885547AD19}"/>
    <cellStyle name="Texte explicatif 12 3" xfId="1108" xr:uid="{D544CF82-7D32-44FA-9FEE-3968B5337C78}"/>
    <cellStyle name="Texte explicatif 13 2" xfId="1109" xr:uid="{E15BF363-0A2C-4D4C-98C4-035FC53272FB}"/>
    <cellStyle name="Texte explicatif 13 3" xfId="1110" xr:uid="{C50B5E71-6B68-42F1-845E-F9755442EA6F}"/>
    <cellStyle name="Texte explicatif 14 2" xfId="1111" xr:uid="{C4F5CBAB-1836-4DA0-9038-1122B98EEF0D}"/>
    <cellStyle name="Texte explicatif 14 3" xfId="1112" xr:uid="{B465288C-B679-46E3-8F86-AD32FB603D67}"/>
    <cellStyle name="Texte explicatif 15 2" xfId="1113" xr:uid="{C58B1F31-BDFC-4ED4-97B7-A84648DE9899}"/>
    <cellStyle name="Texte explicatif 15 3" xfId="1114" xr:uid="{E60DEB80-1FE3-43D3-BDAA-1A1A69C6155E}"/>
    <cellStyle name="Texte explicatif 16 2" xfId="1115" xr:uid="{E2C310D6-F289-4E81-89B6-B0966DAC18C8}"/>
    <cellStyle name="Texte explicatif 16 3" xfId="1116" xr:uid="{3D7316C7-E1F6-4ECB-A9F7-B57FFE9A1EF5}"/>
    <cellStyle name="Texte explicatif 17 2" xfId="1117" xr:uid="{5FFD5F45-5552-450F-9AB2-23CD8018A1D8}"/>
    <cellStyle name="Texte explicatif 17 3" xfId="1118" xr:uid="{CEBCCCF5-B4C6-4A0A-A338-7C4A9512F0E6}"/>
    <cellStyle name="Texte explicatif 2 2" xfId="1119" xr:uid="{94AA62FD-7DFB-4D54-80FD-2A7AFBC295B0}"/>
    <cellStyle name="Texte explicatif 2 3" xfId="1120" xr:uid="{21A5008E-5791-41B4-98A3-4CB330C9C749}"/>
    <cellStyle name="Texte explicatif 3 2" xfId="1121" xr:uid="{AAFB2F3B-A10C-4593-9CB0-7AE9CD2D5716}"/>
    <cellStyle name="Texte explicatif 3 3" xfId="1122" xr:uid="{66E514A7-3877-4DD1-9ECF-38422C7EACB8}"/>
    <cellStyle name="Texte explicatif 4 2" xfId="1123" xr:uid="{81C2CBBB-FD9A-4274-85E6-B77FC1B6DAD0}"/>
    <cellStyle name="Texte explicatif 4 3" xfId="1124" xr:uid="{9255C62B-01D3-4729-A5EB-C1DC023394D7}"/>
    <cellStyle name="Texte explicatif 5 2" xfId="1125" xr:uid="{088C5208-66AE-4F69-81E5-990834F66700}"/>
    <cellStyle name="Texte explicatif 5 3" xfId="1126" xr:uid="{D062A4CA-1897-42C4-BA6A-B56073954AF2}"/>
    <cellStyle name="Texte explicatif 6 2" xfId="1127" xr:uid="{0FAFE402-CD29-46A9-8727-DADE1B7BBC87}"/>
    <cellStyle name="Texte explicatif 6 3" xfId="1128" xr:uid="{3FD916EB-E474-4C58-A8F2-BA91B8A3EB9C}"/>
    <cellStyle name="Texte explicatif 7 2" xfId="1129" xr:uid="{43F2D7D7-C0BC-49BC-90BA-0BA4266221F9}"/>
    <cellStyle name="Texte explicatif 7 3" xfId="1130" xr:uid="{AE08125D-3B2A-47E4-A519-867A63125325}"/>
    <cellStyle name="Texte explicatif 8 2" xfId="1131" xr:uid="{03F47C17-3768-48A5-9615-4D4B2220FD46}"/>
    <cellStyle name="Texte explicatif 8 3" xfId="1132" xr:uid="{7A258399-C55B-468D-BE37-E4076BB690F2}"/>
    <cellStyle name="Texte explicatif 9 2" xfId="1133" xr:uid="{9E29F5D3-0D1F-448F-AAA6-4E5E293205BD}"/>
    <cellStyle name="Texte explicatif 9 3" xfId="1134" xr:uid="{F8D21EEA-8F60-416E-AA8D-5C1341000398}"/>
    <cellStyle name="Titre 10 2" xfId="1135" xr:uid="{5A4EABBC-DFCB-418C-AB1C-B7D910A17224}"/>
    <cellStyle name="Titre 10 3" xfId="1136" xr:uid="{E78AE4B4-E2B3-479D-8B22-EE7C8C6F27FF}"/>
    <cellStyle name="Titre 11 2" xfId="1137" xr:uid="{5E1AAF78-1065-48B0-A092-59CD2D7C75C7}"/>
    <cellStyle name="Titre 11 3" xfId="1138" xr:uid="{92997EEA-3E53-4D0E-B461-F66807960263}"/>
    <cellStyle name="Titre 12 2" xfId="1139" xr:uid="{88E75CB8-C258-4EB7-B7FD-FF9D218A2E20}"/>
    <cellStyle name="Titre 12 3" xfId="1140" xr:uid="{8534BA47-9005-415B-9FDF-C5923468A654}"/>
    <cellStyle name="Titre 13 2" xfId="1141" xr:uid="{48298580-67D3-44E8-BC30-E897CE26FD27}"/>
    <cellStyle name="Titre 13 3" xfId="1142" xr:uid="{A9BF0755-B11B-4CD4-B33D-06452ABA0373}"/>
    <cellStyle name="Titre 14 2" xfId="1143" xr:uid="{ACBC0348-0B52-40C4-9E1C-D506760406C3}"/>
    <cellStyle name="Titre 14 3" xfId="1144" xr:uid="{8FE893F4-1C66-41F3-9234-779A618787DD}"/>
    <cellStyle name="Titre 15 2" xfId="1145" xr:uid="{1DAD6495-0C76-4DDE-AFCD-5178843437CD}"/>
    <cellStyle name="Titre 15 3" xfId="1146" xr:uid="{2D34836B-4E67-4BEC-8306-3B3504977352}"/>
    <cellStyle name="Titre 16 2" xfId="1147" xr:uid="{EB47DE42-42CA-441E-A18A-6701AE61627A}"/>
    <cellStyle name="Titre 16 3" xfId="1148" xr:uid="{3BAA179C-40B3-4717-BF09-DA49D6A9D14C}"/>
    <cellStyle name="Titre 17 2" xfId="1149" xr:uid="{63F7D80A-9163-49E7-A679-C7CF10415226}"/>
    <cellStyle name="Titre 17 3" xfId="1150" xr:uid="{E6C65449-528E-4107-AD31-F1A553D0BD6C}"/>
    <cellStyle name="Titre 2 2" xfId="1151" xr:uid="{019F5680-9C30-4125-86DB-B6ECAAE1CC00}"/>
    <cellStyle name="Titre 2 3" xfId="1152" xr:uid="{301CC899-DFE7-436A-9871-5D3A33EAC8CC}"/>
    <cellStyle name="Titre 3 2" xfId="1153" xr:uid="{5EAEE451-4AF6-4887-B9B5-870E762F7DD6}"/>
    <cellStyle name="Titre 3 3" xfId="1154" xr:uid="{CDF201A2-8674-4AAC-9ED7-7DDD15E57533}"/>
    <cellStyle name="Titre 4 2" xfId="1155" xr:uid="{98320D15-555A-4902-8676-81612F90F19E}"/>
    <cellStyle name="Titre 4 3" xfId="1156" xr:uid="{D6AD1B93-6B8C-4F74-8DDA-663EB1CC14FA}"/>
    <cellStyle name="Titre 5 2" xfId="1157" xr:uid="{BB7C7A12-60E7-4662-B554-C9850A363B10}"/>
    <cellStyle name="Titre 5 3" xfId="1158" xr:uid="{8EED925B-821D-45B6-A319-1D667971D44E}"/>
    <cellStyle name="Titre 6 2" xfId="1159" xr:uid="{60F9F63A-E449-41FE-9632-CD173E015685}"/>
    <cellStyle name="Titre 6 3" xfId="1160" xr:uid="{469150D2-2790-4B43-9B3F-A4831F7CDE11}"/>
    <cellStyle name="Titre 7 2" xfId="1161" xr:uid="{81DF1648-D2D1-4C7D-9217-98AD802D5576}"/>
    <cellStyle name="Titre 7 3" xfId="1162" xr:uid="{1D3EBD95-0C9B-4928-A0DE-174691184865}"/>
    <cellStyle name="Titre 8 2" xfId="1163" xr:uid="{7E2CDCE1-20A7-4F45-BD49-7342BBC1AB31}"/>
    <cellStyle name="Titre 8 3" xfId="1164" xr:uid="{732E9E8C-97C2-4B41-B186-4C35D976AFFD}"/>
    <cellStyle name="Titre 9 2" xfId="1165" xr:uid="{9E582FDA-E35B-437E-85E7-EA1A9B59289D}"/>
    <cellStyle name="Titre 9 3" xfId="1166" xr:uid="{33820A3D-1F58-49C7-AC33-2A8805350B0D}"/>
    <cellStyle name="Titre 1 10 2" xfId="1167" xr:uid="{8BAB236D-2227-4522-8B59-EDD69745FA6D}"/>
    <cellStyle name="Titre 1 10 3" xfId="1168" xr:uid="{44977ECC-B295-4B48-89E6-9EE8EEFF5ACB}"/>
    <cellStyle name="Titre 1 11 2" xfId="1169" xr:uid="{59A1F916-A79B-4035-ACE7-954837EF4A2A}"/>
    <cellStyle name="Titre 1 11 3" xfId="1170" xr:uid="{7F545656-5600-4B4E-B4E1-1494B18EB1AB}"/>
    <cellStyle name="Titre 1 12 2" xfId="1171" xr:uid="{BCC06AF3-2545-4F4A-9E35-90B237B02052}"/>
    <cellStyle name="Titre 1 12 3" xfId="1172" xr:uid="{7B764C1B-E4A4-4524-A359-5EEB3BC37505}"/>
    <cellStyle name="Titre 1 13 2" xfId="1173" xr:uid="{2C729007-6894-4BF9-9D62-6B624C251412}"/>
    <cellStyle name="Titre 1 13 3" xfId="1174" xr:uid="{1381F8D3-05D0-4EFF-BBC0-EF4C08B1AE9C}"/>
    <cellStyle name="Titre 1 14 2" xfId="1175" xr:uid="{EAAED7E1-AAAB-4B9E-9C54-EA1FC27E334F}"/>
    <cellStyle name="Titre 1 14 3" xfId="1176" xr:uid="{D65A805F-1352-4D12-86CC-B96A2492DCF8}"/>
    <cellStyle name="Titre 1 15 2" xfId="1177" xr:uid="{DD7D1804-25C0-4D48-8DDD-DDBF9832CCCD}"/>
    <cellStyle name="Titre 1 15 3" xfId="1178" xr:uid="{5D9E9AD9-535F-449E-977C-38151E77EF97}"/>
    <cellStyle name="Titre 1 16 2" xfId="1179" xr:uid="{C99D9A61-6455-448F-8D9F-CB7DD9AB55B2}"/>
    <cellStyle name="Titre 1 16 3" xfId="1180" xr:uid="{1E990318-C843-4B8E-BF8E-2B9B571C605C}"/>
    <cellStyle name="Titre 1 17 2" xfId="1181" xr:uid="{6E5ECCBB-BB58-4DB5-9369-38D11AEBAED7}"/>
    <cellStyle name="Titre 1 17 3" xfId="1182" xr:uid="{3BCDF0D5-C4DD-4672-908A-C357D57226CC}"/>
    <cellStyle name="Titre 1 2 2" xfId="1183" xr:uid="{EC8F58C6-C711-471A-8518-B87A89CDF8CB}"/>
    <cellStyle name="Titre 1 2 3" xfId="1184" xr:uid="{1288B755-1F1C-4DEF-BE2D-DD66C5635B47}"/>
    <cellStyle name="Titre 1 3 2" xfId="1185" xr:uid="{081B0495-BAAE-4C8E-9F16-B5E1B90F3C26}"/>
    <cellStyle name="Titre 1 3 3" xfId="1186" xr:uid="{164727C7-14AF-4EB8-8F88-4589F98F56A7}"/>
    <cellStyle name="Titre 1 4 2" xfId="1187" xr:uid="{2BBF4810-0E7C-419B-88A8-4AC02585E42F}"/>
    <cellStyle name="Titre 1 4 3" xfId="1188" xr:uid="{E4F2F5FB-9E0D-4E9C-B2E2-3398E56A7E21}"/>
    <cellStyle name="Titre 1 5 2" xfId="1189" xr:uid="{9F70C3D4-6F2B-4183-9B4E-6EE0809005CC}"/>
    <cellStyle name="Titre 1 5 3" xfId="1190" xr:uid="{2E2408EE-7DD4-411B-8F7C-6EE0E7921B9A}"/>
    <cellStyle name="Titre 1 6 2" xfId="1191" xr:uid="{1E2F6531-54E4-42C0-B332-33A885C8F01F}"/>
    <cellStyle name="Titre 1 6 3" xfId="1192" xr:uid="{BA3DB6B4-5B41-410B-8B1E-D1FC878BB05D}"/>
    <cellStyle name="Titre 1 7 2" xfId="1193" xr:uid="{B17616C3-AAA5-4AD7-A7BE-64C66ED7CDE2}"/>
    <cellStyle name="Titre 1 7 3" xfId="1194" xr:uid="{7650448D-FBC8-480C-BAD4-797589C6619B}"/>
    <cellStyle name="Titre 1 8 2" xfId="1195" xr:uid="{327EFA01-0058-436C-8D06-C5D17F99787A}"/>
    <cellStyle name="Titre 1 8 3" xfId="1196" xr:uid="{C4916E05-93D1-4F15-964E-67B55816BEF9}"/>
    <cellStyle name="Titre 1 9 2" xfId="1197" xr:uid="{761106E6-BCBA-412D-AB5C-E9DAD9AEE780}"/>
    <cellStyle name="Titre 1 9 3" xfId="1198" xr:uid="{4E7010D9-4980-4B04-9F3E-277A8F9ED050}"/>
    <cellStyle name="Titre 2 10 2" xfId="1199" xr:uid="{7627AC2A-D32D-4460-9483-EC6696AEF6C6}"/>
    <cellStyle name="Titre 2 10 3" xfId="1200" xr:uid="{8E10F1FB-BBAF-4994-8E39-827761A931D5}"/>
    <cellStyle name="Titre 2 11 2" xfId="1201" xr:uid="{20AC6DB7-CC02-48D6-BFDC-E65F799F2EC3}"/>
    <cellStyle name="Titre 2 11 3" xfId="1202" xr:uid="{7A2F2ABC-9CAB-4095-B8CA-0061F7C86626}"/>
    <cellStyle name="Titre 2 12 2" xfId="1203" xr:uid="{233384F7-3A53-4BA7-A927-5E6C8C475639}"/>
    <cellStyle name="Titre 2 12 3" xfId="1204" xr:uid="{CA0D5FBF-E921-4F1D-A428-97763CE637C8}"/>
    <cellStyle name="Titre 2 13 2" xfId="1205" xr:uid="{034AA962-351B-43AE-B543-3F7D946AA410}"/>
    <cellStyle name="Titre 2 13 3" xfId="1206" xr:uid="{05B71B3E-CA2C-48FA-91AA-C2F5240A9FB2}"/>
    <cellStyle name="Titre 2 14 2" xfId="1207" xr:uid="{D8E02AFB-2E89-452C-A89D-3F078840C3FC}"/>
    <cellStyle name="Titre 2 14 3" xfId="1208" xr:uid="{E01A4711-C880-46E3-A3C4-CBCC0A91B77F}"/>
    <cellStyle name="Titre 2 15 2" xfId="1209" xr:uid="{D1D0AEFE-8675-4D7A-A169-3640A1868A18}"/>
    <cellStyle name="Titre 2 15 3" xfId="1210" xr:uid="{DA8D9778-3AB5-4950-8E82-CDD9674F2A2B}"/>
    <cellStyle name="Titre 2 16 2" xfId="1211" xr:uid="{E6D2B356-BE59-497D-9216-1E85AB7D6188}"/>
    <cellStyle name="Titre 2 16 3" xfId="1212" xr:uid="{93C2B5AE-83A4-46A3-90D0-7F6AB340A460}"/>
    <cellStyle name="Titre 2 17 2" xfId="1213" xr:uid="{D3859413-1845-4FFA-B75D-3704F881D59B}"/>
    <cellStyle name="Titre 2 17 3" xfId="1214" xr:uid="{5686EBC7-0ADD-4F22-AAD7-D8EC20CCF988}"/>
    <cellStyle name="Titre 2 2 2" xfId="1215" xr:uid="{C65518A7-849F-4997-A552-1344DCCF5DD5}"/>
    <cellStyle name="Titre 2 2 3" xfId="1216" xr:uid="{0B2BE202-007C-4E15-B762-0397C140AA93}"/>
    <cellStyle name="Titre 2 3 2" xfId="1217" xr:uid="{260993AF-4135-447D-8501-903C985F9162}"/>
    <cellStyle name="Titre 2 3 3" xfId="1218" xr:uid="{DA88324C-F947-4617-BF6F-D6D03442079B}"/>
    <cellStyle name="Titre 2 4 2" xfId="1219" xr:uid="{D769BD2E-C938-4712-AA15-CECC882E8EF0}"/>
    <cellStyle name="Titre 2 4 3" xfId="1220" xr:uid="{C2CD0978-9332-4770-A8F8-4791FE2F9FFB}"/>
    <cellStyle name="Titre 2 5 2" xfId="1221" xr:uid="{B88A42EA-79FA-4283-B13A-8F4E621B3270}"/>
    <cellStyle name="Titre 2 5 3" xfId="1222" xr:uid="{2E475E67-02DE-48F8-B000-862761AE9ECE}"/>
    <cellStyle name="Titre 2 6 2" xfId="1223" xr:uid="{41B5E419-30BC-4599-B86C-4BBBE3386E8E}"/>
    <cellStyle name="Titre 2 6 3" xfId="1224" xr:uid="{3985A6AD-7E60-42D5-A509-17199089B4B5}"/>
    <cellStyle name="Titre 2 7 2" xfId="1225" xr:uid="{EDCE5D0D-42F3-4611-ABFF-91DBCA08C9DF}"/>
    <cellStyle name="Titre 2 7 3" xfId="1226" xr:uid="{1AC4A8B5-55DE-4F2E-8E4E-D1AB0AF599BF}"/>
    <cellStyle name="Titre 2 8 2" xfId="1227" xr:uid="{FE848777-5AA5-4983-96DD-077884E41B1F}"/>
    <cellStyle name="Titre 2 8 3" xfId="1228" xr:uid="{86CC1395-CCAC-470B-AD71-6773E2E09496}"/>
    <cellStyle name="Titre 2 9 2" xfId="1229" xr:uid="{71C44EF3-3082-4079-9CAE-E89A2C347B84}"/>
    <cellStyle name="Titre 2 9 3" xfId="1230" xr:uid="{18459D26-DB51-4808-8964-916FF70DBF6B}"/>
    <cellStyle name="Titre 3 10 2" xfId="1231" xr:uid="{19D1BF77-7A19-4D0F-95CD-99620D23C19E}"/>
    <cellStyle name="Titre 3 10 3" xfId="1232" xr:uid="{CE21B073-74F7-493C-9471-A1564C9041CC}"/>
    <cellStyle name="Titre 3 11 2" xfId="1233" xr:uid="{EE9A5ACD-F7A6-447F-910F-9379088E0FC5}"/>
    <cellStyle name="Titre 3 11 3" xfId="1234" xr:uid="{1453DB39-EDD1-4255-A94E-F2E5CBB03DEC}"/>
    <cellStyle name="Titre 3 12 2" xfId="1235" xr:uid="{F2ED2344-722F-4CE8-9857-7C373BD960DE}"/>
    <cellStyle name="Titre 3 12 3" xfId="1236" xr:uid="{E88740F3-97C6-4B57-AA1F-3F298C3814B4}"/>
    <cellStyle name="Titre 3 13 2" xfId="1237" xr:uid="{519F4DE1-A5A8-4A95-9BE3-F84F544FBAAB}"/>
    <cellStyle name="Titre 3 13 3" xfId="1238" xr:uid="{76F06FB1-A956-4397-B6D3-A01AFDC198A1}"/>
    <cellStyle name="Titre 3 14 2" xfId="1239" xr:uid="{84CF8A62-B932-447E-90C7-03A955CE9EF9}"/>
    <cellStyle name="Titre 3 14 3" xfId="1240" xr:uid="{ECA5FF1F-4C5A-4DEC-933C-049E8A51D49A}"/>
    <cellStyle name="Titre 3 15 2" xfId="1241" xr:uid="{E32DCF2F-8A6B-483C-A8CC-49F36548F2CC}"/>
    <cellStyle name="Titre 3 15 3" xfId="1242" xr:uid="{1227C217-3F8C-4BCD-9504-4A537D1564B0}"/>
    <cellStyle name="Titre 3 16 2" xfId="1243" xr:uid="{F9101B24-C3A3-49C0-9C9A-CB64B1FC1346}"/>
    <cellStyle name="Titre 3 16 3" xfId="1244" xr:uid="{76D8767B-2E9E-4FC7-AEEF-337979C6A632}"/>
    <cellStyle name="Titre 3 17 2" xfId="1245" xr:uid="{24CEF29C-DBE9-45C9-8BA9-6A814B1BCA24}"/>
    <cellStyle name="Titre 3 17 3" xfId="1246" xr:uid="{DFB9A4ED-4932-4C24-A421-AB9C81119A5E}"/>
    <cellStyle name="Titre 3 2 2" xfId="1247" xr:uid="{47F55A21-D063-458C-A200-FA6FF58DD8F5}"/>
    <cellStyle name="Titre 3 2 3" xfId="1248" xr:uid="{003ADD99-5208-4D96-9840-F64545C00A9F}"/>
    <cellStyle name="Titre 3 3 2" xfId="1249" xr:uid="{0B5C6041-58B8-4AB7-87C7-28A302D35B6D}"/>
    <cellStyle name="Titre 3 3 3" xfId="1250" xr:uid="{C7B49508-7A0C-49AF-A398-CC880F14FB4C}"/>
    <cellStyle name="Titre 3 4 2" xfId="1251" xr:uid="{ECCA319A-35C0-4928-828C-1F4BCA050671}"/>
    <cellStyle name="Titre 3 4 3" xfId="1252" xr:uid="{D0FA0599-44DC-411C-A735-B1CD1F58ED3D}"/>
    <cellStyle name="Titre 3 5 2" xfId="1253" xr:uid="{39A14EEB-9AE4-475C-AC77-078871F8877F}"/>
    <cellStyle name="Titre 3 5 3" xfId="1254" xr:uid="{B65B3499-420B-4471-BDC1-C3683969FAD6}"/>
    <cellStyle name="Titre 3 6 2" xfId="1255" xr:uid="{3D80351E-2D09-40B2-A113-04335DEFDE5B}"/>
    <cellStyle name="Titre 3 6 3" xfId="1256" xr:uid="{9680E969-0052-4634-9CFC-443B58C13AC3}"/>
    <cellStyle name="Titre 3 7 2" xfId="1257" xr:uid="{E053A642-9204-4F41-A726-B47F6EE1992A}"/>
    <cellStyle name="Titre 3 7 3" xfId="1258" xr:uid="{DC28BD10-3AD7-4AE4-AF24-7E68F300745B}"/>
    <cellStyle name="Titre 3 8 2" xfId="1259" xr:uid="{83B73199-BC44-4DBE-8417-3709F589638D}"/>
    <cellStyle name="Titre 3 8 3" xfId="1260" xr:uid="{6B40781C-58EA-4ACF-9D69-A0E94FAF6C67}"/>
    <cellStyle name="Titre 3 9 2" xfId="1261" xr:uid="{1FFF2F6A-9428-45CC-9AB8-FC4547D1ABC0}"/>
    <cellStyle name="Titre 3 9 3" xfId="1262" xr:uid="{3EE78F32-CDE7-461D-B42E-2ED1EFAD5420}"/>
    <cellStyle name="Titre 4 10 2" xfId="1263" xr:uid="{E239B7B6-02E9-4D97-B65D-01ECA464B6CE}"/>
    <cellStyle name="Titre 4 10 3" xfId="1264" xr:uid="{5693A6F6-0070-4724-9D09-F87D1948AB47}"/>
    <cellStyle name="Titre 4 11 2" xfId="1265" xr:uid="{5C01244B-8E91-4713-B838-A07852733859}"/>
    <cellStyle name="Titre 4 11 3" xfId="1266" xr:uid="{93AAAD7C-8505-4FD4-BFF2-D7C60FBD2639}"/>
    <cellStyle name="Titre 4 12 2" xfId="1267" xr:uid="{DDE1B7F0-53F5-4642-854F-CC30F2E35344}"/>
    <cellStyle name="Titre 4 12 3" xfId="1268" xr:uid="{4D20426F-5AA6-4E31-A218-B79EC867C40C}"/>
    <cellStyle name="Titre 4 13 2" xfId="1269" xr:uid="{30924C09-6E4F-4524-9995-D8EC58BEB32E}"/>
    <cellStyle name="Titre 4 13 3" xfId="1270" xr:uid="{40DBDD31-50A0-4501-AD5B-1AC014323F05}"/>
    <cellStyle name="Titre 4 14 2" xfId="1271" xr:uid="{14A50215-5F5E-46D2-A22B-EECE2ED27B55}"/>
    <cellStyle name="Titre 4 14 3" xfId="1272" xr:uid="{0FFF4CCE-54FD-496C-8ABB-6D7046072463}"/>
    <cellStyle name="Titre 4 15 2" xfId="1273" xr:uid="{E46C8172-796F-45D7-908A-005ED3AC3B5A}"/>
    <cellStyle name="Titre 4 15 3" xfId="1274" xr:uid="{93AA991E-8513-4E3A-A67D-17162CCDCD30}"/>
    <cellStyle name="Titre 4 16 2" xfId="1275" xr:uid="{A12172A5-7A3C-4327-BB12-160D66812C6A}"/>
    <cellStyle name="Titre 4 16 3" xfId="1276" xr:uid="{394D749D-22F8-4BCE-9B51-EFFFCBAE3CFE}"/>
    <cellStyle name="Titre 4 17 2" xfId="1277" xr:uid="{22D0ADC1-2DF1-4285-B9BC-71316E37F2A2}"/>
    <cellStyle name="Titre 4 17 3" xfId="1278" xr:uid="{40A227F2-FD4F-404F-ADA0-669356DC197D}"/>
    <cellStyle name="Titre 4 2 2" xfId="1279" xr:uid="{F50EA551-385A-4306-AC0D-C1F4A899A6A4}"/>
    <cellStyle name="Titre 4 2 3" xfId="1280" xr:uid="{B66D8BEA-ADB5-4A08-9974-00F4E33C8983}"/>
    <cellStyle name="Titre 4 3 2" xfId="1281" xr:uid="{F4BA23B6-D1FC-406E-9918-674FF3FCC1EA}"/>
    <cellStyle name="Titre 4 3 3" xfId="1282" xr:uid="{B82D4F28-CC2D-47E5-A5C3-A81CCE5EA908}"/>
    <cellStyle name="Titre 4 4 2" xfId="1283" xr:uid="{4A2C28B3-E452-4F95-8A10-930D004F0158}"/>
    <cellStyle name="Titre 4 4 3" xfId="1284" xr:uid="{FB4269EB-889D-4921-8186-FC990135542E}"/>
    <cellStyle name="Titre 4 5 2" xfId="1285" xr:uid="{569D77B7-B020-4589-8601-6BB44A728D6F}"/>
    <cellStyle name="Titre 4 5 3" xfId="1286" xr:uid="{EB3B1AFB-31B2-4D51-A961-F2BA733176EC}"/>
    <cellStyle name="Titre 4 6 2" xfId="1287" xr:uid="{7663DD6B-D235-4E4A-8F58-669CFDB1134B}"/>
    <cellStyle name="Titre 4 6 3" xfId="1288" xr:uid="{F057BB8A-3403-4745-8AF7-E9C9C3E4EC56}"/>
    <cellStyle name="Titre 4 7 2" xfId="1289" xr:uid="{DAB43A46-446A-4387-9C39-73AE7B6C0B42}"/>
    <cellStyle name="Titre 4 7 3" xfId="1290" xr:uid="{F48D3768-F906-4CEF-B99C-7C8787A52570}"/>
    <cellStyle name="Titre 4 8 2" xfId="1291" xr:uid="{E225D50B-1091-4276-9455-1C5581586951}"/>
    <cellStyle name="Titre 4 8 3" xfId="1292" xr:uid="{C138EAAE-F405-4382-AA85-CD6BE6A7A663}"/>
    <cellStyle name="Titre 4 9 2" xfId="1293" xr:uid="{5C1270B7-EF51-4026-B87F-076A8601121E}"/>
    <cellStyle name="Titre 4 9 3" xfId="1294" xr:uid="{E34F0115-F164-4B94-AEE7-257550E99036}"/>
    <cellStyle name="Total 10 2" xfId="1295" xr:uid="{5AD16D3D-7F56-493A-9F1C-903EFEB78467}"/>
    <cellStyle name="Total 10 3" xfId="1296" xr:uid="{8B63BCBA-7248-4052-A3F2-79169508693D}"/>
    <cellStyle name="Total 11 2" xfId="1297" xr:uid="{229D0699-84EA-4B4D-8A90-BBC1A8D6B368}"/>
    <cellStyle name="Total 11 3" xfId="1298" xr:uid="{F0661271-90EF-4917-811E-B93E4FA890C5}"/>
    <cellStyle name="Total 12 2" xfId="1299" xr:uid="{6A06BBF1-D48B-436D-AF86-26EC56684057}"/>
    <cellStyle name="Total 12 3" xfId="1300" xr:uid="{597AD888-B6FA-498F-83F5-875F026DB1F4}"/>
    <cellStyle name="Total 13 2" xfId="1301" xr:uid="{0F3ECBF7-3B4A-4598-9D26-BBC688655466}"/>
    <cellStyle name="Total 13 3" xfId="1302" xr:uid="{DDE56781-3D19-475A-A03E-8FDBFC28E71B}"/>
    <cellStyle name="Total 14 2" xfId="1303" xr:uid="{8F4CD1D9-72D8-4E86-BB56-D1640490B5D4}"/>
    <cellStyle name="Total 14 3" xfId="1304" xr:uid="{FD07CE38-6D11-4C73-85DD-1917702356BF}"/>
    <cellStyle name="Total 15 2" xfId="1305" xr:uid="{0E8091CB-1DA4-4C70-B8C2-365F62D07317}"/>
    <cellStyle name="Total 15 3" xfId="1306" xr:uid="{018C035E-6404-49D5-81FE-A401CDDFCAEE}"/>
    <cellStyle name="Total 16 2" xfId="1307" xr:uid="{3DA175E7-B8A3-4659-A7FF-D14F18199FFE}"/>
    <cellStyle name="Total 16 3" xfId="1308" xr:uid="{0BD91A43-00E4-46BF-9E25-30ED6DE7CBDE}"/>
    <cellStyle name="Total 17 2" xfId="1309" xr:uid="{3C5F1AB0-2D56-4FC8-9B47-58898CE64E35}"/>
    <cellStyle name="Total 17 3" xfId="1310" xr:uid="{01934CF4-DD40-46F4-A838-7B2EC17DF5AC}"/>
    <cellStyle name="Total 2" xfId="2085" xr:uid="{91768152-D575-417B-B39E-63A8635A9AD7}"/>
    <cellStyle name="Total 2 2" xfId="1311" xr:uid="{414C8664-735B-46EC-8429-DE63376F7174}"/>
    <cellStyle name="Total 2 3" xfId="1312" xr:uid="{BC5C33D5-377E-4BDD-8749-2C730B2B3110}"/>
    <cellStyle name="Total 3 2" xfId="1313" xr:uid="{D8165D72-DA7A-4594-BE45-10AAC60F7799}"/>
    <cellStyle name="Total 3 3" xfId="1314" xr:uid="{9FC69E10-F616-4CBA-9B69-2FD1A514DBD3}"/>
    <cellStyle name="Total 4 2" xfId="1315" xr:uid="{F6D87255-549A-46C7-BDC0-A2DA1DFCD88E}"/>
    <cellStyle name="Total 4 3" xfId="1316" xr:uid="{6D9AED47-7120-49EF-AF86-9ACE75D3D5C4}"/>
    <cellStyle name="Total 5 2" xfId="1317" xr:uid="{DE6C8167-928E-4837-8EBA-9F0F3E0A39BE}"/>
    <cellStyle name="Total 5 3" xfId="1318" xr:uid="{84502219-045A-49DE-A2D9-5F83E2D0CC41}"/>
    <cellStyle name="Total 6 2" xfId="1319" xr:uid="{D4D0EAB6-25BD-439D-BA59-07B0FD5D3D19}"/>
    <cellStyle name="Total 6 3" xfId="1320" xr:uid="{B1B4BB47-A714-4F32-ADB1-238629E64482}"/>
    <cellStyle name="Total 7 2" xfId="1321" xr:uid="{A0E9F56C-186D-4619-B25F-E91C152CEF67}"/>
    <cellStyle name="Total 7 3" xfId="1322" xr:uid="{D21B05F6-7ECC-4F2A-9B14-473544A7AFA2}"/>
    <cellStyle name="Total 8 2" xfId="1323" xr:uid="{69848B97-21BC-41F0-9B33-430D89854164}"/>
    <cellStyle name="Total 8 3" xfId="1324" xr:uid="{CD88B234-5FAA-4E8F-A489-7888A34A70D1}"/>
    <cellStyle name="Total 9 2" xfId="1325" xr:uid="{9DC5DD35-2892-4774-84EA-65C838926A5E}"/>
    <cellStyle name="Total 9 3" xfId="1326" xr:uid="{40AEAD81-834E-4050-972C-8B2AD790F62E}"/>
    <cellStyle name="Vérification 10 2" xfId="1327" xr:uid="{CA520ABD-C101-4503-8C8C-B06F3B3D2608}"/>
    <cellStyle name="Vérification 10 3" xfId="1328" xr:uid="{62A27892-6B9B-4C8D-9E2C-D7DA5661430D}"/>
    <cellStyle name="Vérification 11 2" xfId="1329" xr:uid="{B1C79479-7621-4ABE-BD01-CE0299B3AF91}"/>
    <cellStyle name="Vérification 11 3" xfId="1330" xr:uid="{2E353783-5B10-4B9B-8ED0-73FF3840969D}"/>
    <cellStyle name="Vérification 12 2" xfId="1331" xr:uid="{0D2983FF-6E33-4093-ADC4-163B4AFB36BC}"/>
    <cellStyle name="Vérification 12 3" xfId="1332" xr:uid="{95EBD058-55BE-4E27-9693-B68EBEC1DACC}"/>
    <cellStyle name="Vérification 13 2" xfId="1333" xr:uid="{706BB4E7-9944-4AD1-8202-75E86C39C86F}"/>
    <cellStyle name="Vérification 13 3" xfId="1334" xr:uid="{0B05894C-3911-42CB-A4EF-F02B5D825876}"/>
    <cellStyle name="Vérification 14 2" xfId="1335" xr:uid="{D346D08F-E4C2-4478-BEC2-18B35D93033A}"/>
    <cellStyle name="Vérification 14 3" xfId="1336" xr:uid="{3D87BB84-900E-4308-92C1-23037BD72B69}"/>
    <cellStyle name="Vérification 15 2" xfId="1337" xr:uid="{CFB46715-01B7-415B-B13A-8C1016F2DDD2}"/>
    <cellStyle name="Vérification 15 3" xfId="1338" xr:uid="{F36CE6AC-8D3C-43A5-AEF5-521EFF8435AB}"/>
    <cellStyle name="Vérification 16 2" xfId="1339" xr:uid="{ABE9003B-3300-4547-BA2C-E6D4DEB36756}"/>
    <cellStyle name="Vérification 16 3" xfId="1340" xr:uid="{006EC31D-4C2C-4901-AF6D-30750DBB2393}"/>
    <cellStyle name="Vérification 17 2" xfId="1341" xr:uid="{71CE68E2-CCBF-4ADF-BCCF-ED37E6503765}"/>
    <cellStyle name="Vérification 17 3" xfId="1342" xr:uid="{A245917B-E1E1-4E26-9C3D-78048BD489CC}"/>
    <cellStyle name="Vérification 2 2" xfId="1343" xr:uid="{EF6FDF79-E9A9-491D-BC8C-BE18BD056628}"/>
    <cellStyle name="Vérification 2 3" xfId="1344" xr:uid="{AA84CDC4-4D99-4DFB-AA78-DD48CE7B8A2B}"/>
    <cellStyle name="Vérification 3 2" xfId="1345" xr:uid="{DEA36806-A064-4201-AB2A-CF7586BAC744}"/>
    <cellStyle name="Vérification 3 3" xfId="1346" xr:uid="{4337D9C9-408F-45E2-A653-D4B26FEFFAF0}"/>
    <cellStyle name="Vérification 4 2" xfId="1347" xr:uid="{BC7A2128-402D-4EAF-9F6B-2425D17474E9}"/>
    <cellStyle name="Vérification 4 3" xfId="1348" xr:uid="{6229446A-6E58-451F-AEB0-AFC7F81EE9DA}"/>
    <cellStyle name="Vérification 5 2" xfId="1349" xr:uid="{9B11834C-E2FC-4E1E-AFAA-09A7FDEBF8D1}"/>
    <cellStyle name="Vérification 5 3" xfId="1350" xr:uid="{1B1BC205-348B-4A32-A138-36494E4F2445}"/>
    <cellStyle name="Vérification 6 2" xfId="1351" xr:uid="{0B115227-FBB1-49AC-BF34-51881E83E465}"/>
    <cellStyle name="Vérification 6 3" xfId="1352" xr:uid="{75FF026C-C8EE-4E37-95D8-7B3FE7DE7A34}"/>
    <cellStyle name="Vérification 7 2" xfId="1353" xr:uid="{6EFEB7B5-A20C-434B-BB24-206A08666F01}"/>
    <cellStyle name="Vérification 7 3" xfId="1354" xr:uid="{D30F4DF6-5FF5-4026-B308-F660E0C6B953}"/>
    <cellStyle name="Vérification 8 2" xfId="1355" xr:uid="{CB6CB168-8A78-446F-BF59-A195BE16D281}"/>
    <cellStyle name="Vérification 8 3" xfId="1356" xr:uid="{25CC1423-D0B5-4644-B185-06B293AC79B6}"/>
    <cellStyle name="Vérification 9 2" xfId="1357" xr:uid="{067D714B-68BF-49FD-BFED-FC9A832738BB}"/>
    <cellStyle name="Vérification 9 3" xfId="1358" xr:uid="{4FF0CD4F-FBFC-488C-B697-7B1C9E8ED253}"/>
    <cellStyle name="好" xfId="1397" xr:uid="{C93908E7-4C9F-4062-9923-FEEBE3938102}"/>
    <cellStyle name="差" xfId="1395" xr:uid="{8F323F74-2E93-4BF6-8481-1B8E17EE0AA1}"/>
    <cellStyle name="常规_Copy of Reporting Package - ZEITI 2009 - Final" xfId="1396" xr:uid="{CD3F8A36-6222-478C-9B82-88B7381D768D}"/>
    <cellStyle name="强调文字颜色 1" xfId="1404" xr:uid="{07203D2F-8211-4AFC-A164-5263B4B7651E}"/>
    <cellStyle name="强调文字颜色 2" xfId="1405" xr:uid="{FC4651CA-A548-4F3D-8353-8B542D5C0BEC}"/>
    <cellStyle name="强调文字颜色 3" xfId="1406" xr:uid="{38687197-2AB0-4D04-B091-9C87DA0DF78E}"/>
    <cellStyle name="强调文字颜色 4" xfId="1407" xr:uid="{F48C390A-1AE3-4A47-8153-D86D6E247442}"/>
    <cellStyle name="强调文字颜色 5" xfId="1408" xr:uid="{AE461F82-EC2E-451D-A7F1-DEDC9915EE01}"/>
    <cellStyle name="强调文字颜色 6" xfId="1409" xr:uid="{5BF63969-2BD1-4E1F-A4CE-99479A48BA61}"/>
    <cellStyle name="标题" xfId="1390" xr:uid="{451286BB-05C8-4D79-91EA-ACCCC3E7CF5B}"/>
    <cellStyle name="标题 1" xfId="1391" xr:uid="{D34EE28A-EA5E-41F2-B41B-7849C313F103}"/>
    <cellStyle name="标题 2" xfId="1392" xr:uid="{F304298F-9A62-43A7-B10B-7273FDB06455}"/>
    <cellStyle name="标题 3" xfId="1393" xr:uid="{2E14127B-044C-4808-B152-73B8151AAFEE}"/>
    <cellStyle name="标题 4" xfId="1394" xr:uid="{6AA77469-0EF8-4F93-BE14-78DA88525833}"/>
    <cellStyle name="检查单元格" xfId="1400" xr:uid="{124D4070-2116-4117-B23C-A04D63BBB42C}"/>
    <cellStyle name="汇总" xfId="1398" xr:uid="{94132CB4-F5CB-4D9D-88A3-9EC9446060DF}"/>
    <cellStyle name="注释" xfId="1413" xr:uid="{9397031F-9F04-4E9A-B00B-1C7BCA40B2D2}"/>
    <cellStyle name="解释性文本" xfId="1401" xr:uid="{9A036DFD-98AD-4ACE-9E03-B7BE290E7889}"/>
    <cellStyle name="警告文本" xfId="1402" xr:uid="{BBBD7783-9140-4C8C-9FA6-6AC22571C3E0}"/>
    <cellStyle name="计算" xfId="1399" xr:uid="{5A807F26-EC86-4CED-9FF1-D08E1913CFB4}"/>
    <cellStyle name="输入" xfId="1412" xr:uid="{5645726D-D54E-4445-BEC4-96ACFEEC7269}"/>
    <cellStyle name="输出" xfId="1411" xr:uid="{E53108EC-89E7-4191-B2A1-3728AC4D1741}"/>
    <cellStyle name="适中" xfId="1410" xr:uid="{7C3BA5F9-37E3-41C2-B9A2-E42AB9D17D31}"/>
    <cellStyle name="链接单元格" xfId="1403" xr:uid="{176A5EB9-0688-4BB1-9AC6-CBE9E321BC6B}"/>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71"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val="0"/>
        <strike val="0"/>
        <outline val="0"/>
        <shadow val="0"/>
        <u val="none"/>
        <vertAlign val="baseline"/>
        <sz val="11"/>
        <color theme="1"/>
        <name val="Franklin Gothic Book"/>
        <family val="2"/>
        <scheme val="none"/>
      </font>
    </dxf>
    <dxf>
      <font>
        <i val="0"/>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val="0"/>
        <strike val="0"/>
        <outline val="0"/>
        <shadow val="0"/>
        <u val="none"/>
        <vertAlign val="baseline"/>
        <sz val="11"/>
        <color theme="1"/>
        <name val="Franklin Gothic Book"/>
        <family val="2"/>
        <scheme val="none"/>
      </font>
    </dxf>
    <dxf>
      <font>
        <i val="0"/>
        <strike val="0"/>
        <outline val="0"/>
        <shadow val="0"/>
        <u val="none"/>
        <vertAlign val="baseline"/>
        <sz val="11"/>
        <color theme="1"/>
        <name val="Franklin Gothic Book"/>
        <family val="2"/>
        <scheme val="none"/>
      </font>
      <alignment horizontal="right" vertical="center" textRotation="0" wrapText="0" indent="0" justifyLastLine="0" shrinkToFit="0" readingOrder="0"/>
    </dxf>
    <dxf>
      <font>
        <i val="0"/>
        <strike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val="0"/>
        <strike val="0"/>
        <outline val="0"/>
        <shadow val="0"/>
        <u val="none"/>
        <vertAlign val="baseline"/>
        <sz val="11"/>
        <color theme="1"/>
        <name val="Franklin Gothic Book"/>
        <family val="2"/>
        <scheme val="none"/>
      </font>
    </dxf>
    <dxf>
      <font>
        <i val="0"/>
        <strike val="0"/>
        <outline val="0"/>
        <shadow val="0"/>
        <u val="none"/>
        <vertAlign val="baseline"/>
        <sz val="11"/>
        <color theme="1"/>
        <name val="Franklin Gothic Book"/>
        <family val="2"/>
        <scheme val="none"/>
      </font>
    </dxf>
    <dxf>
      <font>
        <i val="0"/>
        <strike val="0"/>
        <outline val="0"/>
        <shadow val="0"/>
        <vertAlign val="baseline"/>
        <sz val="11"/>
        <name val="Franklin Gothic Book"/>
        <family val="2"/>
        <scheme val="none"/>
      </font>
    </dxf>
    <dxf>
      <border outline="0">
        <top style="medium">
          <color indexed="64"/>
        </top>
      </border>
    </dxf>
    <dxf>
      <font>
        <i val="0"/>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numFmt numFmtId="171" formatCode="_ * #,##0_ ;_ * \-#,##0_ ;_ * &quot;-&quot;??_ ;_ @_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numFmt numFmtId="171" formatCode="_ * #,##0_ ;_ * \-#,##0_ ;_ * &quot;-&quot;??_ ;_ @_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val="0"/>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val="0"/>
        <strike val="0"/>
        <outline val="0"/>
        <shadow val="0"/>
        <vertAlign val="baseline"/>
        <sz val="11"/>
        <name val="Franklin Gothic Book"/>
        <family val="2"/>
        <scheme val="none"/>
      </font>
    </dxf>
    <dxf>
      <border outline="0">
        <top style="medium">
          <color indexed="64"/>
        </top>
      </border>
    </dxf>
    <dxf>
      <font>
        <i val="0"/>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9400" y="1003300"/>
          <a:ext cx="13195300" cy="45018"/>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0500" y="0"/>
          <a:ext cx="21109214"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31</xdr:row>
      <xdr:rowOff>212910</xdr:rowOff>
    </xdr:from>
    <xdr:to>
      <xdr:col>14</xdr:col>
      <xdr:colOff>0</xdr:colOff>
      <xdr:row>73</xdr:row>
      <xdr:rowOff>118888</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98c6be083b4eed5c/Documents/EITI/EITI%20Afghanistan/Final%20Phase%20Afghanistan/MY%20WORK/10.%20Summary%20report/AEITI_summary_data_template_2016_(13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AEITI_summary_data_template_201"/>
    </sheetNames>
    <sheetDataSet>
      <sheetData sheetId="0"/>
      <sheetData sheetId="1"/>
      <sheetData sheetId="2"/>
      <sheetData sheetId="3"/>
      <sheetData sheetId="4"/>
      <sheetData sheetId="5"/>
      <sheetData sheetId="6">
        <row r="4">
          <cell r="I4" t="str">
            <v>Yes</v>
          </cell>
          <cell r="K4" t="str">
            <v>Yes, systematically disclosed</v>
          </cell>
        </row>
        <row r="5">
          <cell r="I5" t="str">
            <v>Partially</v>
          </cell>
          <cell r="K5" t="str">
            <v>Yes, through EITI reporting</v>
          </cell>
        </row>
        <row r="6">
          <cell r="K6" t="str">
            <v>Not applicable</v>
          </cell>
        </row>
      </sheetData>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3:I37" totalsRowShown="0" headerRowDxfId="100" dataDxfId="99" tableBorderDxfId="98" headerRowCellStyle="Normal 2">
  <autoFilter ref="B23:I37" xr:uid="{29A02D02-B15A-4451-BC82-381511A5580C}"/>
  <tableColumns count="8">
    <tableColumn id="1" xr3:uid="{8CC8A279-3D52-433B-A927-54271A548F95}" name="Full company name" dataDxfId="97"/>
    <tableColumn id="7" xr3:uid="{8985F166-E769-492E-9DF0-94AF7E8631BE}" name="Company type" dataDxfId="96" dataCellStyle="Normal 2"/>
    <tableColumn id="2" xr3:uid="{47CFFE63-62E9-4C2F-AF7A-8C998C2115DD}" name="Company ID number" dataDxfId="95"/>
    <tableColumn id="5" xr3:uid="{44126531-1251-489D-817D-0BB675AD4463}" name="Sector" dataDxfId="94" dataCellStyle="Normal 2"/>
    <tableColumn id="3" xr3:uid="{B0C9D6BC-CD8D-487B-AAF5-C67B584CF297}" name="Commodities (comma-seperated)" dataDxfId="93" dataCellStyle="Normal 2"/>
    <tableColumn id="4" xr3:uid="{647342AE-9A02-48F4-8A87-5A810456D069}" name="Stock exchange listing or company website " dataDxfId="92"/>
    <tableColumn id="8" xr3:uid="{A71D3E18-CE7F-4A3A-9C59-406CFD09BD83}" name="Audited financial statement (or balance sheet, cash flows, profit/loss statement if unavailable)" dataDxfId="91"/>
    <tableColumn id="6" xr3:uid="{2A2434D1-ADCC-40FE-8B5D-B8088719FA46}" name="Payments to Governments Report" dataDxfId="90">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2" totalsRowShown="0" headerRowDxfId="21">
  <autoFilter ref="N2:P72" xr:uid="{00000000-0009-0000-0100-000005000000}"/>
  <sortState xmlns:xlrd2="http://schemas.microsoft.com/office/spreadsheetml/2017/richdata2" ref="N4:P71">
    <sortCondition ref="O3:O71"/>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17" totalsRowShown="0" headerRowDxfId="89" dataDxfId="88" tableBorderDxfId="87" headerRowCellStyle="Normal 2">
  <autoFilter ref="B14:E17" xr:uid="{A8B4B39C-0D0F-4818-88C8-91C925EC55AF}"/>
  <tableColumns count="4">
    <tableColumn id="1" xr3:uid="{A514468B-E09B-48E0-A959-4DFDD8AB4C35}" name="Full name of agency" dataDxfId="86"/>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40:J57" totalsRowShown="0" headerRowDxfId="82" dataDxfId="81" tableBorderDxfId="80" headerRowCellStyle="Normal 2">
  <autoFilter ref="B40:J57"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tableColumn id="8" xr3:uid="{8F48E404-F666-43CF-B215-2413E02429D2}" name="Unit" dataDxfId="73"/>
    <tableColumn id="9" xr3:uid="{2E15003C-1852-483F-B320-AD9DABEF1059}" name="Production (value)" dataDxfId="72" dataCellStyle="Normal 2"/>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43" totalsRowShown="0" headerRowDxfId="70" dataDxfId="69">
  <autoFilter ref="B21:K43" xr:uid="{00000000-0009-0000-0100-000006000000}"/>
  <sortState xmlns:xlrd2="http://schemas.microsoft.com/office/spreadsheetml/2017/richdata2" ref="B22:K43">
    <sortCondition ref="H21:H43"/>
  </sortState>
  <tableColumns count="10">
    <tableColumn id="8" xr3:uid="{00000000-0010-0000-0000-000008000000}" name="GFS Level 1" dataDxfId="68">
      <calculatedColumnFormula>IFERROR(VLOOKUP(Government_revenues_table[[#This Row],[GFS Classification]],Table6_GFS_codes_classification[],COLUMNS($F:F)+3,FALSE),"Do not enter data")</calculatedColumnFormula>
    </tableColumn>
    <tableColumn id="9" xr3:uid="{00000000-0010-0000-0000-000009000000}" name="GFS Level 2" dataDxfId="67">
      <calculatedColumnFormula>IFERROR(VLOOKUP(Government_revenues_table[[#This Row],[GFS Classification]],Table6_GFS_codes_classification[],COLUMNS($F:G)+3,FALSE),"Do not enter data")</calculatedColumnFormula>
    </tableColumn>
    <tableColumn id="10" xr3:uid="{00000000-0010-0000-0000-00000A000000}" name="GFS Level 3" dataDxfId="66">
      <calculatedColumnFormula>IFERROR(VLOOKUP(Government_revenues_table[[#This Row],[GFS Classification]],Table6_GFS_codes_classification[],COLUMNS($F:H)+3,FALSE),"Do not enter data")</calculatedColumnFormula>
    </tableColumn>
    <tableColumn id="7" xr3:uid="{00000000-0010-0000-0000-000007000000}" name="GFS Level 4" dataDxfId="65">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40" totalsRowShown="0" headerRowDxfId="58" dataDxfId="57">
  <autoFilter ref="B14:N40" xr:uid="{F6A9E8DB-AAD3-4F23-BDF8-F73CD40C929E}"/>
  <tableColumns count="13">
    <tableColumn id="7" xr3:uid="{B0B955AC-7B0F-4E2F-A90F-081F8DF53075}" name="Sector" dataDxfId="56">
      <calculatedColumnFormula>VLOOKUP(C15,Companies[],3,FALSE)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tableColumn id="2" xr3:uid="{43916E52-B1CF-479E-90B0-1D04D88358CC}" name="Project name" dataDxfId="50"/>
    <tableColumn id="13" xr3:uid="{34B04123-A3F5-4642-9FBB-D99F80C5C76E}" name="Reporting currency" dataDxfId="49"/>
    <tableColumn id="14" xr3:uid="{6349802A-D43D-4C34-8E59-A12205BD358D}" name="Revenue value" dataDxfId="48"/>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mailto:Karim.limam@bdo.co.uk" TargetMode="External"/><Relationship Id="rId3" Type="http://schemas.openxmlformats.org/officeDocument/2006/relationships/hyperlink" Target="mailto:data@eiti.org" TargetMode="External"/><Relationship Id="rId7" Type="http://schemas.openxmlformats.org/officeDocument/2006/relationships/hyperlink" Target="http://dab.gov.af/en/page/monetary-policy/rates-statistics/currency-hijri-average"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aeiti.af/en/news/aeiti-publishes-6th-afghanistan-eiti-report" TargetMode="External"/><Relationship Id="rId5" Type="http://schemas.openxmlformats.org/officeDocument/2006/relationships/hyperlink" Target="http://aeiti.af/en/news/aeiti-publishes-6th-afghanistan-eiti-report" TargetMode="External"/><Relationship Id="rId4" Type="http://schemas.openxmlformats.org/officeDocument/2006/relationships/hyperlink" Target="https://eiti.org/document/standard"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9" Type="http://schemas.openxmlformats.org/officeDocument/2006/relationships/hyperlink" Target="https://momp.gov.af/"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hyperlink" Target="https://momp.gov.af/information-beneficial-ownership" TargetMode="External"/><Relationship Id="rId42" Type="http://schemas.openxmlformats.org/officeDocument/2006/relationships/hyperlink" Target="https://transparency.mom.gov.af/dashboard" TargetMode="External"/><Relationship Id="rId47" Type="http://schemas.openxmlformats.org/officeDocument/2006/relationships/hyperlink" Target="https://customs.mof.gov.af/afghanistan-customs-statistics-reports/" TargetMode="External"/><Relationship Id="rId50" Type="http://schemas.openxmlformats.org/officeDocument/2006/relationships/hyperlink" Target="https://transparency.mom.gov.af/dashboard"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momp.gov.af/information-beneficial-ownership" TargetMode="External"/><Relationship Id="rId38" Type="http://schemas.openxmlformats.org/officeDocument/2006/relationships/hyperlink" Target="https://momp.gov.af/" TargetMode="External"/><Relationship Id="rId46" Type="http://schemas.openxmlformats.org/officeDocument/2006/relationships/hyperlink" Target="https://momp.gov.af/central-and-provincial-production-value-and-volume-information"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transparency.mom.gov.af/dashboard" TargetMode="External"/><Relationship Id="rId41" Type="http://schemas.openxmlformats.org/officeDocument/2006/relationships/hyperlink" Target="https://transparency.mom.gov.af/dashboard" TargetMode="External"/><Relationship Id="rId54" Type="http://schemas.openxmlformats.org/officeDocument/2006/relationships/printerSettings" Target="../printerSettings/printerSettings3.bin"/><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transparency.mom.gov.af/dashboard" TargetMode="External"/><Relationship Id="rId37" Type="http://schemas.openxmlformats.org/officeDocument/2006/relationships/hyperlink" Target="https://momp.gov.af/" TargetMode="External"/><Relationship Id="rId40" Type="http://schemas.openxmlformats.org/officeDocument/2006/relationships/hyperlink" Target="https://transparency.mom.gov.af/dashboard" TargetMode="External"/><Relationship Id="rId45" Type="http://schemas.openxmlformats.org/officeDocument/2006/relationships/hyperlink" Target="https://momp.gov.af/central-and-provincial-production-value-and-volume-information" TargetMode="External"/><Relationship Id="rId53" Type="http://schemas.openxmlformats.org/officeDocument/2006/relationships/hyperlink" Target="https://momp.gov.af/sites/default/files/2019-03/3%281%29.pdf"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s://momp.gov.af/" TargetMode="External"/><Relationship Id="rId49" Type="http://schemas.openxmlformats.org/officeDocument/2006/relationships/hyperlink" Target="https://transparency.mom.gov.af/dashbo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momp.gov.af/" TargetMode="External"/><Relationship Id="rId44" Type="http://schemas.openxmlformats.org/officeDocument/2006/relationships/hyperlink" Target="https://momp.gov.af/" TargetMode="External"/><Relationship Id="rId52" Type="http://schemas.openxmlformats.org/officeDocument/2006/relationships/hyperlink" Target="https://sao.gov.af/en/government-qatia-accounts"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transparency.mom.gov.af/dashboard" TargetMode="External"/><Relationship Id="rId35" Type="http://schemas.openxmlformats.org/officeDocument/2006/relationships/hyperlink" Target="https://momp.gov.af/" TargetMode="External"/><Relationship Id="rId43" Type="http://schemas.openxmlformats.org/officeDocument/2006/relationships/hyperlink" Target="https://transparency.mom.gov.af/dashboard" TargetMode="External"/><Relationship Id="rId48" Type="http://schemas.openxmlformats.org/officeDocument/2006/relationships/hyperlink" Target="https://customs.mof.gov.af/afghanistan-customs-statistics-reports/" TargetMode="External"/><Relationship Id="rId8" Type="http://schemas.openxmlformats.org/officeDocument/2006/relationships/hyperlink" Target="https://eiti.org/document/standard" TargetMode="External"/><Relationship Id="rId51" Type="http://schemas.openxmlformats.org/officeDocument/2006/relationships/hyperlink" Target="https://sao.gov.af/en/government-qatia-account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summary-data-templates"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zoomScale="55" zoomScaleNormal="55" workbookViewId="0"/>
  </sheetViews>
  <sheetFormatPr defaultColWidth="4" defaultRowHeight="24" customHeight="1"/>
  <cols>
    <col min="1" max="1" width="4" style="25"/>
    <col min="2" max="2" width="4" style="25" hidden="1" customWidth="1"/>
    <col min="3" max="3" width="76.54296875" style="25" customWidth="1"/>
    <col min="4" max="4" width="2.81640625" style="25" customWidth="1"/>
    <col min="5" max="5" width="56.1796875" style="25" customWidth="1"/>
    <col min="6" max="6" width="2.81640625" style="25" customWidth="1"/>
    <col min="7" max="7" width="50.54296875" style="25" customWidth="1"/>
    <col min="8" max="16384" width="4" style="25"/>
  </cols>
  <sheetData>
    <row r="1" spans="2:7" ht="15.75" customHeight="1">
      <c r="B1" s="235"/>
      <c r="C1" s="26"/>
      <c r="D1" s="235"/>
      <c r="E1" s="235"/>
      <c r="F1" s="235"/>
      <c r="G1" s="235"/>
    </row>
    <row r="2" spans="2:7" ht="15">
      <c r="B2" s="235"/>
      <c r="C2" s="242"/>
      <c r="D2" s="235"/>
      <c r="E2" s="242"/>
      <c r="F2" s="235"/>
      <c r="G2" s="235"/>
    </row>
    <row r="3" spans="2:7" ht="15">
      <c r="B3" s="242"/>
      <c r="C3" s="242"/>
      <c r="D3" s="235"/>
      <c r="E3" s="260"/>
      <c r="F3" s="235"/>
      <c r="G3" s="260"/>
    </row>
    <row r="4" spans="2:7" ht="15">
      <c r="B4" s="242"/>
      <c r="C4" s="242"/>
      <c r="D4" s="235"/>
      <c r="E4" s="260" t="s">
        <v>0</v>
      </c>
      <c r="F4" s="235"/>
      <c r="G4" s="261">
        <v>43721</v>
      </c>
    </row>
    <row r="5" spans="2:7" ht="15">
      <c r="B5" s="242"/>
      <c r="C5" s="235"/>
      <c r="D5" s="235"/>
      <c r="E5" s="235"/>
      <c r="F5" s="235"/>
      <c r="G5" s="235"/>
    </row>
    <row r="6" spans="2:7" ht="3.75" customHeight="1">
      <c r="B6" s="242"/>
      <c r="C6" s="235"/>
      <c r="D6" s="235"/>
      <c r="E6" s="235"/>
      <c r="F6" s="235"/>
      <c r="G6" s="235"/>
    </row>
    <row r="7" spans="2:7" ht="3.75" customHeight="1">
      <c r="B7" s="242"/>
      <c r="C7" s="235"/>
      <c r="D7" s="235"/>
      <c r="E7" s="235"/>
      <c r="F7" s="235"/>
      <c r="G7" s="235"/>
    </row>
    <row r="8" spans="2:7" ht="15">
      <c r="B8" s="242"/>
      <c r="C8" s="235"/>
      <c r="D8" s="235"/>
      <c r="E8" s="235"/>
      <c r="F8" s="235"/>
      <c r="G8" s="235"/>
    </row>
    <row r="9" spans="2:7" ht="15">
      <c r="B9" s="242"/>
      <c r="C9" s="43"/>
      <c r="D9" s="249"/>
      <c r="E9" s="249"/>
      <c r="F9" s="262"/>
      <c r="G9" s="262"/>
    </row>
    <row r="10" spans="2:7" ht="22.5">
      <c r="B10" s="242"/>
      <c r="C10" s="252" t="s">
        <v>1</v>
      </c>
      <c r="D10" s="263"/>
      <c r="E10" s="263"/>
      <c r="F10" s="262"/>
      <c r="G10" s="262"/>
    </row>
    <row r="11" spans="2:7" ht="15">
      <c r="B11" s="242"/>
      <c r="C11" s="44" t="s">
        <v>2</v>
      </c>
      <c r="D11" s="45"/>
      <c r="E11" s="45"/>
      <c r="F11" s="262"/>
      <c r="G11" s="262"/>
    </row>
    <row r="12" spans="2:7" ht="15">
      <c r="B12" s="242"/>
      <c r="C12" s="43"/>
      <c r="D12" s="249"/>
      <c r="E12" s="249"/>
      <c r="F12" s="262"/>
      <c r="G12" s="262"/>
    </row>
    <row r="13" spans="2:7" ht="15">
      <c r="B13" s="242"/>
      <c r="C13" s="46" t="s">
        <v>3</v>
      </c>
      <c r="D13" s="249"/>
      <c r="E13" s="249"/>
      <c r="F13" s="262"/>
      <c r="G13" s="262"/>
    </row>
    <row r="14" spans="2:7" ht="15">
      <c r="B14" s="242"/>
      <c r="C14" s="302" t="s">
        <v>4</v>
      </c>
      <c r="D14" s="302"/>
      <c r="E14" s="302"/>
      <c r="F14" s="262"/>
      <c r="G14" s="262"/>
    </row>
    <row r="15" spans="2:7" ht="15">
      <c r="B15" s="242"/>
      <c r="C15" s="247"/>
      <c r="D15" s="247"/>
      <c r="E15" s="247"/>
      <c r="F15" s="262"/>
      <c r="G15" s="262"/>
    </row>
    <row r="16" spans="2:7" ht="15">
      <c r="B16" s="242"/>
      <c r="C16" s="47" t="s">
        <v>5</v>
      </c>
      <c r="D16" s="48"/>
      <c r="E16" s="48"/>
      <c r="F16" s="262"/>
      <c r="G16" s="262"/>
    </row>
    <row r="17" spans="2:7" ht="15">
      <c r="B17" s="242"/>
      <c r="C17" s="49" t="s">
        <v>6</v>
      </c>
      <c r="D17" s="48"/>
      <c r="E17" s="48"/>
      <c r="F17" s="262"/>
      <c r="G17" s="262"/>
    </row>
    <row r="18" spans="2:7" ht="15">
      <c r="B18" s="242"/>
      <c r="C18" s="49" t="s">
        <v>7</v>
      </c>
      <c r="D18" s="48"/>
      <c r="E18" s="48"/>
      <c r="F18" s="262"/>
      <c r="G18" s="262"/>
    </row>
    <row r="19" spans="2:7" ht="15">
      <c r="B19" s="242"/>
      <c r="C19" s="306" t="s">
        <v>8</v>
      </c>
      <c r="D19" s="306"/>
      <c r="E19" s="306"/>
      <c r="F19" s="262"/>
      <c r="G19" s="262"/>
    </row>
    <row r="20" spans="2:7" ht="32.15" customHeight="1">
      <c r="B20" s="242"/>
      <c r="C20" s="301" t="s">
        <v>9</v>
      </c>
      <c r="D20" s="301"/>
      <c r="E20" s="301"/>
      <c r="F20" s="262"/>
      <c r="G20" s="262"/>
    </row>
    <row r="21" spans="2:7" ht="15">
      <c r="B21" s="242"/>
      <c r="C21" s="48"/>
      <c r="D21" s="48"/>
      <c r="E21" s="48"/>
      <c r="F21" s="262"/>
      <c r="G21" s="262"/>
    </row>
    <row r="22" spans="2:7" ht="15">
      <c r="B22" s="242"/>
      <c r="C22" s="47" t="s">
        <v>10</v>
      </c>
      <c r="D22" s="49"/>
      <c r="E22" s="49"/>
      <c r="F22" s="262"/>
      <c r="G22" s="262"/>
    </row>
    <row r="23" spans="2:7" ht="15">
      <c r="B23" s="242"/>
      <c r="C23" s="49"/>
      <c r="D23" s="49"/>
      <c r="E23" s="49"/>
      <c r="F23" s="262"/>
      <c r="G23" s="262"/>
    </row>
    <row r="24" spans="2:7" ht="15">
      <c r="B24" s="242"/>
      <c r="C24" s="50"/>
      <c r="D24" s="263"/>
      <c r="E24" s="263"/>
      <c r="F24" s="262"/>
      <c r="G24" s="262"/>
    </row>
    <row r="25" spans="2:7" ht="15">
      <c r="B25" s="242"/>
      <c r="C25" s="51" t="s">
        <v>11</v>
      </c>
      <c r="D25" s="263"/>
      <c r="E25" s="263"/>
      <c r="F25" s="262"/>
      <c r="G25" s="262"/>
    </row>
    <row r="26" spans="2:7" ht="15">
      <c r="B26" s="242"/>
      <c r="C26" s="52"/>
      <c r="D26" s="263"/>
      <c r="E26" s="263"/>
      <c r="F26" s="262"/>
      <c r="G26" s="262"/>
    </row>
    <row r="27" spans="2:7" ht="15">
      <c r="B27" s="242"/>
      <c r="C27" s="53" t="s">
        <v>12</v>
      </c>
      <c r="D27" s="263"/>
      <c r="E27" s="263"/>
      <c r="F27" s="262"/>
      <c r="G27" s="262"/>
    </row>
    <row r="28" spans="2:7" ht="15">
      <c r="B28" s="242"/>
      <c r="C28" s="53" t="s">
        <v>13</v>
      </c>
      <c r="D28" s="263"/>
      <c r="E28" s="263"/>
      <c r="F28" s="262"/>
      <c r="G28" s="262"/>
    </row>
    <row r="29" spans="2:7" ht="15">
      <c r="B29" s="242"/>
      <c r="C29" s="53" t="s">
        <v>14</v>
      </c>
      <c r="D29" s="263"/>
      <c r="E29" s="263"/>
      <c r="F29" s="262"/>
      <c r="G29" s="262"/>
    </row>
    <row r="30" spans="2:7" ht="15">
      <c r="B30" s="242"/>
      <c r="C30" s="53" t="s">
        <v>15</v>
      </c>
      <c r="D30" s="263"/>
      <c r="E30" s="263"/>
      <c r="F30" s="262"/>
      <c r="G30" s="262"/>
    </row>
    <row r="31" spans="2:7" ht="15">
      <c r="B31" s="242"/>
      <c r="C31" s="53" t="s">
        <v>16</v>
      </c>
      <c r="D31" s="263"/>
      <c r="E31" s="263"/>
      <c r="F31" s="262"/>
      <c r="G31" s="262"/>
    </row>
    <row r="32" spans="2:7" ht="15">
      <c r="B32" s="242"/>
      <c r="C32" s="50"/>
      <c r="D32" s="50"/>
      <c r="E32" s="50"/>
      <c r="F32" s="262"/>
      <c r="G32" s="262"/>
    </row>
    <row r="33" spans="2:7" ht="15">
      <c r="B33" s="242"/>
      <c r="C33" s="299" t="s">
        <v>17</v>
      </c>
      <c r="D33" s="299"/>
      <c r="E33" s="299"/>
      <c r="F33" s="299"/>
      <c r="G33" s="299"/>
    </row>
    <row r="34" spans="2:7" s="27" customFormat="1" ht="15">
      <c r="B34" s="264"/>
      <c r="C34" s="28"/>
      <c r="D34" s="28"/>
      <c r="E34" s="29"/>
      <c r="F34" s="264"/>
      <c r="G34" s="264"/>
    </row>
    <row r="35" spans="2:7" ht="15">
      <c r="B35" s="242"/>
      <c r="C35" s="54" t="s">
        <v>18</v>
      </c>
      <c r="D35" s="235"/>
      <c r="E35" s="30" t="s">
        <v>19</v>
      </c>
      <c r="F35" s="235"/>
      <c r="G35" s="31" t="s">
        <v>20</v>
      </c>
    </row>
    <row r="36" spans="2:7" s="27" customFormat="1" ht="15">
      <c r="B36" s="264"/>
      <c r="C36" s="32"/>
      <c r="D36" s="265"/>
      <c r="E36" s="32"/>
      <c r="F36" s="265"/>
      <c r="G36" s="32"/>
    </row>
    <row r="37" spans="2:7" ht="15">
      <c r="B37" s="242"/>
      <c r="C37" s="47" t="s">
        <v>21</v>
      </c>
      <c r="D37" s="50"/>
      <c r="E37" s="55"/>
      <c r="F37" s="262"/>
      <c r="G37" s="262"/>
    </row>
    <row r="38" spans="2:7" ht="15">
      <c r="B38" s="242"/>
      <c r="C38" s="255"/>
      <c r="D38" s="255"/>
      <c r="E38" s="33"/>
      <c r="F38" s="242"/>
      <c r="G38" s="242"/>
    </row>
    <row r="40" spans="2:7" ht="15.65" customHeight="1">
      <c r="B40" s="242"/>
      <c r="C40" s="56" t="s">
        <v>22</v>
      </c>
      <c r="D40" s="34"/>
      <c r="E40" s="59" t="s">
        <v>23</v>
      </c>
      <c r="F40" s="60"/>
      <c r="G40" s="61"/>
    </row>
    <row r="41" spans="2:7" ht="43.5" customHeight="1">
      <c r="B41" s="242"/>
      <c r="C41" s="57" t="s">
        <v>24</v>
      </c>
      <c r="D41" s="34"/>
      <c r="E41" s="62" t="s">
        <v>25</v>
      </c>
      <c r="F41" s="251"/>
      <c r="G41" s="63"/>
    </row>
    <row r="42" spans="2:7" ht="31.5" customHeight="1">
      <c r="B42" s="242"/>
      <c r="C42" s="57" t="s">
        <v>26</v>
      </c>
      <c r="D42" s="34"/>
      <c r="E42" s="64" t="s">
        <v>27</v>
      </c>
      <c r="F42" s="251"/>
      <c r="G42" s="63"/>
    </row>
    <row r="43" spans="2:7" ht="24" customHeight="1">
      <c r="B43" s="242"/>
      <c r="C43" s="57" t="s">
        <v>28</v>
      </c>
      <c r="D43" s="34"/>
      <c r="E43" s="62" t="s">
        <v>29</v>
      </c>
      <c r="F43" s="251"/>
      <c r="G43" s="63"/>
    </row>
    <row r="44" spans="2:7" ht="48" customHeight="1">
      <c r="B44" s="242"/>
      <c r="C44" s="58" t="s">
        <v>30</v>
      </c>
      <c r="D44" s="34"/>
      <c r="E44" s="65" t="s">
        <v>31</v>
      </c>
      <c r="F44" s="66"/>
      <c r="G44" s="67"/>
    </row>
    <row r="45" spans="2:7" ht="12" customHeight="1" thickBot="1">
      <c r="B45" s="242"/>
      <c r="C45" s="235"/>
      <c r="D45" s="235"/>
      <c r="E45" s="235"/>
      <c r="F45" s="235"/>
      <c r="G45" s="235"/>
    </row>
    <row r="46" spans="2:7" ht="15.5" thickBot="1">
      <c r="B46" s="242"/>
      <c r="C46" s="303" t="s">
        <v>32</v>
      </c>
      <c r="D46" s="304"/>
      <c r="E46" s="304"/>
      <c r="F46" s="304"/>
      <c r="G46" s="305"/>
    </row>
    <row r="47" spans="2:7" ht="15.5" thickBot="1">
      <c r="B47" s="235"/>
      <c r="C47" s="300" t="s">
        <v>33</v>
      </c>
      <c r="D47" s="300"/>
      <c r="E47" s="300"/>
      <c r="F47" s="300"/>
      <c r="G47" s="300"/>
    </row>
    <row r="48" spans="2:7" ht="15.5" thickBot="1">
      <c r="B48" s="235"/>
      <c r="C48" s="255"/>
      <c r="D48" s="255"/>
      <c r="E48" s="255"/>
      <c r="F48" s="255"/>
      <c r="G48" s="242"/>
    </row>
    <row r="49" spans="2:7" ht="15">
      <c r="B49" s="235"/>
      <c r="C49" s="250" t="s">
        <v>34</v>
      </c>
      <c r="D49" s="35"/>
      <c r="E49" s="36"/>
      <c r="F49" s="35"/>
      <c r="G49" s="35"/>
    </row>
    <row r="50" spans="2:7" ht="15">
      <c r="B50" s="235"/>
      <c r="C50" s="298" t="s">
        <v>35</v>
      </c>
      <c r="D50" s="298"/>
      <c r="E50" s="298"/>
      <c r="F50" s="298"/>
      <c r="G50" s="298"/>
    </row>
    <row r="51" spans="2:7" ht="15">
      <c r="B51" s="253" t="s">
        <v>36</v>
      </c>
      <c r="C51" s="248" t="s">
        <v>37</v>
      </c>
      <c r="D51" s="253"/>
      <c r="E51" s="37"/>
      <c r="F51" s="253"/>
      <c r="G51" s="38"/>
    </row>
    <row r="52" spans="2:7" ht="15">
      <c r="B52" s="235"/>
      <c r="C52" s="235"/>
      <c r="D52" s="235"/>
      <c r="E52" s="235"/>
      <c r="F52" s="235"/>
      <c r="G52" s="235"/>
    </row>
    <row r="53" spans="2:7" ht="15">
      <c r="B53" s="235"/>
      <c r="C53" s="235"/>
      <c r="D53" s="235"/>
      <c r="E53" s="235"/>
      <c r="F53" s="235"/>
      <c r="G53" s="235"/>
    </row>
    <row r="54" spans="2:7" ht="15">
      <c r="B54" s="235"/>
      <c r="C54" s="235"/>
      <c r="D54" s="235"/>
      <c r="E54" s="235"/>
      <c r="F54" s="235"/>
      <c r="G54" s="235"/>
    </row>
    <row r="55" spans="2:7" ht="15">
      <c r="B55" s="235"/>
      <c r="C55" s="235"/>
      <c r="D55" s="235"/>
      <c r="E55" s="235"/>
      <c r="F55" s="235"/>
      <c r="G55" s="235"/>
    </row>
    <row r="56" spans="2:7" ht="15">
      <c r="B56" s="235"/>
      <c r="C56" s="235"/>
      <c r="D56" s="235"/>
      <c r="E56" s="235"/>
      <c r="F56" s="235"/>
      <c r="G56" s="235"/>
    </row>
    <row r="57" spans="2:7" ht="15">
      <c r="B57" s="235"/>
      <c r="C57" s="235"/>
      <c r="D57" s="235"/>
      <c r="E57" s="235"/>
      <c r="F57" s="235"/>
      <c r="G57" s="235"/>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C5:G52 G1:G3 C1:E4 F1:F4"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A25" zoomScaleNormal="100" workbookViewId="0"/>
  </sheetViews>
  <sheetFormatPr defaultColWidth="4" defaultRowHeight="24" customHeight="1"/>
  <cols>
    <col min="1" max="1" width="4" style="12"/>
    <col min="2" max="2" width="4" style="12" hidden="1" customWidth="1"/>
    <col min="3" max="3" width="75" style="12" bestFit="1" customWidth="1"/>
    <col min="4" max="4" width="2.81640625" style="12" customWidth="1"/>
    <col min="5" max="5" width="44.453125" style="12" bestFit="1" customWidth="1"/>
    <col min="6" max="6" width="2.81640625" style="12" customWidth="1"/>
    <col min="7" max="7" width="40.1796875" style="12" bestFit="1" customWidth="1"/>
    <col min="8" max="14" width="4" style="12"/>
    <col min="15" max="15" width="5.1796875" style="12" bestFit="1" customWidth="1"/>
    <col min="16" max="16384" width="4" style="12"/>
  </cols>
  <sheetData>
    <row r="1" spans="1:7" ht="16">
      <c r="B1" s="13"/>
    </row>
    <row r="2" spans="1:7" ht="16">
      <c r="B2" s="13"/>
      <c r="C2" s="308" t="s">
        <v>38</v>
      </c>
      <c r="D2" s="308"/>
      <c r="E2" s="308"/>
      <c r="F2" s="308"/>
      <c r="G2" s="308"/>
    </row>
    <row r="3" spans="1:7" s="178" customFormat="1" ht="22.5">
      <c r="B3" s="177"/>
      <c r="C3" s="309" t="s">
        <v>39</v>
      </c>
      <c r="D3" s="309"/>
      <c r="E3" s="309"/>
      <c r="F3" s="309"/>
      <c r="G3" s="309"/>
    </row>
    <row r="4" spans="1:7" ht="12.75" customHeight="1">
      <c r="B4" s="13"/>
      <c r="C4" s="310" t="s">
        <v>40</v>
      </c>
      <c r="D4" s="310"/>
      <c r="E4" s="310"/>
      <c r="F4" s="310"/>
      <c r="G4" s="310"/>
    </row>
    <row r="5" spans="1:7" ht="12.75" customHeight="1">
      <c r="B5" s="13"/>
      <c r="C5" s="311" t="s">
        <v>41</v>
      </c>
      <c r="D5" s="311"/>
      <c r="E5" s="311"/>
      <c r="F5" s="311"/>
      <c r="G5" s="311"/>
    </row>
    <row r="6" spans="1:7" ht="12.75" customHeight="1">
      <c r="B6" s="13"/>
      <c r="C6" s="311" t="s">
        <v>42</v>
      </c>
      <c r="D6" s="311"/>
      <c r="E6" s="311"/>
      <c r="F6" s="311"/>
      <c r="G6" s="311"/>
    </row>
    <row r="7" spans="1:7" ht="12.75" customHeight="1">
      <c r="B7" s="13"/>
      <c r="C7" s="315" t="s">
        <v>43</v>
      </c>
      <c r="D7" s="315"/>
      <c r="E7" s="315"/>
      <c r="F7" s="315"/>
      <c r="G7" s="315"/>
    </row>
    <row r="8" spans="1:7" ht="16">
      <c r="B8" s="13"/>
      <c r="C8" s="235"/>
      <c r="D8" s="68"/>
      <c r="E8" s="68"/>
      <c r="F8" s="235"/>
      <c r="G8" s="235"/>
    </row>
    <row r="9" spans="1:7" ht="16">
      <c r="B9" s="13"/>
      <c r="C9" s="54" t="s">
        <v>44</v>
      </c>
      <c r="D9" s="265"/>
      <c r="E9" s="30" t="s">
        <v>45</v>
      </c>
      <c r="F9" s="265"/>
      <c r="G9" s="31" t="s">
        <v>20</v>
      </c>
    </row>
    <row r="10" spans="1:7" ht="16">
      <c r="B10" s="13"/>
      <c r="C10" s="235"/>
      <c r="D10" s="68"/>
      <c r="E10" s="68"/>
      <c r="F10" s="235"/>
      <c r="G10" s="235"/>
    </row>
    <row r="11" spans="1:7" s="178" customFormat="1" ht="22.5">
      <c r="B11" s="180"/>
      <c r="C11" s="190" t="s">
        <v>46</v>
      </c>
      <c r="D11" s="177"/>
      <c r="E11" s="179"/>
      <c r="F11" s="177"/>
      <c r="G11" s="177"/>
    </row>
    <row r="12" spans="1:7" ht="19.5" thickBot="1">
      <c r="A12" s="20"/>
      <c r="B12" s="21"/>
      <c r="C12" s="191" t="s">
        <v>47</v>
      </c>
      <c r="D12" s="192"/>
      <c r="E12" s="193" t="s">
        <v>48</v>
      </c>
      <c r="F12" s="192"/>
      <c r="G12" s="194" t="s">
        <v>49</v>
      </c>
    </row>
    <row r="13" spans="1:7" ht="16.5" thickBot="1">
      <c r="B13" s="22"/>
      <c r="C13" s="69" t="s">
        <v>36</v>
      </c>
      <c r="D13" s="244"/>
      <c r="E13" s="70"/>
      <c r="F13" s="244"/>
      <c r="G13" s="70"/>
    </row>
    <row r="14" spans="1:7" ht="16">
      <c r="A14" s="18"/>
      <c r="B14" s="15" t="s">
        <v>36</v>
      </c>
      <c r="C14" s="71" t="s">
        <v>50</v>
      </c>
      <c r="D14" s="253"/>
      <c r="E14" s="103" t="s">
        <v>51</v>
      </c>
      <c r="F14" s="253"/>
      <c r="G14" s="72"/>
    </row>
    <row r="15" spans="1:7" ht="16">
      <c r="A15" s="18"/>
      <c r="B15" s="15" t="s">
        <v>36</v>
      </c>
      <c r="C15" s="71" t="s">
        <v>52</v>
      </c>
      <c r="D15" s="253"/>
      <c r="E15" s="201" t="str">
        <f>IFERROR(VLOOKUP($E$14,Table1_Country_codes_and_currencies[#All],3,FALSE),"")</f>
        <v>AFG</v>
      </c>
      <c r="F15" s="253"/>
      <c r="G15" s="72"/>
    </row>
    <row r="16" spans="1:7" ht="16">
      <c r="B16" s="15" t="s">
        <v>36</v>
      </c>
      <c r="C16" s="71" t="s">
        <v>53</v>
      </c>
      <c r="D16" s="253"/>
      <c r="E16" s="201" t="str">
        <f>IFERROR(VLOOKUP($E$14,Table1_Country_codes_and_currencies[#All],7,FALSE),"")</f>
        <v>Afghan afghani</v>
      </c>
      <c r="F16" s="253"/>
      <c r="G16" s="72"/>
    </row>
    <row r="17" spans="1:7" ht="16.5" thickBot="1">
      <c r="B17" s="15" t="s">
        <v>36</v>
      </c>
      <c r="C17" s="78" t="s">
        <v>54</v>
      </c>
      <c r="D17" s="75"/>
      <c r="E17" s="202" t="str">
        <f>IFERROR(VLOOKUP($E$14,Table1_Country_codes_and_currencies[#All],5,FALSE),"")</f>
        <v>AFN</v>
      </c>
      <c r="F17" s="75"/>
      <c r="G17" s="77"/>
    </row>
    <row r="18" spans="1:7" ht="16.5" thickBot="1">
      <c r="B18" s="22"/>
      <c r="C18" s="69" t="s">
        <v>55</v>
      </c>
      <c r="D18" s="244"/>
      <c r="E18" s="70"/>
      <c r="F18" s="244"/>
      <c r="G18" s="70"/>
    </row>
    <row r="19" spans="1:7" ht="16">
      <c r="A19" s="18"/>
      <c r="B19" s="15" t="s">
        <v>55</v>
      </c>
      <c r="C19" s="71" t="s">
        <v>56</v>
      </c>
      <c r="D19" s="253"/>
      <c r="E19" s="104">
        <v>42725</v>
      </c>
      <c r="F19" s="253"/>
      <c r="G19" s="72" t="s">
        <v>57</v>
      </c>
    </row>
    <row r="20" spans="1:7" ht="16.5" thickBot="1">
      <c r="A20" s="18"/>
      <c r="B20" s="15" t="s">
        <v>55</v>
      </c>
      <c r="C20" s="78" t="s">
        <v>58</v>
      </c>
      <c r="D20" s="75"/>
      <c r="E20" s="104">
        <v>43089</v>
      </c>
      <c r="F20" s="75"/>
      <c r="G20" s="77" t="s">
        <v>59</v>
      </c>
    </row>
    <row r="21" spans="1:7" ht="16.5" thickBot="1">
      <c r="B21" s="22"/>
      <c r="C21" s="69" t="s">
        <v>60</v>
      </c>
      <c r="D21" s="244"/>
      <c r="E21" s="266"/>
      <c r="F21" s="244"/>
      <c r="G21" s="70"/>
    </row>
    <row r="22" spans="1:7" ht="16">
      <c r="B22" s="15" t="s">
        <v>60</v>
      </c>
      <c r="C22" s="79" t="s">
        <v>61</v>
      </c>
      <c r="D22" s="253"/>
      <c r="E22" s="103" t="s">
        <v>62</v>
      </c>
      <c r="F22" s="253"/>
      <c r="G22" s="72"/>
    </row>
    <row r="23" spans="1:7" ht="16">
      <c r="A23" s="18"/>
      <c r="B23" s="15" t="s">
        <v>60</v>
      </c>
      <c r="C23" s="71" t="s">
        <v>63</v>
      </c>
      <c r="D23" s="253"/>
      <c r="E23" s="203" t="s">
        <v>64</v>
      </c>
      <c r="F23" s="253"/>
      <c r="G23" s="72"/>
    </row>
    <row r="24" spans="1:7" ht="16">
      <c r="B24" s="15" t="s">
        <v>60</v>
      </c>
      <c r="C24" s="71" t="s">
        <v>65</v>
      </c>
      <c r="D24" s="253"/>
      <c r="E24" s="204">
        <v>43646</v>
      </c>
      <c r="F24" s="253"/>
      <c r="G24" s="72"/>
    </row>
    <row r="25" spans="1:7" ht="28">
      <c r="A25" s="18"/>
      <c r="B25" s="15" t="s">
        <v>60</v>
      </c>
      <c r="C25" s="71" t="s">
        <v>66</v>
      </c>
      <c r="D25" s="253"/>
      <c r="E25" s="205" t="s">
        <v>67</v>
      </c>
      <c r="F25" s="253"/>
      <c r="G25" s="72"/>
    </row>
    <row r="26" spans="1:7" ht="16">
      <c r="B26" s="15" t="s">
        <v>60</v>
      </c>
      <c r="C26" s="80" t="s">
        <v>68</v>
      </c>
      <c r="D26" s="81"/>
      <c r="E26" s="203" t="s">
        <v>69</v>
      </c>
      <c r="F26" s="81"/>
      <c r="G26" s="82"/>
    </row>
    <row r="27" spans="1:7" ht="60">
      <c r="B27" s="15" t="s">
        <v>60</v>
      </c>
      <c r="C27" s="71" t="s">
        <v>70</v>
      </c>
      <c r="D27" s="253"/>
      <c r="E27" s="204">
        <v>43646</v>
      </c>
      <c r="F27" s="253"/>
      <c r="G27" s="233" t="s">
        <v>71</v>
      </c>
    </row>
    <row r="28" spans="1:7" ht="45">
      <c r="A28" s="18"/>
      <c r="B28" s="15" t="s">
        <v>60</v>
      </c>
      <c r="C28" s="71" t="s">
        <v>72</v>
      </c>
      <c r="D28" s="253"/>
      <c r="E28" s="205" t="s">
        <v>67</v>
      </c>
      <c r="F28" s="253"/>
      <c r="G28" s="233" t="s">
        <v>73</v>
      </c>
    </row>
    <row r="29" spans="1:7" ht="16">
      <c r="B29" s="15" t="s">
        <v>60</v>
      </c>
      <c r="C29" s="80" t="s">
        <v>74</v>
      </c>
      <c r="D29" s="81"/>
      <c r="E29" s="203" t="s">
        <v>75</v>
      </c>
      <c r="F29" s="84"/>
      <c r="G29" s="85"/>
    </row>
    <row r="30" spans="1:7" ht="16">
      <c r="A30" s="18"/>
      <c r="B30" s="15" t="s">
        <v>60</v>
      </c>
      <c r="C30" s="71" t="s">
        <v>76</v>
      </c>
      <c r="D30" s="253"/>
      <c r="E30" s="105" t="str">
        <f>IF(OR($E$29=Lists!$I$4,$E$29=Lists!$I$5),"&lt;Date in this format: YYYY-MM-DD&gt;","")</f>
        <v/>
      </c>
      <c r="F30" s="253"/>
      <c r="G30" s="72"/>
    </row>
    <row r="31" spans="1:7" ht="16.5" thickBot="1">
      <c r="A31" s="18"/>
      <c r="B31" s="15" t="s">
        <v>60</v>
      </c>
      <c r="C31" s="71" t="s">
        <v>77</v>
      </c>
      <c r="D31" s="86"/>
      <c r="E31" s="106" t="str">
        <f>IF(OR($E$29=Lists!$I$4,$E$29=Lists!$I$5),"&lt;URL&gt;","")</f>
        <v/>
      </c>
      <c r="F31" s="75"/>
      <c r="G31" s="87"/>
    </row>
    <row r="32" spans="1:7" ht="16" customHeight="1" thickBot="1">
      <c r="A32" s="13"/>
      <c r="C32" s="189" t="s">
        <v>78</v>
      </c>
      <c r="D32" s="267"/>
      <c r="E32" s="37"/>
      <c r="F32" s="268"/>
      <c r="G32" s="38"/>
    </row>
    <row r="33" spans="1:7" ht="16">
      <c r="A33" s="15"/>
      <c r="B33" s="17"/>
      <c r="C33" s="88" t="s">
        <v>79</v>
      </c>
      <c r="D33" s="253"/>
      <c r="E33" s="107" t="s">
        <v>80</v>
      </c>
      <c r="F33" s="236"/>
      <c r="G33" s="89" t="str">
        <f>IF(OR($E$29=[1]Lists!$I$4,$E$29=[1]Lists!$I$5),"&lt;URL&gt;","")</f>
        <v/>
      </c>
    </row>
    <row r="34" spans="1:7" ht="60.5" thickBot="1">
      <c r="A34" s="13"/>
      <c r="B34" s="15" t="s">
        <v>81</v>
      </c>
      <c r="C34" s="90" t="s">
        <v>82</v>
      </c>
      <c r="D34" s="75"/>
      <c r="E34" s="108" t="s">
        <v>83</v>
      </c>
      <c r="F34" s="269"/>
      <c r="G34" s="206" t="s">
        <v>84</v>
      </c>
    </row>
    <row r="35" spans="1:7" ht="18" customHeight="1" thickBot="1">
      <c r="A35" s="18"/>
      <c r="B35" s="15" t="s">
        <v>81</v>
      </c>
      <c r="C35" s="69" t="s">
        <v>81</v>
      </c>
      <c r="D35" s="244"/>
      <c r="E35" s="268"/>
      <c r="F35" s="244"/>
      <c r="G35" s="268"/>
    </row>
    <row r="36" spans="1:7" ht="15.65" customHeight="1">
      <c r="B36" s="15" t="s">
        <v>81</v>
      </c>
      <c r="C36" s="73" t="s">
        <v>85</v>
      </c>
      <c r="D36" s="253"/>
      <c r="E36" s="74"/>
      <c r="F36" s="253"/>
      <c r="G36" s="253"/>
    </row>
    <row r="37" spans="1:7" ht="16.5" customHeight="1">
      <c r="A37" s="18"/>
      <c r="B37" s="15" t="s">
        <v>81</v>
      </c>
      <c r="C37" s="91" t="s">
        <v>86</v>
      </c>
      <c r="D37" s="253"/>
      <c r="E37" s="203" t="s">
        <v>62</v>
      </c>
      <c r="F37" s="207"/>
      <c r="G37" s="208"/>
    </row>
    <row r="38" spans="1:7" ht="16.5" customHeight="1">
      <c r="A38" s="18"/>
      <c r="B38" s="15" t="s">
        <v>81</v>
      </c>
      <c r="C38" s="91" t="s">
        <v>87</v>
      </c>
      <c r="D38" s="253"/>
      <c r="E38" s="203" t="s">
        <v>62</v>
      </c>
      <c r="F38" s="207"/>
      <c r="G38" s="208"/>
    </row>
    <row r="39" spans="1:7" ht="15.65" customHeight="1">
      <c r="B39" s="15" t="s">
        <v>81</v>
      </c>
      <c r="C39" s="91" t="s">
        <v>88</v>
      </c>
      <c r="D39" s="253"/>
      <c r="E39" s="203" t="s">
        <v>62</v>
      </c>
      <c r="F39" s="207"/>
      <c r="G39" s="208"/>
    </row>
    <row r="40" spans="1:7" ht="18" customHeight="1">
      <c r="B40" s="15" t="s">
        <v>81</v>
      </c>
      <c r="C40" s="91" t="s">
        <v>89</v>
      </c>
      <c r="D40" s="253"/>
      <c r="E40" s="203" t="s">
        <v>75</v>
      </c>
      <c r="F40" s="207"/>
      <c r="G40" s="208"/>
    </row>
    <row r="41" spans="1:7" ht="16">
      <c r="B41" s="15" t="s">
        <v>81</v>
      </c>
      <c r="C41" s="92" t="s">
        <v>90</v>
      </c>
      <c r="D41" s="253"/>
      <c r="E41" s="203"/>
      <c r="F41" s="207"/>
      <c r="G41" s="208"/>
    </row>
    <row r="42" spans="1:7" ht="16">
      <c r="B42" s="15" t="s">
        <v>81</v>
      </c>
      <c r="C42" s="91" t="s">
        <v>91</v>
      </c>
      <c r="D42" s="253"/>
      <c r="E42" s="203">
        <v>2</v>
      </c>
      <c r="F42" s="207"/>
      <c r="G42" s="208" t="s">
        <v>92</v>
      </c>
    </row>
    <row r="43" spans="1:7" ht="16">
      <c r="B43" s="15" t="s">
        <v>81</v>
      </c>
      <c r="C43" s="91" t="s">
        <v>93</v>
      </c>
      <c r="D43" s="93"/>
      <c r="E43" s="203">
        <v>14</v>
      </c>
      <c r="F43" s="207"/>
      <c r="G43" s="94" t="s">
        <v>94</v>
      </c>
    </row>
    <row r="44" spans="1:7" ht="16">
      <c r="B44" s="15" t="s">
        <v>81</v>
      </c>
      <c r="C44" s="95" t="s">
        <v>95</v>
      </c>
      <c r="D44" s="253"/>
      <c r="E44" s="109" t="s">
        <v>96</v>
      </c>
      <c r="F44" s="81"/>
      <c r="G44" s="83"/>
    </row>
    <row r="45" spans="1:7" ht="16">
      <c r="B45" s="15" t="s">
        <v>81</v>
      </c>
      <c r="C45" s="96" t="s">
        <v>97</v>
      </c>
      <c r="D45" s="253"/>
      <c r="E45" s="110">
        <v>68.650000000000006</v>
      </c>
      <c r="F45" s="253"/>
      <c r="G45" s="83"/>
    </row>
    <row r="46" spans="1:7" ht="30.5" thickBot="1">
      <c r="B46" s="15" t="s">
        <v>81</v>
      </c>
      <c r="C46" s="188" t="s">
        <v>98</v>
      </c>
      <c r="D46" s="75"/>
      <c r="E46" s="209" t="s">
        <v>99</v>
      </c>
      <c r="F46" s="75"/>
      <c r="G46" s="210" t="s">
        <v>100</v>
      </c>
    </row>
    <row r="47" spans="1:7" s="20" customFormat="1" ht="16.5" thickBot="1">
      <c r="A47" s="12"/>
      <c r="B47" s="15" t="s">
        <v>81</v>
      </c>
      <c r="C47" s="186" t="s">
        <v>101</v>
      </c>
      <c r="D47" s="75"/>
      <c r="E47" s="187"/>
      <c r="F47" s="75"/>
      <c r="G47" s="116"/>
    </row>
    <row r="48" spans="1:7" ht="15.65" customHeight="1">
      <c r="B48" s="15" t="s">
        <v>81</v>
      </c>
      <c r="C48" s="91" t="s">
        <v>102</v>
      </c>
      <c r="D48" s="253"/>
      <c r="E48" s="203" t="s">
        <v>62</v>
      </c>
      <c r="F48" s="253"/>
      <c r="G48" s="83"/>
    </row>
    <row r="49" spans="1:7" s="18" customFormat="1" ht="16">
      <c r="A49" s="12"/>
      <c r="B49" s="15"/>
      <c r="C49" s="91" t="s">
        <v>103</v>
      </c>
      <c r="D49" s="253"/>
      <c r="E49" s="203" t="s">
        <v>62</v>
      </c>
      <c r="F49" s="253"/>
      <c r="G49" s="83"/>
    </row>
    <row r="50" spans="1:7" s="18" customFormat="1" ht="15.65" customHeight="1">
      <c r="A50" s="12"/>
      <c r="B50" s="15"/>
      <c r="C50" s="91" t="s">
        <v>104</v>
      </c>
      <c r="D50" s="253"/>
      <c r="E50" s="203" t="s">
        <v>62</v>
      </c>
      <c r="F50" s="253"/>
      <c r="G50" s="83"/>
    </row>
    <row r="51" spans="1:7" ht="30.5" thickBot="1">
      <c r="B51" s="15"/>
      <c r="C51" s="114" t="s">
        <v>105</v>
      </c>
      <c r="D51" s="75"/>
      <c r="E51" s="115" t="s">
        <v>69</v>
      </c>
      <c r="F51" s="75"/>
      <c r="G51" s="211" t="s">
        <v>106</v>
      </c>
    </row>
    <row r="52" spans="1:7" ht="16.5" thickBot="1">
      <c r="B52" s="15"/>
      <c r="C52" s="111" t="s">
        <v>107</v>
      </c>
      <c r="D52" s="112"/>
      <c r="E52" s="113">
        <f>SUM(E53:E56)</f>
        <v>1</v>
      </c>
      <c r="F52" s="112"/>
      <c r="G52" s="112"/>
    </row>
    <row r="53" spans="1:7" ht="16">
      <c r="B53" s="15"/>
      <c r="C53" s="71" t="s">
        <v>108</v>
      </c>
      <c r="D53" s="253"/>
      <c r="E53" s="97">
        <f>COUNTIF('Part 2 - Disclosure checklist'!$D:$D,Lists!$K$4)/SUM(COUNTIF('Part 2 - Disclosure checklist'!$D:$D,"*EITI Reporting or online?*"),COUNTIF('Part 2 - Disclosure checklist'!$D:$D,Lists!$K$4),COUNTIF('Part 2 - Disclosure checklist'!$D:$D,Lists!$K$5),COUNTIF('Part 2 - Disclosure checklist'!$D:$D,Lists!$K$6),COUNTIF('Part 2 - Disclosure checklist'!$D:$D,Lists!$K$7))</f>
        <v>0.39622641509433965</v>
      </c>
      <c r="F53" s="253"/>
      <c r="G53" s="98" t="s">
        <v>109</v>
      </c>
    </row>
    <row r="54" spans="1:7" s="18" customFormat="1" ht="16">
      <c r="B54" s="22"/>
      <c r="C54" s="71" t="s">
        <v>110</v>
      </c>
      <c r="D54" s="253"/>
      <c r="E54" s="97">
        <f>COUNTIF('Part 2 - Disclosure checklist'!$D:$D,Lists!$K$5)/SUM(COUNTIF('Part 2 - Disclosure checklist'!$D:$D,"*EITI Reporting or online?*"),COUNTIF('Part 2 - Disclosure checklist'!$D:$D,Lists!$K$4),COUNTIF('Part 2 - Disclosure checklist'!$D:$D,Lists!$K$5),COUNTIF('Part 2 - Disclosure checklist'!$D:$D,Lists!$K$6),COUNTIF('Part 2 - Disclosure checklist'!$D:$D,Lists!$K$7))</f>
        <v>0.30188679245283018</v>
      </c>
      <c r="F54" s="253"/>
      <c r="G54" s="98" t="s">
        <v>109</v>
      </c>
    </row>
    <row r="55" spans="1:7" s="18" customFormat="1" ht="16">
      <c r="A55" s="12"/>
      <c r="B55" s="15" t="s">
        <v>111</v>
      </c>
      <c r="C55" s="71" t="s">
        <v>75</v>
      </c>
      <c r="D55" s="253"/>
      <c r="E55" s="97">
        <f>COUNTIF('Part 2 - Disclosure checklist'!$D:$D,Lists!$K$6)/SUM(COUNTIF('Part 2 - Disclosure checklist'!$D:$D,"*EITI Reporting or online?*"),COUNTIF('Part 2 - Disclosure checklist'!$D:$D,Lists!$K$4),COUNTIF('Part 2 - Disclosure checklist'!$D:$D,Lists!$K$5),COUNTIF('Part 2 - Disclosure checklist'!$D:$D,Lists!$K$6),COUNTIF('Part 2 - Disclosure checklist'!$D:$D,Lists!$K$7))</f>
        <v>0.18867924528301888</v>
      </c>
      <c r="F55" s="253"/>
      <c r="G55" s="98" t="s">
        <v>109</v>
      </c>
    </row>
    <row r="56" spans="1:7" ht="15" customHeight="1" thickBot="1">
      <c r="B56" s="15" t="s">
        <v>111</v>
      </c>
      <c r="C56" s="71" t="s">
        <v>80</v>
      </c>
      <c r="D56" s="253"/>
      <c r="E56" s="97">
        <f>COUNTIF('Part 2 - Disclosure checklist'!$D:$D,Lists!$K$7)/SUM(COUNTIF('Part 2 - Disclosure checklist'!$D:$D,"*EITI Reporting or online?*"),COUNTIF('Part 2 - Disclosure checklist'!$D:$D,Lists!$K$4),COUNTIF('Part 2 - Disclosure checklist'!$D:$D,Lists!$K$5),COUNTIF('Part 2 - Disclosure checklist'!$D:$D,Lists!$K$6),COUNTIF('Part 2 - Disclosure checklist'!$D:$D,Lists!$K$7))</f>
        <v>0.11320754716981132</v>
      </c>
      <c r="F56" s="253"/>
      <c r="G56" s="98" t="s">
        <v>109</v>
      </c>
    </row>
    <row r="57" spans="1:7" ht="16.5" thickBot="1">
      <c r="B57" s="15" t="s">
        <v>111</v>
      </c>
      <c r="C57" s="99" t="s">
        <v>112</v>
      </c>
      <c r="D57" s="100"/>
      <c r="E57" s="101"/>
      <c r="F57" s="100"/>
      <c r="G57" s="100"/>
    </row>
    <row r="58" spans="1:7" s="18" customFormat="1" ht="16">
      <c r="A58" s="12"/>
      <c r="B58" s="15" t="s">
        <v>111</v>
      </c>
      <c r="C58" s="71" t="s">
        <v>113</v>
      </c>
      <c r="D58" s="253"/>
      <c r="E58" s="103" t="s">
        <v>114</v>
      </c>
      <c r="F58" s="253"/>
      <c r="G58" s="72"/>
    </row>
    <row r="59" spans="1:7" ht="16">
      <c r="B59" s="13"/>
      <c r="C59" s="71" t="s">
        <v>115</v>
      </c>
      <c r="D59" s="253"/>
      <c r="E59" s="103" t="s">
        <v>116</v>
      </c>
      <c r="F59" s="253"/>
      <c r="G59" s="72"/>
    </row>
    <row r="60" spans="1:7" ht="16">
      <c r="B60" s="13"/>
      <c r="C60" s="71" t="s">
        <v>117</v>
      </c>
      <c r="D60" s="253"/>
      <c r="E60" s="212" t="s">
        <v>118</v>
      </c>
      <c r="F60" s="253"/>
      <c r="G60" s="72"/>
    </row>
    <row r="61" spans="1:7" ht="16.5" thickBot="1">
      <c r="B61" s="13"/>
      <c r="C61" s="102"/>
      <c r="D61" s="75"/>
      <c r="E61" s="76"/>
      <c r="F61" s="75"/>
      <c r="G61" s="86"/>
    </row>
    <row r="62" spans="1:7" s="18" customFormat="1" ht="16.5" thickBot="1">
      <c r="A62" s="12"/>
      <c r="B62" s="12"/>
      <c r="C62" s="312"/>
      <c r="D62" s="312"/>
      <c r="E62" s="312"/>
      <c r="F62" s="312"/>
      <c r="G62" s="312"/>
    </row>
    <row r="63" spans="1:7" s="25" customFormat="1" ht="15.5" thickBot="1">
      <c r="A63" s="235"/>
      <c r="B63" s="242"/>
      <c r="C63" s="303" t="s">
        <v>32</v>
      </c>
      <c r="D63" s="304"/>
      <c r="E63" s="304"/>
      <c r="F63" s="304"/>
      <c r="G63" s="305"/>
    </row>
    <row r="64" spans="1:7" s="25" customFormat="1" ht="15.5" thickBot="1">
      <c r="A64" s="235"/>
      <c r="B64" s="235"/>
      <c r="C64" s="303" t="s">
        <v>33</v>
      </c>
      <c r="D64" s="304"/>
      <c r="E64" s="304"/>
      <c r="F64" s="304"/>
      <c r="G64" s="305"/>
    </row>
    <row r="65" spans="2:7" s="25" customFormat="1" ht="15.5" thickBot="1">
      <c r="B65" s="235"/>
      <c r="C65" s="313"/>
      <c r="D65" s="313"/>
      <c r="E65" s="313"/>
      <c r="F65" s="313"/>
      <c r="G65" s="313"/>
    </row>
    <row r="66" spans="2:7" s="25" customFormat="1" ht="18.75" customHeight="1">
      <c r="B66" s="235"/>
      <c r="C66" s="314" t="s">
        <v>34</v>
      </c>
      <c r="D66" s="314"/>
      <c r="E66" s="314"/>
      <c r="F66" s="314"/>
      <c r="G66" s="314"/>
    </row>
    <row r="67" spans="2:7" s="25" customFormat="1" ht="15">
      <c r="B67" s="235"/>
      <c r="C67" s="298" t="s">
        <v>35</v>
      </c>
      <c r="D67" s="298"/>
      <c r="E67" s="298"/>
      <c r="F67" s="298"/>
      <c r="G67" s="298"/>
    </row>
    <row r="68" spans="2:7" s="25" customFormat="1" ht="15">
      <c r="B68" s="253" t="s">
        <v>36</v>
      </c>
      <c r="C68" s="307" t="s">
        <v>37</v>
      </c>
      <c r="D68" s="307"/>
      <c r="E68" s="307"/>
      <c r="F68" s="307"/>
      <c r="G68" s="307"/>
    </row>
    <row r="69" spans="2:7" ht="16">
      <c r="B69" s="13"/>
      <c r="C69" s="16"/>
      <c r="D69" s="15"/>
      <c r="E69" s="16"/>
      <c r="F69" s="15"/>
      <c r="G69" s="15"/>
    </row>
    <row r="70" spans="2:7" ht="15" customHeight="1">
      <c r="B70" s="13"/>
      <c r="C70" s="14"/>
      <c r="D70" s="14"/>
      <c r="E70" s="14"/>
      <c r="F70" s="14"/>
      <c r="G70" s="13"/>
    </row>
    <row r="71" spans="2:7" ht="15" customHeight="1">
      <c r="C71" s="13"/>
      <c r="D71" s="13"/>
      <c r="E71" s="13"/>
      <c r="F71" s="13"/>
      <c r="G71" s="13"/>
    </row>
    <row r="72" spans="2:7" ht="16">
      <c r="C72" s="317"/>
      <c r="D72" s="317"/>
      <c r="E72" s="317"/>
      <c r="F72" s="317"/>
      <c r="G72" s="317"/>
    </row>
    <row r="73" spans="2:7" ht="16">
      <c r="C73" s="317"/>
      <c r="D73" s="317"/>
      <c r="E73" s="317"/>
      <c r="F73" s="317"/>
      <c r="G73" s="317"/>
    </row>
    <row r="74" spans="2:7" ht="18.75" customHeight="1">
      <c r="C74" s="317"/>
      <c r="D74" s="317"/>
      <c r="E74" s="317"/>
      <c r="F74" s="317"/>
      <c r="G74" s="317"/>
    </row>
    <row r="75" spans="2:7" ht="16">
      <c r="C75" s="317"/>
      <c r="D75" s="317"/>
      <c r="E75" s="317"/>
      <c r="F75" s="317"/>
      <c r="G75" s="317"/>
    </row>
    <row r="76" spans="2:7" ht="16">
      <c r="C76" s="14"/>
      <c r="D76" s="14"/>
      <c r="E76" s="14"/>
      <c r="F76" s="14"/>
      <c r="G76" s="13"/>
    </row>
    <row r="77" spans="2:7" ht="16">
      <c r="C77" s="316"/>
      <c r="D77" s="316"/>
      <c r="E77" s="316"/>
      <c r="F77" s="13"/>
      <c r="G77" s="13"/>
    </row>
    <row r="78" spans="2:7" ht="16">
      <c r="C78" s="316"/>
      <c r="D78" s="316"/>
      <c r="E78" s="316"/>
      <c r="F78" s="13"/>
      <c r="G78" s="13"/>
    </row>
    <row r="79" spans="2:7" ht="16">
      <c r="C79" s="13"/>
      <c r="D79" s="13"/>
      <c r="E79" s="13"/>
      <c r="F79" s="13"/>
      <c r="G79" s="13"/>
    </row>
    <row r="80" spans="2:7" ht="16"/>
    <row r="81" ht="16"/>
    <row r="82" ht="16"/>
    <row r="83" ht="16"/>
    <row r="84" ht="16"/>
    <row r="85" ht="16"/>
    <row r="86" ht="16"/>
    <row r="87" ht="16"/>
    <row r="88" ht="16"/>
    <row r="89" ht="16"/>
    <row r="90" ht="16"/>
    <row r="91" ht="16"/>
    <row r="92" ht="16"/>
    <row r="93" ht="16"/>
    <row r="94" ht="16"/>
    <row r="95" ht="16"/>
  </sheetData>
  <sheetProtection selectLockedCells="1"/>
  <dataConsolidate/>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30 E19:E20 E24 E27" xr:uid="{F8800322-AA7E-4331-9E06-6D5947305C1D}">
      <formula1>36161</formula1>
      <formula2>47848</formula2>
    </dataValidation>
    <dataValidation allowBlank="1" showInputMessage="1" showErrorMessage="1" promptTitle="EITI Report URL" prompt="Please insert direct URL to EITI Report (or report folder)." sqref="E25" xr:uid="{EED9B1F0-F4C1-413F-AA39-38EFC3A030D3}"/>
    <dataValidation allowBlank="1" showInputMessage="1" showErrorMessage="1" promptTitle="Entity name" prompt="Insert name of the organisation, company, or government agency here" sqref="E23" xr:uid="{E248D26E-802A-4266-A6AC-3A79709C7C5A}"/>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34 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6 E37:E40 E29 E22 E48:E51"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8CC64842-202B-4674-866D-89299F2E8820}"/>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7D66FA2C-A6FC-4AB8-AFB0-F2C8D4ACA39B}">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259D5DD3-5F4B-470F-B0B2-1442887DB724}">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974BE0F8-38BA-48A5-816E-AB5E294B825C}">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2EE8A3F8-F0CF-4FAA-8010-F207BA21CD70}">
      <formula1>#REF!</formula1>
    </dataValidation>
    <dataValidation type="whole" showInputMessage="1" showErrorMessage="1" sqref="E52:G57 D14:D61 G18 E21:G21 F1 E32:G32 E35:G36 E47 C33:C68 E15:E18 G1:G2 D61:G61 C1:C31 D8:G13 D1:E2 F69:F1048576 F8:F61"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41" xr:uid="{B9A89B37-FC8C-4B71-A8C9-1BF68A08F9DD}"/>
    <dataValidation showInputMessage="1" showErrorMessage="1" sqref="C32" xr:uid="{3B195440-C157-4A9A-897D-85E53B314DB4}"/>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28" r:id="rId5" xr:uid="{C1908DEF-DC84-4E5D-811C-0F6253055D4B}"/>
    <hyperlink ref="E25" r:id="rId6" xr:uid="{FC7B36C2-4BE1-4939-B558-667E25FFE31D}"/>
    <hyperlink ref="E46" r:id="rId7" xr:uid="{8B872810-274E-4DFE-9926-5FBAE7444450}"/>
    <hyperlink ref="E60" r:id="rId8" display="Karim.limam@bdo.co.uk" xr:uid="{BAE9372C-F42E-4039-A6E8-0CDEA0E6B208}"/>
  </hyperlinks>
  <pageMargins left="0.25" right="0.25" top="0.75" bottom="0.75" header="0.3" footer="0.3"/>
  <pageSetup paperSize="8" fitToHeight="0" orientation="landscape" horizontalDpi="2400" verticalDpi="2400" r:id="rId9"/>
  <extLst>
    <ext xmlns:x14="http://schemas.microsoft.com/office/spreadsheetml/2009/9/main" uri="{CCE6A557-97BC-4b89-ADB6-D9C93CAAB3DF}">
      <x14:dataValidations xmlns:xm="http://schemas.microsoft.com/office/excel/2006/main" xWindow="1195" yWindow="633" count="2">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 type="list" allowBlank="1" showInputMessage="1" showErrorMessage="1" promptTitle="Choose from drop-down menu" prompt="Please select the relevant country from the drop-down menu" xr:uid="{C800B1E7-23DD-4D99-BF45-98B4850B32A4}">
          <x14:formula1>
            <xm:f>'https://d.docs.live.net/98c6be083b4eed5c/Documents/EITI/EITI Afghanistan/Final Phase Afghanistan/MY WORK/10. Summary report/[AEITI_summary_data_template_2016_(1395).xlsx]Lists'!#REF!</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222"/>
  <sheetViews>
    <sheetView showGridLines="0" topLeftCell="A40" zoomScale="85" zoomScaleNormal="85" workbookViewId="0">
      <selection activeCell="D31" sqref="D31"/>
    </sheetView>
  </sheetViews>
  <sheetFormatPr defaultColWidth="4" defaultRowHeight="24" customHeight="1"/>
  <cols>
    <col min="1" max="1" width="4" style="12"/>
    <col min="2" max="2" width="56.54296875" style="12" customWidth="1"/>
    <col min="3" max="3" width="4" style="12"/>
    <col min="4" max="4" width="50.54296875" style="12" customWidth="1"/>
    <col min="5" max="5" width="5.453125" style="12" customWidth="1"/>
    <col min="6" max="6" width="50.54296875" style="12" customWidth="1"/>
    <col min="7" max="7" width="4" style="12"/>
    <col min="8" max="8" width="53.81640625" style="12" customWidth="1"/>
    <col min="9" max="16384" width="4" style="12"/>
  </cols>
  <sheetData>
    <row r="1" spans="1:8" ht="16">
      <c r="A1" s="13"/>
    </row>
    <row r="2" spans="1:8" s="25" customFormat="1" ht="15">
      <c r="A2" s="242"/>
      <c r="B2" s="308" t="s">
        <v>119</v>
      </c>
      <c r="C2" s="308"/>
      <c r="D2" s="308"/>
      <c r="E2" s="308"/>
      <c r="F2" s="308"/>
      <c r="G2" s="308"/>
      <c r="H2" s="308"/>
    </row>
    <row r="3" spans="1:8" s="178" customFormat="1" ht="22.5">
      <c r="A3" s="177"/>
      <c r="B3" s="309" t="s">
        <v>39</v>
      </c>
      <c r="C3" s="309"/>
      <c r="D3" s="309"/>
      <c r="E3" s="309"/>
      <c r="F3" s="309"/>
      <c r="G3" s="309"/>
      <c r="H3" s="309"/>
    </row>
    <row r="4" spans="1:8" s="25" customFormat="1" ht="17.149999999999999" customHeight="1">
      <c r="A4" s="242"/>
      <c r="B4" s="318" t="s">
        <v>120</v>
      </c>
      <c r="C4" s="318"/>
      <c r="D4" s="318"/>
      <c r="E4" s="318"/>
      <c r="F4" s="318"/>
      <c r="G4" s="318"/>
      <c r="H4" s="318"/>
    </row>
    <row r="5" spans="1:8" s="25" customFormat="1" ht="15">
      <c r="A5" s="242"/>
      <c r="B5" s="311" t="s">
        <v>121</v>
      </c>
      <c r="C5" s="311"/>
      <c r="D5" s="311"/>
      <c r="E5" s="311"/>
      <c r="F5" s="311"/>
      <c r="G5" s="311"/>
      <c r="H5" s="311"/>
    </row>
    <row r="6" spans="1:8" s="25" customFormat="1" ht="15">
      <c r="A6" s="242"/>
      <c r="B6" s="311" t="s">
        <v>122</v>
      </c>
      <c r="C6" s="311"/>
      <c r="D6" s="311"/>
      <c r="E6" s="311"/>
      <c r="F6" s="311"/>
      <c r="G6" s="311"/>
      <c r="H6" s="311"/>
    </row>
    <row r="7" spans="1:8" s="25" customFormat="1" ht="15">
      <c r="A7" s="242"/>
      <c r="B7" s="311" t="s">
        <v>123</v>
      </c>
      <c r="C7" s="311"/>
      <c r="D7" s="311"/>
      <c r="E7" s="311"/>
      <c r="F7" s="311"/>
      <c r="G7" s="311"/>
      <c r="H7" s="311"/>
    </row>
    <row r="8" spans="1:8" s="25" customFormat="1" ht="17.149999999999999" customHeight="1">
      <c r="A8" s="242"/>
      <c r="B8" s="311" t="s">
        <v>124</v>
      </c>
      <c r="C8" s="311"/>
      <c r="D8" s="311"/>
      <c r="E8" s="311"/>
      <c r="F8" s="311"/>
      <c r="G8" s="311"/>
      <c r="H8" s="311"/>
    </row>
    <row r="9" spans="1:8" s="25" customFormat="1" ht="15" customHeight="1">
      <c r="A9" s="242"/>
      <c r="B9" s="324" t="s">
        <v>125</v>
      </c>
      <c r="C9" s="324"/>
      <c r="D9" s="324"/>
      <c r="E9" s="324"/>
      <c r="F9" s="324"/>
      <c r="G9" s="324"/>
      <c r="H9" s="324"/>
    </row>
    <row r="10" spans="1:8" s="25" customFormat="1" ht="15" customHeight="1">
      <c r="A10" s="242"/>
      <c r="B10" s="235"/>
      <c r="C10" s="235"/>
      <c r="D10" s="235"/>
      <c r="E10" s="117"/>
      <c r="F10" s="117"/>
      <c r="G10" s="117"/>
      <c r="H10" s="117"/>
    </row>
    <row r="11" spans="1:8" s="25" customFormat="1" ht="16">
      <c r="A11" s="242"/>
      <c r="B11" s="54" t="s">
        <v>44</v>
      </c>
      <c r="C11" s="265"/>
      <c r="D11" s="30" t="s">
        <v>45</v>
      </c>
      <c r="E11" s="265"/>
      <c r="F11" s="31" t="s">
        <v>20</v>
      </c>
      <c r="G11" s="13"/>
      <c r="H11" s="242"/>
    </row>
    <row r="12" spans="1:8" s="25" customFormat="1" ht="15">
      <c r="A12" s="242"/>
      <c r="B12" s="235"/>
      <c r="C12" s="235"/>
      <c r="D12" s="235"/>
      <c r="E12" s="235"/>
      <c r="F12" s="235"/>
      <c r="G12" s="235"/>
      <c r="H12" s="235"/>
    </row>
    <row r="13" spans="1:8" s="178" customFormat="1" ht="22.5">
      <c r="A13" s="177"/>
      <c r="B13" s="23" t="s">
        <v>126</v>
      </c>
      <c r="C13" s="177"/>
      <c r="D13" s="179"/>
      <c r="E13" s="177"/>
      <c r="F13" s="179"/>
      <c r="G13" s="177"/>
      <c r="H13" s="177"/>
    </row>
    <row r="14" spans="1:8" s="25" customFormat="1" ht="15">
      <c r="A14" s="242"/>
      <c r="B14" s="37" t="s">
        <v>127</v>
      </c>
      <c r="C14" s="242"/>
      <c r="D14" s="37"/>
      <c r="E14" s="242"/>
      <c r="F14" s="37"/>
      <c r="G14" s="242"/>
      <c r="H14" s="242"/>
    </row>
    <row r="15" spans="1:8" s="25" customFormat="1" ht="15">
      <c r="A15" s="242"/>
      <c r="B15" s="40"/>
      <c r="C15" s="242"/>
      <c r="D15" s="118"/>
      <c r="E15" s="242"/>
      <c r="F15" s="118"/>
      <c r="G15" s="242"/>
      <c r="H15" s="242"/>
    </row>
    <row r="16" spans="1:8" s="198" customFormat="1" ht="19">
      <c r="A16" s="195"/>
      <c r="B16" s="196" t="s">
        <v>128</v>
      </c>
      <c r="C16" s="195"/>
      <c r="D16" s="196" t="s">
        <v>129</v>
      </c>
      <c r="E16" s="195"/>
      <c r="F16" s="196" t="s">
        <v>130</v>
      </c>
      <c r="G16" s="195"/>
      <c r="H16" s="197" t="s">
        <v>131</v>
      </c>
    </row>
    <row r="17" spans="1:8" s="25" customFormat="1" ht="32.25" customHeight="1">
      <c r="A17" s="242"/>
      <c r="B17" s="119" t="s">
        <v>132</v>
      </c>
      <c r="C17" s="242"/>
      <c r="D17" s="120"/>
      <c r="E17" s="242"/>
      <c r="F17" s="120"/>
      <c r="G17" s="242"/>
      <c r="H17" s="270"/>
    </row>
    <row r="18" spans="1:8" s="25" customFormat="1" ht="15">
      <c r="A18" s="242"/>
      <c r="B18" s="121" t="s">
        <v>133</v>
      </c>
      <c r="C18" s="242"/>
      <c r="D18" s="122"/>
      <c r="E18" s="242"/>
      <c r="F18" s="122"/>
      <c r="G18" s="242"/>
      <c r="H18" s="271"/>
    </row>
    <row r="19" spans="1:8" s="25" customFormat="1" ht="15">
      <c r="A19" s="242"/>
      <c r="B19" s="123" t="s">
        <v>134</v>
      </c>
      <c r="C19" s="242"/>
      <c r="D19" s="147" t="s">
        <v>135</v>
      </c>
      <c r="E19" s="236"/>
      <c r="F19" s="229" t="s">
        <v>136</v>
      </c>
      <c r="G19" s="242"/>
      <c r="H19" s="271" t="s">
        <v>137</v>
      </c>
    </row>
    <row r="20" spans="1:8" s="25" customFormat="1" ht="15">
      <c r="A20" s="242"/>
      <c r="B20" s="123" t="s">
        <v>138</v>
      </c>
      <c r="C20" s="242"/>
      <c r="D20" s="147" t="s">
        <v>135</v>
      </c>
      <c r="E20" s="236"/>
      <c r="F20" s="229" t="s">
        <v>136</v>
      </c>
      <c r="G20" s="242"/>
      <c r="H20" s="271" t="s">
        <v>137</v>
      </c>
    </row>
    <row r="21" spans="1:8" s="25" customFormat="1" ht="15">
      <c r="A21" s="242"/>
      <c r="B21" s="123" t="s">
        <v>139</v>
      </c>
      <c r="C21" s="242"/>
      <c r="D21" s="147" t="s">
        <v>135</v>
      </c>
      <c r="E21" s="236"/>
      <c r="F21" s="229" t="s">
        <v>136</v>
      </c>
      <c r="G21" s="242"/>
      <c r="H21" s="271" t="s">
        <v>140</v>
      </c>
    </row>
    <row r="22" spans="1:8" s="25" customFormat="1" ht="15">
      <c r="A22" s="242"/>
      <c r="B22" s="124" t="s">
        <v>141</v>
      </c>
      <c r="C22" s="242"/>
      <c r="D22" s="148" t="s">
        <v>135</v>
      </c>
      <c r="E22" s="236"/>
      <c r="F22" s="231" t="s">
        <v>136</v>
      </c>
      <c r="G22" s="242"/>
      <c r="H22" s="272" t="s">
        <v>142</v>
      </c>
    </row>
    <row r="23" spans="1:8" s="25" customFormat="1" ht="15">
      <c r="A23" s="242"/>
      <c r="B23" s="40"/>
      <c r="C23" s="242"/>
      <c r="D23" s="118"/>
      <c r="E23" s="242"/>
      <c r="F23" s="118"/>
      <c r="G23" s="242"/>
      <c r="H23" s="242"/>
    </row>
    <row r="24" spans="1:8" s="25" customFormat="1" ht="15">
      <c r="A24" s="242"/>
      <c r="B24" s="119" t="s">
        <v>143</v>
      </c>
      <c r="C24" s="242"/>
      <c r="D24" s="120"/>
      <c r="E24" s="242"/>
      <c r="F24" s="120"/>
      <c r="G24" s="242"/>
      <c r="H24" s="270"/>
    </row>
    <row r="25" spans="1:8" s="25" customFormat="1" ht="15">
      <c r="A25" s="242"/>
      <c r="B25" s="121" t="s">
        <v>133</v>
      </c>
      <c r="C25" s="242"/>
      <c r="D25" s="122"/>
      <c r="E25" s="242"/>
      <c r="F25" s="122"/>
      <c r="G25" s="242"/>
      <c r="H25" s="271"/>
    </row>
    <row r="26" spans="1:8" s="25" customFormat="1" ht="90">
      <c r="A26" s="242"/>
      <c r="B26" s="123" t="s">
        <v>144</v>
      </c>
      <c r="C26" s="242"/>
      <c r="D26" s="147" t="s">
        <v>135</v>
      </c>
      <c r="E26" s="236"/>
      <c r="F26" s="229" t="s">
        <v>136</v>
      </c>
      <c r="G26" s="236"/>
      <c r="H26" s="273" t="s">
        <v>145</v>
      </c>
    </row>
    <row r="27" spans="1:8" s="25" customFormat="1" ht="45">
      <c r="A27" s="274"/>
      <c r="B27" s="125" t="s">
        <v>146</v>
      </c>
      <c r="C27" s="275"/>
      <c r="D27" s="147" t="s">
        <v>147</v>
      </c>
      <c r="E27" s="236"/>
      <c r="F27" s="147" t="s">
        <v>148</v>
      </c>
      <c r="G27" s="236"/>
      <c r="H27" s="273" t="s">
        <v>149</v>
      </c>
    </row>
    <row r="28" spans="1:8" s="25" customFormat="1" ht="30">
      <c r="A28" s="242"/>
      <c r="B28" s="123" t="s">
        <v>150</v>
      </c>
      <c r="C28" s="242"/>
      <c r="D28" s="147" t="s">
        <v>147</v>
      </c>
      <c r="E28" s="236"/>
      <c r="F28" s="147" t="s">
        <v>148</v>
      </c>
      <c r="G28" s="236"/>
      <c r="H28" s="273" t="s">
        <v>151</v>
      </c>
    </row>
    <row r="29" spans="1:8" s="25" customFormat="1" ht="30">
      <c r="A29" s="242"/>
      <c r="B29" s="126" t="s">
        <v>146</v>
      </c>
      <c r="C29" s="275"/>
      <c r="D29" s="147" t="s">
        <v>147</v>
      </c>
      <c r="E29" s="236"/>
      <c r="F29" s="147" t="s">
        <v>148</v>
      </c>
      <c r="G29" s="236"/>
      <c r="H29" s="273" t="s">
        <v>151</v>
      </c>
    </row>
    <row r="30" spans="1:8" s="25" customFormat="1" ht="45">
      <c r="A30" s="242"/>
      <c r="B30" s="123" t="s">
        <v>152</v>
      </c>
      <c r="C30" s="242"/>
      <c r="D30" s="147" t="s">
        <v>147</v>
      </c>
      <c r="E30" s="236"/>
      <c r="F30" s="147" t="s">
        <v>148</v>
      </c>
      <c r="G30" s="236"/>
      <c r="H30" s="273" t="s">
        <v>153</v>
      </c>
    </row>
    <row r="31" spans="1:8" s="25" customFormat="1" ht="45">
      <c r="A31" s="242"/>
      <c r="B31" s="127" t="s">
        <v>154</v>
      </c>
      <c r="C31" s="275"/>
      <c r="D31" s="148">
        <v>187</v>
      </c>
      <c r="E31" s="236"/>
      <c r="F31" s="229" t="s">
        <v>155</v>
      </c>
      <c r="G31" s="236"/>
      <c r="H31" s="273" t="s">
        <v>156</v>
      </c>
    </row>
    <row r="32" spans="1:8" s="25" customFormat="1" ht="15">
      <c r="A32" s="242"/>
      <c r="B32" s="128"/>
      <c r="C32" s="242"/>
      <c r="D32" s="118"/>
      <c r="E32" s="242"/>
      <c r="F32" s="118"/>
      <c r="G32" s="242"/>
      <c r="H32" s="276"/>
    </row>
    <row r="33" spans="1:8" s="25" customFormat="1" ht="15">
      <c r="A33" s="242"/>
      <c r="B33" s="119" t="s">
        <v>157</v>
      </c>
      <c r="C33" s="242"/>
      <c r="D33" s="129"/>
      <c r="E33" s="242"/>
      <c r="F33" s="129"/>
      <c r="G33" s="242"/>
      <c r="H33" s="270"/>
    </row>
    <row r="34" spans="1:8" s="25" customFormat="1" ht="15">
      <c r="A34" s="242"/>
      <c r="B34" s="121" t="s">
        <v>158</v>
      </c>
      <c r="C34" s="242"/>
      <c r="D34" s="147" t="s">
        <v>135</v>
      </c>
      <c r="E34" s="236"/>
      <c r="F34" s="229" t="s">
        <v>155</v>
      </c>
      <c r="G34" s="242"/>
      <c r="H34" s="271" t="s">
        <v>159</v>
      </c>
    </row>
    <row r="35" spans="1:8" s="25" customFormat="1" ht="15">
      <c r="A35" s="242"/>
      <c r="B35" s="121" t="s">
        <v>160</v>
      </c>
      <c r="C35" s="242"/>
      <c r="D35" s="147" t="s">
        <v>135</v>
      </c>
      <c r="E35" s="236"/>
      <c r="F35" s="229" t="s">
        <v>155</v>
      </c>
      <c r="G35" s="242"/>
      <c r="H35" s="271" t="s">
        <v>161</v>
      </c>
    </row>
    <row r="36" spans="1:8" s="25" customFormat="1" ht="30">
      <c r="A36" s="242"/>
      <c r="B36" s="130" t="s">
        <v>162</v>
      </c>
      <c r="C36" s="242"/>
      <c r="D36" s="148" t="s">
        <v>75</v>
      </c>
      <c r="E36" s="236"/>
      <c r="F36" s="148" t="s">
        <v>163</v>
      </c>
      <c r="G36" s="242"/>
      <c r="H36" s="272"/>
    </row>
    <row r="37" spans="1:8" s="25" customFormat="1" ht="15">
      <c r="A37" s="242"/>
      <c r="B37" s="40"/>
      <c r="C37" s="242"/>
      <c r="D37" s="118"/>
      <c r="E37" s="242"/>
      <c r="F37" s="118"/>
      <c r="G37" s="242"/>
      <c r="H37" s="242"/>
    </row>
    <row r="38" spans="1:8" s="25" customFormat="1" ht="15">
      <c r="A38" s="242"/>
      <c r="B38" s="119" t="s">
        <v>164</v>
      </c>
      <c r="C38" s="242"/>
      <c r="D38" s="129"/>
      <c r="E38" s="242"/>
      <c r="F38" s="129"/>
      <c r="G38" s="242"/>
      <c r="H38" s="270"/>
    </row>
    <row r="39" spans="1:8" s="25" customFormat="1" ht="30">
      <c r="A39" s="242"/>
      <c r="B39" s="121" t="s">
        <v>165</v>
      </c>
      <c r="C39" s="242"/>
      <c r="D39" s="147" t="s">
        <v>147</v>
      </c>
      <c r="E39" s="236"/>
      <c r="F39" s="147" t="s">
        <v>148</v>
      </c>
      <c r="G39" s="242"/>
      <c r="H39" s="230" t="s">
        <v>155</v>
      </c>
    </row>
    <row r="40" spans="1:8" s="25" customFormat="1" ht="15">
      <c r="A40" s="242"/>
      <c r="B40" s="123" t="s">
        <v>166</v>
      </c>
      <c r="C40" s="242"/>
      <c r="D40" s="147" t="s">
        <v>135</v>
      </c>
      <c r="E40" s="236"/>
      <c r="F40" s="213" t="s">
        <v>136</v>
      </c>
      <c r="G40" s="242"/>
      <c r="H40" s="230" t="s">
        <v>167</v>
      </c>
    </row>
    <row r="41" spans="1:8" s="25" customFormat="1" ht="15">
      <c r="A41" s="242"/>
      <c r="B41" s="121" t="s">
        <v>168</v>
      </c>
      <c r="C41" s="242"/>
      <c r="D41" s="147" t="s">
        <v>135</v>
      </c>
      <c r="E41" s="236"/>
      <c r="F41" s="213" t="s">
        <v>155</v>
      </c>
      <c r="G41" s="242"/>
      <c r="H41" s="271"/>
    </row>
    <row r="42" spans="1:8" s="25" customFormat="1" ht="15">
      <c r="A42" s="242"/>
      <c r="B42" s="121" t="s">
        <v>169</v>
      </c>
      <c r="C42" s="242"/>
      <c r="D42" s="147" t="s">
        <v>135</v>
      </c>
      <c r="E42" s="236"/>
      <c r="F42" s="213" t="s">
        <v>155</v>
      </c>
      <c r="G42" s="242"/>
      <c r="H42" s="271"/>
    </row>
    <row r="43" spans="1:8" s="25" customFormat="1" ht="30">
      <c r="A43" s="242"/>
      <c r="B43" s="130" t="s">
        <v>170</v>
      </c>
      <c r="C43" s="242"/>
      <c r="D43" s="148" t="s">
        <v>75</v>
      </c>
      <c r="E43" s="236"/>
      <c r="F43" s="147" t="s">
        <v>163</v>
      </c>
      <c r="G43" s="242"/>
      <c r="H43" s="272"/>
    </row>
    <row r="44" spans="1:8" s="25" customFormat="1" ht="15">
      <c r="A44" s="242"/>
      <c r="B44" s="40"/>
      <c r="C44" s="242"/>
      <c r="D44" s="118"/>
      <c r="E44" s="242"/>
      <c r="F44" s="118"/>
      <c r="G44" s="242"/>
      <c r="H44" s="242"/>
    </row>
    <row r="45" spans="1:8" s="25" customFormat="1" ht="15">
      <c r="A45" s="242"/>
      <c r="B45" s="119" t="s">
        <v>171</v>
      </c>
      <c r="C45" s="242"/>
      <c r="D45" s="277"/>
      <c r="E45" s="242"/>
      <c r="F45" s="277"/>
      <c r="G45" s="242"/>
      <c r="H45" s="270"/>
    </row>
    <row r="46" spans="1:8" s="25" customFormat="1" ht="15">
      <c r="A46" s="242"/>
      <c r="B46" s="121" t="s">
        <v>172</v>
      </c>
      <c r="C46" s="242"/>
      <c r="D46" s="147" t="s">
        <v>147</v>
      </c>
      <c r="E46" s="236"/>
      <c r="F46" s="214" t="s">
        <v>173</v>
      </c>
      <c r="G46" s="242"/>
      <c r="H46" s="271"/>
    </row>
    <row r="47" spans="1:8" s="25" customFormat="1" ht="15">
      <c r="A47" s="242"/>
      <c r="B47" s="123" t="s">
        <v>174</v>
      </c>
      <c r="C47" s="242"/>
      <c r="D47" s="147" t="s">
        <v>135</v>
      </c>
      <c r="E47" s="236"/>
      <c r="F47" s="213" t="s">
        <v>175</v>
      </c>
      <c r="G47" s="242"/>
      <c r="H47" s="271"/>
    </row>
    <row r="48" spans="1:8" s="25" customFormat="1" ht="30">
      <c r="A48" s="242"/>
      <c r="B48" s="130" t="s">
        <v>176</v>
      </c>
      <c r="C48" s="242"/>
      <c r="D48" s="215" t="s">
        <v>177</v>
      </c>
      <c r="E48" s="236"/>
      <c r="F48" s="216" t="s">
        <v>175</v>
      </c>
      <c r="G48" s="242"/>
      <c r="H48" s="272"/>
    </row>
    <row r="49" spans="1:8" s="25" customFormat="1" ht="15">
      <c r="A49" s="242"/>
      <c r="B49" s="40"/>
      <c r="C49" s="242"/>
      <c r="D49" s="118"/>
      <c r="E49" s="242"/>
      <c r="F49" s="118"/>
      <c r="G49" s="242"/>
      <c r="H49" s="242"/>
    </row>
    <row r="50" spans="1:8" s="25" customFormat="1" ht="15">
      <c r="A50" s="242"/>
      <c r="B50" s="119" t="s">
        <v>178</v>
      </c>
      <c r="C50" s="242"/>
      <c r="D50" s="277"/>
      <c r="E50" s="242"/>
      <c r="F50" s="277"/>
      <c r="G50" s="242"/>
      <c r="H50" s="270"/>
    </row>
    <row r="51" spans="1:8" s="25" customFormat="1" ht="30">
      <c r="A51" s="242"/>
      <c r="B51" s="131" t="s">
        <v>179</v>
      </c>
      <c r="C51" s="242"/>
      <c r="D51" s="147" t="s">
        <v>147</v>
      </c>
      <c r="E51" s="236"/>
      <c r="F51" s="147" t="s">
        <v>180</v>
      </c>
      <c r="G51" s="242"/>
      <c r="H51" s="271"/>
    </row>
    <row r="52" spans="1:8" s="25" customFormat="1" ht="45">
      <c r="A52" s="242"/>
      <c r="B52" s="132" t="s">
        <v>181</v>
      </c>
      <c r="C52" s="242"/>
      <c r="D52" s="147" t="s">
        <v>75</v>
      </c>
      <c r="E52" s="236"/>
      <c r="F52" s="147" t="s">
        <v>182</v>
      </c>
      <c r="G52" s="242"/>
      <c r="H52" s="271"/>
    </row>
    <row r="53" spans="1:8" s="25" customFormat="1" ht="90">
      <c r="A53" s="242"/>
      <c r="B53" s="133" t="s">
        <v>183</v>
      </c>
      <c r="C53" s="242"/>
      <c r="D53" s="148" t="s">
        <v>75</v>
      </c>
      <c r="E53" s="236"/>
      <c r="F53" s="148" t="s">
        <v>184</v>
      </c>
      <c r="G53" s="242"/>
      <c r="H53" s="272"/>
    </row>
    <row r="54" spans="1:8" s="25" customFormat="1" ht="15">
      <c r="A54" s="242"/>
      <c r="B54" s="40"/>
      <c r="C54" s="242"/>
      <c r="D54" s="118"/>
      <c r="E54" s="242"/>
      <c r="F54" s="118"/>
      <c r="G54" s="242"/>
      <c r="H54" s="242"/>
    </row>
    <row r="55" spans="1:8" s="25" customFormat="1" ht="15">
      <c r="A55" s="242"/>
      <c r="B55" s="119" t="s">
        <v>185</v>
      </c>
      <c r="C55" s="242"/>
      <c r="D55" s="277"/>
      <c r="E55" s="242"/>
      <c r="F55" s="277"/>
      <c r="G55" s="242"/>
      <c r="H55" s="270"/>
    </row>
    <row r="56" spans="1:8" s="25" customFormat="1" ht="30">
      <c r="A56" s="242"/>
      <c r="B56" s="134" t="s">
        <v>186</v>
      </c>
      <c r="C56" s="242"/>
      <c r="D56" s="147" t="s">
        <v>135</v>
      </c>
      <c r="E56" s="236"/>
      <c r="F56" s="231" t="s">
        <v>136</v>
      </c>
      <c r="G56" s="242"/>
      <c r="H56" s="272" t="s">
        <v>187</v>
      </c>
    </row>
    <row r="57" spans="1:8" s="25" customFormat="1" ht="15">
      <c r="A57" s="242"/>
      <c r="B57" s="40"/>
      <c r="C57" s="242"/>
      <c r="D57" s="118"/>
      <c r="E57" s="242"/>
      <c r="F57" s="118"/>
      <c r="G57" s="242"/>
      <c r="H57" s="242"/>
    </row>
    <row r="58" spans="1:8" s="25" customFormat="1" ht="15">
      <c r="A58" s="242"/>
      <c r="B58" s="119" t="s">
        <v>188</v>
      </c>
      <c r="C58" s="242"/>
      <c r="D58" s="277"/>
      <c r="E58" s="242"/>
      <c r="F58" s="277"/>
      <c r="G58" s="242"/>
      <c r="H58" s="270"/>
    </row>
    <row r="59" spans="1:8" s="25" customFormat="1" ht="15">
      <c r="A59" s="242"/>
      <c r="B59" s="200" t="s">
        <v>189</v>
      </c>
      <c r="C59" s="242"/>
      <c r="D59" s="278"/>
      <c r="E59" s="242"/>
      <c r="F59" s="278"/>
      <c r="G59" s="242"/>
      <c r="H59" s="271"/>
    </row>
    <row r="60" spans="1:8" s="25" customFormat="1" ht="28">
      <c r="A60" s="242"/>
      <c r="B60" s="131" t="s">
        <v>190</v>
      </c>
      <c r="C60" s="242"/>
      <c r="D60" s="147" t="s">
        <v>135</v>
      </c>
      <c r="E60" s="236"/>
      <c r="F60" s="229" t="s">
        <v>191</v>
      </c>
      <c r="G60" s="242"/>
      <c r="H60" s="271" t="s">
        <v>192</v>
      </c>
    </row>
    <row r="61" spans="1:8" s="25" customFormat="1" ht="28">
      <c r="A61" s="242"/>
      <c r="B61" s="131" t="s">
        <v>193</v>
      </c>
      <c r="C61" s="242"/>
      <c r="D61" s="147" t="s">
        <v>135</v>
      </c>
      <c r="E61" s="236"/>
      <c r="F61" s="229" t="s">
        <v>191</v>
      </c>
      <c r="G61" s="242"/>
      <c r="H61" s="271" t="s">
        <v>192</v>
      </c>
    </row>
    <row r="62" spans="1:8" s="25" customFormat="1" ht="15">
      <c r="A62" s="242"/>
      <c r="B62" s="149" t="s">
        <v>194</v>
      </c>
      <c r="C62" s="242"/>
      <c r="D62" s="223">
        <v>1023.165</v>
      </c>
      <c r="E62" s="242"/>
      <c r="F62" s="147" t="s">
        <v>197</v>
      </c>
      <c r="G62" s="242"/>
      <c r="H62" s="271"/>
    </row>
    <row r="63" spans="1:8" s="25" customFormat="1" ht="15">
      <c r="A63" s="242"/>
      <c r="B63" s="132" t="str">
        <f>LEFT(B62,SEARCH(",",B62))&amp;" value"</f>
        <v>Crude oil (2709), value</v>
      </c>
      <c r="C63" s="242"/>
      <c r="D63" s="220">
        <v>14577669.946125001</v>
      </c>
      <c r="E63" s="242"/>
      <c r="F63" s="147" t="s">
        <v>96</v>
      </c>
      <c r="G63" s="242"/>
      <c r="H63" s="271" t="s">
        <v>195</v>
      </c>
    </row>
    <row r="64" spans="1:8" s="25" customFormat="1" ht="15">
      <c r="A64" s="242"/>
      <c r="B64" s="149" t="s">
        <v>196</v>
      </c>
      <c r="C64" s="242"/>
      <c r="D64" s="223">
        <v>156100</v>
      </c>
      <c r="E64" s="242"/>
      <c r="F64" s="147" t="s">
        <v>231</v>
      </c>
      <c r="G64" s="242"/>
      <c r="H64" s="271"/>
    </row>
    <row r="65" spans="1:8" s="25" customFormat="1" ht="15">
      <c r="A65" s="242"/>
      <c r="B65" s="132" t="str">
        <f>LEFT(B64,SEARCH(",",B64))&amp;" value"</f>
        <v>Natural gas (2711), value</v>
      </c>
      <c r="C65" s="242"/>
      <c r="D65" s="223">
        <v>531800000</v>
      </c>
      <c r="E65" s="242"/>
      <c r="F65" s="147" t="s">
        <v>96</v>
      </c>
      <c r="G65" s="242"/>
      <c r="H65" s="271" t="s">
        <v>198</v>
      </c>
    </row>
    <row r="66" spans="1:8" s="25" customFormat="1" ht="15">
      <c r="A66" s="242"/>
      <c r="B66" s="149" t="s">
        <v>199</v>
      </c>
      <c r="C66" s="242"/>
      <c r="D66" s="223">
        <v>2724912</v>
      </c>
      <c r="E66" s="242"/>
      <c r="F66" s="147" t="s">
        <v>200</v>
      </c>
      <c r="G66" s="242"/>
      <c r="H66" s="271" t="s">
        <v>201</v>
      </c>
    </row>
    <row r="67" spans="1:8" s="25" customFormat="1" ht="45">
      <c r="A67" s="242"/>
      <c r="B67" s="132" t="str">
        <f>LEFT(B66,SEARCH(",",B66))&amp;" value"</f>
        <v>Other (2617), value</v>
      </c>
      <c r="C67" s="242"/>
      <c r="D67" s="220">
        <v>13624560000</v>
      </c>
      <c r="E67" s="242"/>
      <c r="F67" s="147" t="s">
        <v>96</v>
      </c>
      <c r="G67" s="242"/>
      <c r="H67" s="273" t="s">
        <v>202</v>
      </c>
    </row>
    <row r="68" spans="1:8" s="25" customFormat="1" ht="15">
      <c r="A68" s="242"/>
      <c r="B68" s="149" t="s">
        <v>203</v>
      </c>
      <c r="C68" s="242"/>
      <c r="D68" s="223">
        <v>1765810</v>
      </c>
      <c r="E68" s="242"/>
      <c r="F68" s="147" t="s">
        <v>200</v>
      </c>
      <c r="G68" s="242"/>
      <c r="H68" s="271"/>
    </row>
    <row r="69" spans="1:8" s="25" customFormat="1" ht="15">
      <c r="A69" s="242"/>
      <c r="B69" s="132" t="str">
        <f>LEFT(B68,SEARCH(",",B68))&amp;" value"</f>
        <v>Coal (2701), value</v>
      </c>
      <c r="C69" s="242"/>
      <c r="D69" s="220">
        <v>8829050000</v>
      </c>
      <c r="E69" s="242"/>
      <c r="F69" s="147" t="s">
        <v>96</v>
      </c>
      <c r="G69" s="242"/>
      <c r="H69" s="273"/>
    </row>
    <row r="70" spans="1:8" s="25" customFormat="1" ht="15">
      <c r="A70" s="242"/>
      <c r="B70" s="149" t="s">
        <v>204</v>
      </c>
      <c r="C70" s="242"/>
      <c r="D70" s="223">
        <v>180685.44</v>
      </c>
      <c r="E70" s="242"/>
      <c r="F70" s="147" t="s">
        <v>200</v>
      </c>
      <c r="G70" s="242"/>
      <c r="H70" s="271"/>
    </row>
    <row r="71" spans="1:8" s="25" customFormat="1" ht="15">
      <c r="A71" s="242"/>
      <c r="B71" s="132" t="str">
        <f>LEFT(B70,SEARCH(",",B70))&amp;" value"</f>
        <v>Marble (2515), value</v>
      </c>
      <c r="C71" s="242"/>
      <c r="D71" s="220">
        <v>431500000</v>
      </c>
      <c r="E71" s="242"/>
      <c r="F71" s="147" t="s">
        <v>96</v>
      </c>
      <c r="G71" s="242"/>
      <c r="H71" s="273"/>
    </row>
    <row r="72" spans="1:8" s="25" customFormat="1" ht="15">
      <c r="A72" s="242"/>
      <c r="B72" s="149" t="s">
        <v>205</v>
      </c>
      <c r="C72" s="242"/>
      <c r="D72" s="223">
        <v>75913</v>
      </c>
      <c r="E72" s="242"/>
      <c r="F72" s="147" t="s">
        <v>200</v>
      </c>
      <c r="G72" s="242"/>
      <c r="H72" s="271"/>
    </row>
    <row r="73" spans="1:8" s="25" customFormat="1" ht="15">
      <c r="A73" s="242"/>
      <c r="B73" s="132" t="str">
        <f>LEFT(B72,SEARCH(",",B72))&amp;" value"</f>
        <v>Portland cement (2523), value</v>
      </c>
      <c r="C73" s="242"/>
      <c r="D73" s="220">
        <v>371970000</v>
      </c>
      <c r="E73" s="242"/>
      <c r="F73" s="147" t="s">
        <v>96</v>
      </c>
      <c r="G73" s="242"/>
      <c r="H73" s="273"/>
    </row>
    <row r="74" spans="1:8" s="25" customFormat="1" ht="15">
      <c r="A74" s="242"/>
      <c r="B74" s="149" t="s">
        <v>206</v>
      </c>
      <c r="C74" s="242"/>
      <c r="D74" s="223">
        <v>285910</v>
      </c>
      <c r="E74" s="242"/>
      <c r="F74" s="147" t="s">
        <v>197</v>
      </c>
      <c r="G74" s="242"/>
      <c r="H74" s="271" t="s">
        <v>207</v>
      </c>
    </row>
    <row r="75" spans="1:8" s="25" customFormat="1" ht="15">
      <c r="A75" s="242"/>
      <c r="B75" s="132" t="str">
        <f>LEFT(B74,SEARCH(",",B74))&amp;" value"</f>
        <v>Other clays (2508), value</v>
      </c>
      <c r="C75" s="242"/>
      <c r="D75" s="220">
        <v>283910000</v>
      </c>
      <c r="E75" s="242"/>
      <c r="F75" s="147" t="s">
        <v>96</v>
      </c>
      <c r="G75" s="242"/>
      <c r="H75" s="273"/>
    </row>
    <row r="76" spans="1:8" s="25" customFormat="1" ht="15">
      <c r="A76" s="242"/>
      <c r="B76" s="149" t="s">
        <v>199</v>
      </c>
      <c r="C76" s="242"/>
      <c r="D76" s="147"/>
      <c r="E76" s="242"/>
      <c r="F76" s="147"/>
      <c r="G76" s="242"/>
      <c r="H76" s="271"/>
    </row>
    <row r="77" spans="1:8" s="25" customFormat="1" ht="15">
      <c r="A77" s="242"/>
      <c r="B77" s="133" t="str">
        <f>LEFT(B76,SEARCH(",",B76))&amp;" value"</f>
        <v>Other (2617), value</v>
      </c>
      <c r="C77" s="242"/>
      <c r="D77" s="219">
        <v>493000000</v>
      </c>
      <c r="E77" s="242"/>
      <c r="F77" s="148" t="s">
        <v>96</v>
      </c>
      <c r="G77" s="242"/>
      <c r="H77" s="279" t="s">
        <v>208</v>
      </c>
    </row>
    <row r="78" spans="1:8" s="25" customFormat="1" ht="15">
      <c r="A78" s="242"/>
      <c r="B78" s="40"/>
      <c r="C78" s="242"/>
      <c r="D78" s="118"/>
      <c r="E78" s="242"/>
      <c r="F78" s="118"/>
      <c r="G78" s="242"/>
      <c r="H78" s="242"/>
    </row>
    <row r="79" spans="1:8" s="25" customFormat="1" ht="15">
      <c r="A79" s="242"/>
      <c r="B79" s="119" t="s">
        <v>209</v>
      </c>
      <c r="C79" s="242"/>
      <c r="D79" s="277"/>
      <c r="E79" s="242"/>
      <c r="F79" s="277"/>
      <c r="G79" s="242"/>
      <c r="H79" s="270"/>
    </row>
    <row r="80" spans="1:8" s="25" customFormat="1" ht="28">
      <c r="A80" s="242"/>
      <c r="B80" s="131" t="s">
        <v>210</v>
      </c>
      <c r="C80" s="242"/>
      <c r="D80" s="217" t="s">
        <v>135</v>
      </c>
      <c r="E80" s="236"/>
      <c r="F80" s="232" t="s">
        <v>211</v>
      </c>
      <c r="G80" s="242"/>
      <c r="H80" s="271" t="s">
        <v>212</v>
      </c>
    </row>
    <row r="81" spans="1:8" s="25" customFormat="1" ht="28">
      <c r="A81" s="242"/>
      <c r="B81" s="131" t="s">
        <v>213</v>
      </c>
      <c r="C81" s="242"/>
      <c r="D81" s="147" t="s">
        <v>135</v>
      </c>
      <c r="E81" s="236"/>
      <c r="F81" s="229" t="s">
        <v>211</v>
      </c>
      <c r="G81" s="242"/>
      <c r="H81" s="271" t="s">
        <v>212</v>
      </c>
    </row>
    <row r="82" spans="1:8" s="25" customFormat="1" ht="15">
      <c r="A82" s="242"/>
      <c r="B82" s="149" t="s">
        <v>203</v>
      </c>
      <c r="C82" s="242"/>
      <c r="D82" s="223">
        <v>901377</v>
      </c>
      <c r="E82" s="242"/>
      <c r="F82" s="147" t="s">
        <v>200</v>
      </c>
      <c r="G82" s="242"/>
      <c r="H82" s="271"/>
    </row>
    <row r="83" spans="1:8" s="25" customFormat="1" ht="30">
      <c r="A83" s="242"/>
      <c r="B83" s="132" t="str">
        <f>LEFT(B82,SEARCH(",",B82))&amp;" value"</f>
        <v>Coal (2701), value</v>
      </c>
      <c r="C83" s="242"/>
      <c r="D83" s="220">
        <v>2403140000</v>
      </c>
      <c r="E83" s="242"/>
      <c r="F83" s="147" t="s">
        <v>96</v>
      </c>
      <c r="G83" s="242"/>
      <c r="H83" s="273" t="s">
        <v>214</v>
      </c>
    </row>
    <row r="84" spans="1:8" s="25" customFormat="1" ht="15">
      <c r="A84" s="242"/>
      <c r="B84" s="149" t="s">
        <v>199</v>
      </c>
      <c r="C84" s="242"/>
      <c r="D84" s="223">
        <v>452445</v>
      </c>
      <c r="E84" s="242"/>
      <c r="F84" s="147" t="s">
        <v>200</v>
      </c>
      <c r="G84" s="242"/>
      <c r="H84" s="271" t="s">
        <v>201</v>
      </c>
    </row>
    <row r="85" spans="1:8" s="25" customFormat="1" ht="15">
      <c r="A85" s="242"/>
      <c r="B85" s="224" t="str">
        <f>LEFT(B84,SEARCH(",",B84))&amp;" value"</f>
        <v>Other (2617), value</v>
      </c>
      <c r="C85" s="242"/>
      <c r="D85" s="220">
        <v>434480000</v>
      </c>
      <c r="E85" s="242"/>
      <c r="F85" s="147" t="s">
        <v>96</v>
      </c>
      <c r="G85" s="242"/>
      <c r="H85" s="271"/>
    </row>
    <row r="86" spans="1:8" s="25" customFormat="1" ht="15">
      <c r="A86" s="242"/>
      <c r="B86" s="149" t="s">
        <v>204</v>
      </c>
      <c r="C86" s="242"/>
      <c r="D86" s="223">
        <v>15732</v>
      </c>
      <c r="E86" s="242"/>
      <c r="F86" s="147" t="s">
        <v>200</v>
      </c>
      <c r="G86" s="242"/>
      <c r="H86" s="271"/>
    </row>
    <row r="87" spans="1:8" s="25" customFormat="1" ht="15">
      <c r="A87" s="242"/>
      <c r="B87" s="224" t="str">
        <f>LEFT(B86,SEARCH(",",B86))&amp;" value"</f>
        <v>Marble (2515), value</v>
      </c>
      <c r="C87" s="242"/>
      <c r="D87" s="220">
        <v>37320000</v>
      </c>
      <c r="E87" s="242"/>
      <c r="F87" s="147" t="s">
        <v>96</v>
      </c>
      <c r="G87" s="242"/>
      <c r="H87" s="271"/>
    </row>
    <row r="88" spans="1:8" s="25" customFormat="1" ht="15">
      <c r="A88" s="242"/>
      <c r="B88" s="149" t="s">
        <v>199</v>
      </c>
      <c r="C88" s="242"/>
      <c r="D88" s="223">
        <v>2206</v>
      </c>
      <c r="E88" s="242"/>
      <c r="F88" s="147" t="s">
        <v>200</v>
      </c>
      <c r="G88" s="242"/>
      <c r="H88" s="271" t="s">
        <v>215</v>
      </c>
    </row>
    <row r="89" spans="1:8" s="25" customFormat="1" ht="15">
      <c r="A89" s="242"/>
      <c r="B89" s="132" t="str">
        <f>LEFT(B88,SEARCH(",",B88))&amp;" value"</f>
        <v>Other (2617), value</v>
      </c>
      <c r="C89" s="242"/>
      <c r="D89" s="220">
        <v>12530000</v>
      </c>
      <c r="E89" s="242"/>
      <c r="F89" s="147" t="s">
        <v>96</v>
      </c>
      <c r="G89" s="242"/>
      <c r="H89" s="271"/>
    </row>
    <row r="90" spans="1:8" s="25" customFormat="1" ht="15">
      <c r="A90" s="242"/>
      <c r="B90" s="149" t="s">
        <v>199</v>
      </c>
      <c r="C90" s="242"/>
      <c r="D90" s="223">
        <v>7522</v>
      </c>
      <c r="E90" s="242"/>
      <c r="F90" s="147" t="s">
        <v>200</v>
      </c>
      <c r="G90" s="242"/>
      <c r="H90" s="271" t="s">
        <v>216</v>
      </c>
    </row>
    <row r="91" spans="1:8" s="25" customFormat="1" ht="15">
      <c r="A91" s="242"/>
      <c r="B91" s="133" t="str">
        <f>LEFT(B90,SEARCH(",",B90))&amp;" value"</f>
        <v>Other (2617), value</v>
      </c>
      <c r="C91" s="242"/>
      <c r="D91" s="219">
        <v>9160000</v>
      </c>
      <c r="E91" s="242"/>
      <c r="F91" s="148" t="s">
        <v>217</v>
      </c>
      <c r="G91" s="242"/>
      <c r="H91" s="272"/>
    </row>
    <row r="92" spans="1:8" s="25" customFormat="1" ht="15">
      <c r="A92" s="242"/>
      <c r="B92" s="40"/>
      <c r="C92" s="242"/>
      <c r="D92" s="118"/>
      <c r="E92" s="242"/>
      <c r="F92" s="118"/>
      <c r="G92" s="242"/>
      <c r="H92" s="242"/>
    </row>
    <row r="93" spans="1:8" s="25" customFormat="1" ht="15">
      <c r="A93" s="242"/>
      <c r="B93" s="119" t="s">
        <v>218</v>
      </c>
      <c r="C93" s="242"/>
      <c r="D93" s="277"/>
      <c r="E93" s="242"/>
      <c r="F93" s="135"/>
      <c r="G93" s="242"/>
      <c r="H93" s="270"/>
    </row>
    <row r="94" spans="1:8" s="25" customFormat="1" ht="75">
      <c r="A94" s="242"/>
      <c r="B94" s="131" t="s">
        <v>219</v>
      </c>
      <c r="C94" s="242"/>
      <c r="D94" s="147" t="s">
        <v>147</v>
      </c>
      <c r="E94" s="236"/>
      <c r="F94" s="229" t="s">
        <v>220</v>
      </c>
      <c r="G94" s="242"/>
      <c r="H94" s="273" t="s">
        <v>221</v>
      </c>
    </row>
    <row r="95" spans="1:8" s="25" customFormat="1" ht="75">
      <c r="A95" s="242"/>
      <c r="B95" s="136" t="s">
        <v>222</v>
      </c>
      <c r="C95" s="242"/>
      <c r="D95" s="147" t="s">
        <v>147</v>
      </c>
      <c r="E95" s="236"/>
      <c r="F95" s="147" t="s">
        <v>223</v>
      </c>
      <c r="G95" s="242"/>
      <c r="H95" s="271"/>
    </row>
    <row r="96" spans="1:8" s="25" customFormat="1" ht="30">
      <c r="A96" s="242"/>
      <c r="B96" s="137" t="s">
        <v>224</v>
      </c>
      <c r="C96" s="242"/>
      <c r="D96" s="138">
        <f>SUM(Total_reconciled)/SUM(Total_revenues)</f>
        <v>0.92753731401886774</v>
      </c>
      <c r="E96" s="242"/>
      <c r="F96" s="139" t="s">
        <v>225</v>
      </c>
      <c r="G96" s="242"/>
      <c r="H96" s="272"/>
    </row>
    <row r="97" spans="1:8" s="25" customFormat="1" ht="15">
      <c r="A97" s="242"/>
      <c r="B97" s="40"/>
      <c r="C97" s="242"/>
      <c r="D97" s="118"/>
      <c r="E97" s="242"/>
      <c r="F97" s="118"/>
      <c r="G97" s="242"/>
      <c r="H97" s="242"/>
    </row>
    <row r="98" spans="1:8" s="25" customFormat="1" ht="15">
      <c r="A98" s="242"/>
      <c r="B98" s="119" t="s">
        <v>226</v>
      </c>
      <c r="C98" s="242"/>
      <c r="D98" s="135"/>
      <c r="E98" s="242"/>
      <c r="F98" s="135"/>
      <c r="G98" s="242"/>
      <c r="H98" s="270"/>
    </row>
    <row r="99" spans="1:8" s="25" customFormat="1" ht="30">
      <c r="A99" s="242"/>
      <c r="B99" s="137" t="s">
        <v>227</v>
      </c>
      <c r="C99" s="242"/>
      <c r="D99" s="218" t="s">
        <v>75</v>
      </c>
      <c r="E99" s="236"/>
      <c r="F99" s="148" t="s">
        <v>228</v>
      </c>
      <c r="G99" s="242"/>
      <c r="H99" s="272"/>
    </row>
    <row r="100" spans="1:8" s="25" customFormat="1" ht="15" hidden="1">
      <c r="A100" s="242"/>
      <c r="B100" s="184" t="s">
        <v>229</v>
      </c>
      <c r="C100" s="280"/>
      <c r="D100" s="120"/>
      <c r="E100" s="280"/>
      <c r="F100" s="120"/>
      <c r="G100" s="242"/>
      <c r="H100" s="271"/>
    </row>
    <row r="101" spans="1:8" s="25" customFormat="1" ht="15" hidden="1">
      <c r="A101" s="242"/>
      <c r="B101" s="149" t="s">
        <v>194</v>
      </c>
      <c r="C101" s="242"/>
      <c r="D101" s="147" t="s">
        <v>230</v>
      </c>
      <c r="E101" s="242"/>
      <c r="F101" s="147" t="s">
        <v>197</v>
      </c>
      <c r="G101" s="242"/>
      <c r="H101" s="271"/>
    </row>
    <row r="102" spans="1:8" s="25" customFormat="1" ht="15" hidden="1">
      <c r="A102" s="242"/>
      <c r="B102" s="149" t="s">
        <v>196</v>
      </c>
      <c r="C102" s="242"/>
      <c r="D102" s="147" t="s">
        <v>230</v>
      </c>
      <c r="E102" s="242"/>
      <c r="F102" s="147" t="s">
        <v>231</v>
      </c>
      <c r="G102" s="242"/>
      <c r="H102" s="271"/>
    </row>
    <row r="103" spans="1:8" s="25" customFormat="1" ht="15" hidden="1">
      <c r="A103" s="242"/>
      <c r="B103" s="185" t="s">
        <v>232</v>
      </c>
      <c r="C103" s="281"/>
      <c r="D103" s="148" t="s">
        <v>230</v>
      </c>
      <c r="E103" s="281"/>
      <c r="F103" s="148" t="s">
        <v>200</v>
      </c>
      <c r="G103" s="242"/>
      <c r="H103" s="271"/>
    </row>
    <row r="104" spans="1:8" s="25" customFormat="1" ht="15" hidden="1">
      <c r="A104" s="242"/>
      <c r="B104" s="184" t="s">
        <v>233</v>
      </c>
      <c r="C104" s="280"/>
      <c r="D104" s="120"/>
      <c r="E104" s="280"/>
      <c r="F104" s="120"/>
      <c r="G104" s="242"/>
      <c r="H104" s="271"/>
    </row>
    <row r="105" spans="1:8" s="25" customFormat="1" ht="15" hidden="1">
      <c r="A105" s="242"/>
      <c r="B105" s="149" t="s">
        <v>194</v>
      </c>
      <c r="C105" s="242"/>
      <c r="D105" s="147" t="s">
        <v>230</v>
      </c>
      <c r="E105" s="242"/>
      <c r="F105" s="147" t="s">
        <v>197</v>
      </c>
      <c r="G105" s="242"/>
      <c r="H105" s="271"/>
    </row>
    <row r="106" spans="1:8" s="25" customFormat="1" ht="15" hidden="1">
      <c r="A106" s="242"/>
      <c r="B106" s="132" t="s">
        <v>234</v>
      </c>
      <c r="C106" s="242"/>
      <c r="D106" s="147" t="s">
        <v>230</v>
      </c>
      <c r="E106" s="242"/>
      <c r="F106" s="147" t="s">
        <v>217</v>
      </c>
      <c r="G106" s="242"/>
      <c r="H106" s="271" t="s">
        <v>235</v>
      </c>
    </row>
    <row r="107" spans="1:8" s="25" customFormat="1" ht="15" hidden="1">
      <c r="A107" s="242"/>
      <c r="B107" s="149" t="s">
        <v>196</v>
      </c>
      <c r="C107" s="242"/>
      <c r="D107" s="147" t="s">
        <v>230</v>
      </c>
      <c r="E107" s="242"/>
      <c r="F107" s="147" t="s">
        <v>231</v>
      </c>
      <c r="G107" s="242"/>
      <c r="H107" s="271"/>
    </row>
    <row r="108" spans="1:8" s="25" customFormat="1" ht="15" hidden="1">
      <c r="A108" s="242"/>
      <c r="B108" s="132" t="s">
        <v>236</v>
      </c>
      <c r="C108" s="242"/>
      <c r="D108" s="147" t="s">
        <v>230</v>
      </c>
      <c r="E108" s="242"/>
      <c r="F108" s="147" t="s">
        <v>217</v>
      </c>
      <c r="G108" s="242"/>
      <c r="H108" s="271" t="s">
        <v>235</v>
      </c>
    </row>
    <row r="109" spans="1:8" s="25" customFormat="1" ht="15" hidden="1">
      <c r="A109" s="242"/>
      <c r="B109" s="149" t="s">
        <v>232</v>
      </c>
      <c r="C109" s="242"/>
      <c r="D109" s="147" t="s">
        <v>230</v>
      </c>
      <c r="E109" s="242"/>
      <c r="F109" s="147" t="s">
        <v>200</v>
      </c>
      <c r="G109" s="242"/>
      <c r="H109" s="271"/>
    </row>
    <row r="110" spans="1:8" s="25" customFormat="1" ht="15" hidden="1">
      <c r="A110" s="242"/>
      <c r="B110" s="132" t="str">
        <f>LEFT(B109,SEARCH(",",B109))&amp;" value"</f>
        <v>Add commodities here, value</v>
      </c>
      <c r="C110" s="242"/>
      <c r="D110" s="147" t="s">
        <v>230</v>
      </c>
      <c r="E110" s="242"/>
      <c r="F110" s="147" t="s">
        <v>217</v>
      </c>
      <c r="G110" s="242"/>
      <c r="H110" s="271" t="s">
        <v>235</v>
      </c>
    </row>
    <row r="111" spans="1:8" s="25" customFormat="1" ht="30" hidden="1">
      <c r="A111" s="242"/>
      <c r="B111" s="183" t="s">
        <v>237</v>
      </c>
      <c r="C111" s="281"/>
      <c r="D111" s="148" t="s">
        <v>230</v>
      </c>
      <c r="E111" s="281"/>
      <c r="F111" s="148" t="s">
        <v>217</v>
      </c>
      <c r="G111" s="281"/>
      <c r="H111" s="272"/>
    </row>
    <row r="112" spans="1:8" s="25" customFormat="1" ht="15">
      <c r="A112" s="242"/>
      <c r="B112" s="40"/>
      <c r="C112" s="242"/>
      <c r="D112" s="242"/>
      <c r="E112" s="242"/>
      <c r="F112" s="255"/>
      <c r="G112" s="242"/>
      <c r="H112" s="242"/>
    </row>
    <row r="113" spans="1:8" s="25" customFormat="1" ht="16" customHeight="1">
      <c r="A113" s="242"/>
      <c r="B113" s="119" t="s">
        <v>238</v>
      </c>
      <c r="C113" s="242"/>
      <c r="D113" s="135"/>
      <c r="E113" s="242"/>
      <c r="F113" s="135"/>
      <c r="G113" s="242"/>
      <c r="H113" s="270"/>
    </row>
    <row r="114" spans="1:8" s="25" customFormat="1" ht="60">
      <c r="A114" s="242"/>
      <c r="B114" s="137" t="s">
        <v>239</v>
      </c>
      <c r="C114" s="242"/>
      <c r="D114" s="148" t="s">
        <v>75</v>
      </c>
      <c r="E114" s="236"/>
      <c r="F114" s="148" t="s">
        <v>240</v>
      </c>
      <c r="G114" s="242"/>
      <c r="H114" s="272"/>
    </row>
    <row r="115" spans="1:8" s="25" customFormat="1" ht="30.75" hidden="1" customHeight="1">
      <c r="A115" s="242"/>
      <c r="B115" s="141" t="s">
        <v>241</v>
      </c>
      <c r="C115" s="242"/>
      <c r="D115" s="148"/>
      <c r="E115" s="242"/>
      <c r="F115" s="148"/>
      <c r="G115" s="242"/>
      <c r="H115" s="272"/>
    </row>
    <row r="116" spans="1:8" s="25" customFormat="1" ht="15">
      <c r="A116" s="242"/>
      <c r="B116" s="40"/>
      <c r="C116" s="242"/>
      <c r="D116" s="118"/>
      <c r="E116" s="242"/>
      <c r="F116" s="255"/>
      <c r="G116" s="242"/>
      <c r="H116" s="242"/>
    </row>
    <row r="117" spans="1:8" s="25" customFormat="1" ht="15">
      <c r="A117" s="242"/>
      <c r="B117" s="119" t="s">
        <v>242</v>
      </c>
      <c r="C117" s="242"/>
      <c r="D117" s="135"/>
      <c r="E117" s="242"/>
      <c r="F117" s="135"/>
      <c r="G117" s="242"/>
      <c r="H117" s="270"/>
    </row>
    <row r="118" spans="1:8" s="25" customFormat="1" ht="30">
      <c r="A118" s="242"/>
      <c r="B118" s="137" t="s">
        <v>243</v>
      </c>
      <c r="C118" s="242"/>
      <c r="D118" s="148" t="s">
        <v>75</v>
      </c>
      <c r="E118" s="236"/>
      <c r="F118" s="148" t="s">
        <v>244</v>
      </c>
      <c r="G118" s="242"/>
      <c r="H118" s="272"/>
    </row>
    <row r="119" spans="1:8" s="25" customFormat="1" ht="30.75" hidden="1" customHeight="1">
      <c r="A119" s="242"/>
      <c r="B119" s="141" t="s">
        <v>245</v>
      </c>
      <c r="C119" s="242"/>
      <c r="D119" s="148" t="s">
        <v>230</v>
      </c>
      <c r="E119" s="242"/>
      <c r="F119" s="148" t="s">
        <v>217</v>
      </c>
      <c r="G119" s="242"/>
      <c r="H119" s="272"/>
    </row>
    <row r="120" spans="1:8" s="25" customFormat="1" ht="15">
      <c r="A120" s="242"/>
      <c r="B120" s="40"/>
      <c r="C120" s="242"/>
      <c r="D120" s="118"/>
      <c r="E120" s="242"/>
      <c r="F120" s="255"/>
      <c r="G120" s="242"/>
      <c r="H120" s="242"/>
    </row>
    <row r="121" spans="1:8" s="25" customFormat="1" ht="15">
      <c r="A121" s="242"/>
      <c r="B121" s="119" t="s">
        <v>246</v>
      </c>
      <c r="C121" s="242"/>
      <c r="D121" s="135"/>
      <c r="E121" s="242"/>
      <c r="F121" s="135"/>
      <c r="G121" s="242"/>
      <c r="H121" s="270"/>
    </row>
    <row r="122" spans="1:8" s="25" customFormat="1" ht="30">
      <c r="A122" s="242"/>
      <c r="B122" s="136" t="s">
        <v>247</v>
      </c>
      <c r="C122" s="242"/>
      <c r="D122" s="147" t="s">
        <v>147</v>
      </c>
      <c r="E122" s="236"/>
      <c r="F122" s="147" t="s">
        <v>248</v>
      </c>
      <c r="G122" s="236"/>
      <c r="H122" s="271"/>
    </row>
    <row r="123" spans="1:8" s="25" customFormat="1" ht="15">
      <c r="A123" s="242"/>
      <c r="B123" s="141" t="s">
        <v>249</v>
      </c>
      <c r="C123" s="242"/>
      <c r="D123" s="219">
        <v>3563369893</v>
      </c>
      <c r="E123" s="236"/>
      <c r="F123" s="148" t="s">
        <v>96</v>
      </c>
      <c r="G123" s="236"/>
      <c r="H123" s="272" t="s">
        <v>250</v>
      </c>
    </row>
    <row r="124" spans="1:8" s="25" customFormat="1" ht="15">
      <c r="A124" s="242"/>
      <c r="B124" s="40"/>
      <c r="C124" s="242"/>
      <c r="D124" s="118"/>
      <c r="E124" s="242"/>
      <c r="F124" s="255"/>
      <c r="G124" s="242"/>
      <c r="H124" s="242"/>
    </row>
    <row r="125" spans="1:8" s="25" customFormat="1" ht="15">
      <c r="A125" s="242"/>
      <c r="B125" s="119" t="s">
        <v>251</v>
      </c>
      <c r="C125" s="242"/>
      <c r="D125" s="135"/>
      <c r="E125" s="242"/>
      <c r="F125" s="135"/>
      <c r="G125" s="242"/>
      <c r="H125" s="270"/>
    </row>
    <row r="126" spans="1:8" s="25" customFormat="1" ht="30">
      <c r="A126" s="242"/>
      <c r="B126" s="137" t="str">
        <f>"Does the government disclose information on"&amp;RIGHT(B125,LEN(B125)-SEARCH(":",B125,1))&amp;"?"</f>
        <v>Does the government disclose information on Direct subnational payments?</v>
      </c>
      <c r="C126" s="242"/>
      <c r="D126" s="148" t="s">
        <v>75</v>
      </c>
      <c r="E126" s="236"/>
      <c r="F126" s="148" t="s">
        <v>252</v>
      </c>
      <c r="G126" s="242"/>
      <c r="H126" s="272"/>
    </row>
    <row r="127" spans="1:8" s="25" customFormat="1" ht="15" hidden="1">
      <c r="A127" s="242"/>
      <c r="B127" s="141" t="s">
        <v>253</v>
      </c>
      <c r="C127" s="242"/>
      <c r="D127" s="148"/>
      <c r="E127" s="242"/>
      <c r="F127" s="148"/>
      <c r="G127" s="242"/>
      <c r="H127" s="272"/>
    </row>
    <row r="128" spans="1:8" s="25" customFormat="1" ht="15">
      <c r="A128" s="242"/>
      <c r="B128" s="40"/>
      <c r="C128" s="242"/>
      <c r="D128" s="118"/>
      <c r="E128" s="242"/>
      <c r="F128" s="255"/>
      <c r="G128" s="242"/>
      <c r="H128" s="242"/>
    </row>
    <row r="129" spans="1:8" s="25" customFormat="1" ht="15">
      <c r="A129" s="242"/>
      <c r="B129" s="119" t="s">
        <v>254</v>
      </c>
      <c r="C129" s="242"/>
      <c r="D129" s="135"/>
      <c r="E129" s="242"/>
      <c r="F129" s="255"/>
      <c r="G129" s="242"/>
      <c r="H129" s="270"/>
    </row>
    <row r="130" spans="1:8" s="25" customFormat="1" ht="90">
      <c r="A130" s="242"/>
      <c r="B130" s="137" t="s">
        <v>255</v>
      </c>
      <c r="C130" s="242"/>
      <c r="D130" s="234">
        <f>IFERROR(IF(_xlfn.DAYS('Part 1 - About'!$E$27,'Part 1 - About'!$E$20)/365&gt;0,_xlfn.DAYS('Part 1 - About'!$E$27,'Part 1 - About'!$E$20)/365,_xlfn.DAYS('Part 1 - About'!$E$24,'Part 1 - About'!$E$20)/365),"Automatically completed using the 1. About sheet")</f>
        <v>1.526027397260274</v>
      </c>
      <c r="E130" s="242"/>
      <c r="F130" s="255"/>
      <c r="G130" s="242"/>
      <c r="H130" s="279" t="s">
        <v>256</v>
      </c>
    </row>
    <row r="131" spans="1:8" s="25" customFormat="1" ht="15">
      <c r="A131" s="242"/>
      <c r="B131" s="40"/>
      <c r="C131" s="242"/>
      <c r="D131" s="118"/>
      <c r="E131" s="242"/>
      <c r="F131" s="255"/>
      <c r="G131" s="242"/>
      <c r="H131" s="282"/>
    </row>
    <row r="132" spans="1:8" s="25" customFormat="1" ht="15">
      <c r="A132" s="242"/>
      <c r="B132" s="119" t="s">
        <v>257</v>
      </c>
      <c r="C132" s="242"/>
      <c r="D132" s="135"/>
      <c r="E132" s="242"/>
      <c r="F132" s="135"/>
      <c r="G132" s="242"/>
      <c r="H132" s="283"/>
    </row>
    <row r="133" spans="1:8" s="25" customFormat="1" ht="90">
      <c r="A133" s="242"/>
      <c r="B133" s="131" t="s">
        <v>258</v>
      </c>
      <c r="C133" s="242"/>
      <c r="D133" s="147" t="s">
        <v>135</v>
      </c>
      <c r="E133" s="236"/>
      <c r="F133" s="229" t="s">
        <v>155</v>
      </c>
      <c r="G133" s="242"/>
      <c r="H133" s="273" t="s">
        <v>259</v>
      </c>
    </row>
    <row r="134" spans="1:8" s="25" customFormat="1" ht="30">
      <c r="A134" s="242"/>
      <c r="B134" s="132" t="s">
        <v>260</v>
      </c>
      <c r="C134" s="242"/>
      <c r="D134" s="147" t="s">
        <v>80</v>
      </c>
      <c r="E134" s="236"/>
      <c r="F134" s="147"/>
      <c r="G134" s="242"/>
      <c r="H134" s="271"/>
    </row>
    <row r="135" spans="1:8" s="25" customFormat="1" ht="15">
      <c r="A135" s="242"/>
      <c r="B135" s="121" t="s">
        <v>261</v>
      </c>
      <c r="C135" s="242"/>
      <c r="D135" s="147" t="s">
        <v>135</v>
      </c>
      <c r="E135" s="236"/>
      <c r="F135" s="229" t="s">
        <v>262</v>
      </c>
      <c r="G135" s="242"/>
      <c r="H135" s="271" t="s">
        <v>263</v>
      </c>
    </row>
    <row r="136" spans="1:8" s="25" customFormat="1" ht="15">
      <c r="A136" s="242"/>
      <c r="B136" s="123" t="s">
        <v>264</v>
      </c>
      <c r="C136" s="242"/>
      <c r="D136" s="147" t="s">
        <v>135</v>
      </c>
      <c r="E136" s="236"/>
      <c r="F136" s="229" t="s">
        <v>262</v>
      </c>
      <c r="G136" s="242"/>
      <c r="H136" s="271" t="s">
        <v>263</v>
      </c>
    </row>
    <row r="137" spans="1:8" s="25" customFormat="1" ht="15">
      <c r="A137" s="242"/>
      <c r="B137" s="121" t="s">
        <v>265</v>
      </c>
      <c r="C137" s="242"/>
      <c r="D137" s="147" t="s">
        <v>80</v>
      </c>
      <c r="E137" s="236"/>
      <c r="F137" s="147" t="str">
        <f>IF(D137=[1]Lists!$K$4,"&lt; Input URL to data source &gt;",IF(D137=[1]Lists!$K$5,"&lt; Reference section in EITI Report or URL &gt;",IF(D137=[1]Lists!$K$6,"&lt; Reference evidence of non-applicability &gt;","")))</f>
        <v/>
      </c>
      <c r="G137" s="242"/>
      <c r="H137" s="271"/>
    </row>
    <row r="138" spans="1:8" s="25" customFormat="1" ht="15">
      <c r="A138" s="242"/>
      <c r="B138" s="124" t="s">
        <v>266</v>
      </c>
      <c r="C138" s="242"/>
      <c r="D138" s="148" t="s">
        <v>80</v>
      </c>
      <c r="E138" s="236"/>
      <c r="F138" s="148" t="str">
        <f>IF(D138=[1]Lists!$K$4,"&lt; Input URL to data source &gt;",IF(D138=[1]Lists!$K$5,"&lt; Reference section in EITI Report or URL &gt;",IF(D138=[1]Lists!$K$6,"&lt; Reference evidence of non-applicability &gt;","")))</f>
        <v/>
      </c>
      <c r="G138" s="242"/>
      <c r="H138" s="272"/>
    </row>
    <row r="139" spans="1:8" s="25" customFormat="1" ht="15">
      <c r="A139" s="242"/>
      <c r="B139" s="40"/>
      <c r="C139" s="242"/>
      <c r="D139" s="118"/>
      <c r="E139" s="242"/>
      <c r="F139" s="255"/>
      <c r="G139" s="242"/>
      <c r="H139" s="242"/>
    </row>
    <row r="140" spans="1:8" s="25" customFormat="1" ht="30">
      <c r="A140" s="242"/>
      <c r="B140" s="119" t="s">
        <v>267</v>
      </c>
      <c r="C140" s="242"/>
      <c r="D140" s="135"/>
      <c r="E140" s="242"/>
      <c r="F140" s="135"/>
      <c r="G140" s="242"/>
      <c r="H140" s="270"/>
    </row>
    <row r="141" spans="1:8" s="25" customFormat="1" ht="45">
      <c r="A141" s="242"/>
      <c r="B141" s="136" t="s">
        <v>268</v>
      </c>
      <c r="C141" s="242"/>
      <c r="D141" s="147" t="s">
        <v>147</v>
      </c>
      <c r="E141" s="236"/>
      <c r="F141" s="147" t="s">
        <v>269</v>
      </c>
      <c r="G141" s="242"/>
      <c r="H141" s="271"/>
    </row>
    <row r="142" spans="1:8" s="25" customFormat="1" ht="30">
      <c r="A142" s="242"/>
      <c r="B142" s="141" t="s">
        <v>270</v>
      </c>
      <c r="C142" s="242"/>
      <c r="D142" s="148"/>
      <c r="E142" s="242"/>
      <c r="F142" s="150" t="str">
        <f>IF(D142=Lists!$K$4,"&lt; Input URL to data source &gt;",IF(D142=Lists!$K$5,"&lt; Reference section in EITI Report &gt;",IF(D142=Lists!$K$6,"&lt; Reference evidence of non-applicability &gt;","")))</f>
        <v/>
      </c>
      <c r="G142" s="242"/>
      <c r="H142" s="272"/>
    </row>
    <row r="143" spans="1:8" s="25" customFormat="1" ht="15">
      <c r="A143" s="242"/>
      <c r="B143" s="40"/>
      <c r="C143" s="242"/>
      <c r="D143" s="118"/>
      <c r="E143" s="242"/>
      <c r="F143" s="255"/>
      <c r="G143" s="242"/>
      <c r="H143" s="242"/>
    </row>
    <row r="144" spans="1:8" s="25" customFormat="1" ht="15">
      <c r="A144" s="242"/>
      <c r="B144" s="119" t="s">
        <v>271</v>
      </c>
      <c r="C144" s="242"/>
      <c r="D144" s="135"/>
      <c r="E144" s="242"/>
      <c r="F144" s="135"/>
      <c r="G144" s="242"/>
      <c r="H144" s="270"/>
    </row>
    <row r="145" spans="1:8" s="25" customFormat="1" ht="30">
      <c r="A145" s="242"/>
      <c r="B145" s="137" t="s">
        <v>272</v>
      </c>
      <c r="C145" s="242"/>
      <c r="D145" s="148" t="s">
        <v>75</v>
      </c>
      <c r="E145" s="236"/>
      <c r="F145" s="148" t="s">
        <v>273</v>
      </c>
      <c r="G145" s="242"/>
      <c r="H145" s="272"/>
    </row>
    <row r="146" spans="1:8" s="25" customFormat="1" ht="30" hidden="1">
      <c r="A146" s="242"/>
      <c r="B146" s="140" t="s">
        <v>274</v>
      </c>
      <c r="C146" s="242"/>
      <c r="D146" s="147"/>
      <c r="E146" s="242"/>
      <c r="F146" s="147"/>
      <c r="G146" s="242"/>
      <c r="H146" s="271"/>
    </row>
    <row r="147" spans="1:8" s="25" customFormat="1" ht="30" hidden="1">
      <c r="A147" s="242"/>
      <c r="B147" s="141" t="s">
        <v>275</v>
      </c>
      <c r="C147" s="242"/>
      <c r="D147" s="148"/>
      <c r="E147" s="242"/>
      <c r="F147" s="148"/>
      <c r="G147" s="242"/>
      <c r="H147" s="272"/>
    </row>
    <row r="148" spans="1:8" s="25" customFormat="1" ht="15">
      <c r="A148" s="242"/>
      <c r="B148" s="40"/>
      <c r="C148" s="242"/>
      <c r="D148" s="118"/>
      <c r="E148" s="242"/>
      <c r="F148" s="255"/>
      <c r="G148" s="242"/>
      <c r="H148" s="242"/>
    </row>
    <row r="149" spans="1:8" s="25" customFormat="1" ht="30">
      <c r="A149" s="242"/>
      <c r="B149" s="119" t="s">
        <v>276</v>
      </c>
      <c r="C149" s="242"/>
      <c r="D149" s="135"/>
      <c r="E149" s="242"/>
      <c r="F149" s="135"/>
      <c r="G149" s="242"/>
      <c r="H149" s="270"/>
    </row>
    <row r="150" spans="1:8" s="25" customFormat="1" ht="45">
      <c r="A150" s="242"/>
      <c r="B150" s="136" t="s">
        <v>277</v>
      </c>
      <c r="C150" s="242"/>
      <c r="D150" s="147" t="s">
        <v>75</v>
      </c>
      <c r="E150" s="236"/>
      <c r="F150" s="147" t="s">
        <v>278</v>
      </c>
      <c r="G150" s="242"/>
      <c r="H150" s="271"/>
    </row>
    <row r="151" spans="1:8" s="25" customFormat="1" ht="60">
      <c r="A151" s="242"/>
      <c r="B151" s="136" t="s">
        <v>279</v>
      </c>
      <c r="C151" s="242"/>
      <c r="D151" s="147" t="s">
        <v>135</v>
      </c>
      <c r="E151" s="236"/>
      <c r="F151" s="147" t="s">
        <v>280</v>
      </c>
      <c r="G151" s="242"/>
      <c r="H151" s="271" t="s">
        <v>281</v>
      </c>
    </row>
    <row r="152" spans="1:8" s="25" customFormat="1" ht="45">
      <c r="A152" s="242"/>
      <c r="B152" s="137" t="s">
        <v>282</v>
      </c>
      <c r="C152" s="242"/>
      <c r="D152" s="148" t="s">
        <v>135</v>
      </c>
      <c r="E152" s="236"/>
      <c r="F152" s="148" t="s">
        <v>283</v>
      </c>
      <c r="G152" s="242"/>
      <c r="H152" s="272"/>
    </row>
    <row r="153" spans="1:8" s="25" customFormat="1" ht="15">
      <c r="A153" s="242"/>
      <c r="B153" s="40"/>
      <c r="C153" s="242"/>
      <c r="D153" s="118"/>
      <c r="E153" s="242"/>
      <c r="F153" s="255"/>
      <c r="G153" s="242"/>
      <c r="H153" s="242"/>
    </row>
    <row r="154" spans="1:8" s="25" customFormat="1" ht="15">
      <c r="A154" s="242"/>
      <c r="B154" s="119" t="s">
        <v>284</v>
      </c>
      <c r="C154" s="242"/>
      <c r="D154" s="135"/>
      <c r="E154" s="242"/>
      <c r="F154" s="135"/>
      <c r="G154" s="242"/>
      <c r="H154" s="270"/>
    </row>
    <row r="155" spans="1:8" s="25" customFormat="1" ht="30">
      <c r="A155" s="242"/>
      <c r="B155" s="136" t="s">
        <v>285</v>
      </c>
      <c r="C155" s="242"/>
      <c r="D155" s="147" t="s">
        <v>80</v>
      </c>
      <c r="E155" s="236"/>
      <c r="F155" s="147" t="str">
        <f>IF(D155=[1]Lists!$K$4,"&lt; Input URL to data source &gt;",IF(D155=[1]Lists!$K$5,"&lt; Reference section in EITI Report or URL &gt;",IF(D155=[1]Lists!$K$6,"&lt; Reference evidence of non-applicability &gt;","")))</f>
        <v/>
      </c>
      <c r="G155" s="236"/>
      <c r="H155" s="271"/>
    </row>
    <row r="156" spans="1:8" s="25" customFormat="1" ht="30" hidden="1">
      <c r="A156" s="242"/>
      <c r="B156" s="140" t="s">
        <v>286</v>
      </c>
      <c r="C156" s="242"/>
      <c r="D156" s="147"/>
      <c r="E156" s="236"/>
      <c r="F156" s="147"/>
      <c r="G156" s="236"/>
      <c r="H156" s="271"/>
    </row>
    <row r="157" spans="1:8" s="25" customFormat="1" ht="30" hidden="1">
      <c r="A157" s="242"/>
      <c r="B157" s="140" t="s">
        <v>287</v>
      </c>
      <c r="C157" s="242"/>
      <c r="D157" s="147"/>
      <c r="E157" s="284"/>
      <c r="F157" s="147"/>
      <c r="G157" s="236"/>
      <c r="H157" s="271"/>
    </row>
    <row r="158" spans="1:8" s="25" customFormat="1" ht="15">
      <c r="A158" s="242"/>
      <c r="B158" s="136" t="s">
        <v>288</v>
      </c>
      <c r="C158" s="242"/>
      <c r="D158" s="147" t="s">
        <v>147</v>
      </c>
      <c r="E158" s="236"/>
      <c r="F158" s="151" t="s">
        <v>289</v>
      </c>
      <c r="G158" s="236"/>
      <c r="H158" s="271"/>
    </row>
    <row r="159" spans="1:8" s="25" customFormat="1" ht="30">
      <c r="A159" s="242"/>
      <c r="B159" s="140" t="s">
        <v>290</v>
      </c>
      <c r="C159" s="242"/>
      <c r="D159" s="220">
        <f>2911600+3501150</f>
        <v>6412750</v>
      </c>
      <c r="E159" s="236"/>
      <c r="F159" s="147" t="s">
        <v>96</v>
      </c>
      <c r="G159" s="236"/>
      <c r="H159" s="271"/>
    </row>
    <row r="160" spans="1:8" s="25" customFormat="1" ht="30">
      <c r="A160" s="242"/>
      <c r="B160" s="140" t="s">
        <v>291</v>
      </c>
      <c r="C160" s="242"/>
      <c r="D160" s="220">
        <f>2281170+1740278</f>
        <v>4021448</v>
      </c>
      <c r="E160" s="236"/>
      <c r="F160" s="147" t="s">
        <v>96</v>
      </c>
      <c r="G160" s="236"/>
      <c r="H160" s="271"/>
    </row>
    <row r="161" spans="1:8" s="25" customFormat="1" ht="30">
      <c r="A161" s="242"/>
      <c r="B161" s="136" t="s">
        <v>292</v>
      </c>
      <c r="C161" s="242"/>
      <c r="D161" s="147" t="s">
        <v>147</v>
      </c>
      <c r="E161" s="236"/>
      <c r="F161" s="147" t="s">
        <v>289</v>
      </c>
      <c r="G161" s="236"/>
      <c r="H161" s="273"/>
    </row>
    <row r="162" spans="1:8" s="25" customFormat="1" ht="30">
      <c r="A162" s="242"/>
      <c r="B162" s="140" t="s">
        <v>293</v>
      </c>
      <c r="C162" s="242"/>
      <c r="D162" s="147"/>
      <c r="E162" s="236"/>
      <c r="F162" s="147"/>
      <c r="G162" s="236"/>
      <c r="H162" s="273" t="s">
        <v>294</v>
      </c>
    </row>
    <row r="163" spans="1:8" s="25" customFormat="1" ht="30">
      <c r="A163" s="242"/>
      <c r="B163" s="141" t="s">
        <v>295</v>
      </c>
      <c r="C163" s="242"/>
      <c r="D163" s="148"/>
      <c r="E163" s="236"/>
      <c r="F163" s="148"/>
      <c r="G163" s="236"/>
      <c r="H163" s="272"/>
    </row>
    <row r="164" spans="1:8" s="25" customFormat="1" ht="15">
      <c r="A164" s="242"/>
      <c r="B164" s="40"/>
      <c r="C164" s="242"/>
      <c r="D164" s="118"/>
      <c r="E164" s="242"/>
      <c r="F164" s="255"/>
      <c r="G164" s="242"/>
      <c r="H164" s="242"/>
    </row>
    <row r="165" spans="1:8" s="25" customFormat="1" ht="15">
      <c r="A165" s="242"/>
      <c r="B165" s="119" t="s">
        <v>296</v>
      </c>
      <c r="C165" s="242"/>
      <c r="D165" s="135"/>
      <c r="E165" s="242"/>
      <c r="F165" s="135"/>
      <c r="G165" s="242"/>
      <c r="H165" s="270"/>
    </row>
    <row r="166" spans="1:8" s="25" customFormat="1" ht="30">
      <c r="A166" s="242"/>
      <c r="B166" s="136" t="s">
        <v>297</v>
      </c>
      <c r="C166" s="242"/>
      <c r="D166" s="147" t="s">
        <v>147</v>
      </c>
      <c r="E166" s="236"/>
      <c r="F166" s="147" t="s">
        <v>298</v>
      </c>
      <c r="G166" s="236"/>
      <c r="H166" s="271"/>
    </row>
    <row r="167" spans="1:8" s="25" customFormat="1" ht="45">
      <c r="A167" s="242"/>
      <c r="B167" s="141" t="s">
        <v>299</v>
      </c>
      <c r="C167" s="242"/>
      <c r="D167" s="148">
        <v>0</v>
      </c>
      <c r="E167" s="236"/>
      <c r="F167" s="148" t="s">
        <v>96</v>
      </c>
      <c r="G167" s="236"/>
      <c r="H167" s="279" t="s">
        <v>300</v>
      </c>
    </row>
    <row r="168" spans="1:8" s="25" customFormat="1" ht="15">
      <c r="A168" s="242"/>
      <c r="B168" s="40"/>
      <c r="C168" s="242"/>
      <c r="D168" s="118"/>
      <c r="E168" s="242"/>
      <c r="F168" s="255"/>
      <c r="G168" s="242"/>
      <c r="H168" s="242"/>
    </row>
    <row r="169" spans="1:8" s="25" customFormat="1" ht="15">
      <c r="A169" s="242"/>
      <c r="B169" s="119" t="s">
        <v>301</v>
      </c>
      <c r="C169" s="242"/>
      <c r="D169" s="142"/>
      <c r="E169" s="242"/>
      <c r="F169" s="143"/>
      <c r="G169" s="242"/>
      <c r="H169" s="270"/>
    </row>
    <row r="170" spans="1:8" s="25" customFormat="1" ht="30">
      <c r="A170" s="242"/>
      <c r="B170" s="144" t="s">
        <v>302</v>
      </c>
      <c r="C170" s="242"/>
      <c r="D170" s="147" t="s">
        <v>147</v>
      </c>
      <c r="E170" s="236"/>
      <c r="F170" s="147" t="s">
        <v>303</v>
      </c>
      <c r="G170" s="242"/>
      <c r="H170" s="271"/>
    </row>
    <row r="171" spans="1:8" s="25" customFormat="1" ht="30">
      <c r="A171" s="242"/>
      <c r="B171" s="136" t="s">
        <v>304</v>
      </c>
      <c r="C171" s="242"/>
      <c r="D171" s="220">
        <v>13441000000</v>
      </c>
      <c r="E171" s="242"/>
      <c r="F171" s="147" t="s">
        <v>96</v>
      </c>
      <c r="G171" s="242"/>
      <c r="H171" s="271"/>
    </row>
    <row r="172" spans="1:8" s="25" customFormat="1" ht="15">
      <c r="A172" s="242"/>
      <c r="B172" s="131" t="s">
        <v>305</v>
      </c>
      <c r="C172" s="242"/>
      <c r="D172" s="147"/>
      <c r="E172" s="242"/>
      <c r="F172" s="147"/>
      <c r="G172" s="242"/>
      <c r="H172" s="271" t="s">
        <v>80</v>
      </c>
    </row>
    <row r="173" spans="1:8" s="25" customFormat="1" ht="15">
      <c r="A173" s="242"/>
      <c r="B173" s="121" t="s">
        <v>306</v>
      </c>
      <c r="C173" s="242"/>
      <c r="D173" s="220">
        <v>1462540000000</v>
      </c>
      <c r="E173" s="242"/>
      <c r="F173" s="147" t="s">
        <v>96</v>
      </c>
      <c r="G173" s="242"/>
      <c r="H173" s="285">
        <f>+D171/D173</f>
        <v>9.1901759951864559E-3</v>
      </c>
    </row>
    <row r="174" spans="1:8" s="25" customFormat="1" ht="15">
      <c r="A174" s="242"/>
      <c r="B174" s="121" t="s">
        <v>307</v>
      </c>
      <c r="C174" s="242"/>
      <c r="D174" s="220">
        <v>2642126121.7599988</v>
      </c>
      <c r="E174" s="242"/>
      <c r="F174" s="147" t="s">
        <v>96</v>
      </c>
      <c r="G174" s="242"/>
      <c r="H174" s="271"/>
    </row>
    <row r="175" spans="1:8" s="25" customFormat="1" ht="15">
      <c r="A175" s="242"/>
      <c r="B175" s="121" t="s">
        <v>308</v>
      </c>
      <c r="C175" s="242"/>
      <c r="D175" s="220">
        <v>152500000000</v>
      </c>
      <c r="E175" s="242"/>
      <c r="F175" s="147" t="s">
        <v>96</v>
      </c>
      <c r="G175" s="242"/>
      <c r="H175" s="285">
        <f>+D174/D175</f>
        <v>1.7325417191868843E-2</v>
      </c>
    </row>
    <row r="176" spans="1:8" s="25" customFormat="1" ht="15">
      <c r="A176" s="242"/>
      <c r="B176" s="121" t="s">
        <v>309</v>
      </c>
      <c r="C176" s="242"/>
      <c r="D176" s="220">
        <v>2896620000</v>
      </c>
      <c r="E176" s="242"/>
      <c r="F176" s="147" t="s">
        <v>96</v>
      </c>
      <c r="G176" s="242"/>
      <c r="H176" s="271"/>
    </row>
    <row r="177" spans="1:8" s="25" customFormat="1" ht="15">
      <c r="A177" s="242"/>
      <c r="B177" s="121" t="s">
        <v>310</v>
      </c>
      <c r="C177" s="242"/>
      <c r="D177" s="220">
        <v>53810000000</v>
      </c>
      <c r="E177" s="242"/>
      <c r="F177" s="147" t="s">
        <v>96</v>
      </c>
      <c r="G177" s="242"/>
      <c r="H177" s="285">
        <f>+D176/D177</f>
        <v>5.3830514774205536E-2</v>
      </c>
    </row>
    <row r="178" spans="1:8" s="25" customFormat="1" ht="15">
      <c r="A178" s="242"/>
      <c r="B178" s="121" t="s">
        <v>311</v>
      </c>
      <c r="C178" s="242"/>
      <c r="D178" s="147"/>
      <c r="E178" s="242"/>
      <c r="F178" s="147"/>
      <c r="G178" s="242"/>
      <c r="H178" s="271" t="s">
        <v>80</v>
      </c>
    </row>
    <row r="179" spans="1:8" s="25" customFormat="1" ht="15">
      <c r="A179" s="242"/>
      <c r="B179" s="121" t="s">
        <v>312</v>
      </c>
      <c r="C179" s="242"/>
      <c r="D179" s="147"/>
      <c r="E179" s="242"/>
      <c r="F179" s="147"/>
      <c r="G179" s="242"/>
      <c r="H179" s="271" t="s">
        <v>80</v>
      </c>
    </row>
    <row r="180" spans="1:8" s="25" customFormat="1" ht="30">
      <c r="A180" s="242"/>
      <c r="B180" s="121" t="s">
        <v>313</v>
      </c>
      <c r="C180" s="242"/>
      <c r="D180" s="223">
        <v>11977</v>
      </c>
      <c r="E180" s="236"/>
      <c r="F180" s="147" t="s">
        <v>314</v>
      </c>
      <c r="G180" s="236"/>
      <c r="H180" s="273" t="s">
        <v>315</v>
      </c>
    </row>
    <row r="181" spans="1:8" s="25" customFormat="1" ht="15">
      <c r="A181" s="242"/>
      <c r="B181" s="121" t="s">
        <v>316</v>
      </c>
      <c r="C181" s="242"/>
      <c r="D181" s="223">
        <v>6349927</v>
      </c>
      <c r="E181" s="236"/>
      <c r="F181" s="147" t="s">
        <v>314</v>
      </c>
      <c r="G181" s="236"/>
      <c r="H181" s="285">
        <f>+D180/D181</f>
        <v>1.8861634157369054E-3</v>
      </c>
    </row>
    <row r="182" spans="1:8" s="25" customFormat="1" ht="15">
      <c r="A182" s="242"/>
      <c r="B182" s="121" t="s">
        <v>317</v>
      </c>
      <c r="C182" s="242"/>
      <c r="D182" s="147"/>
      <c r="E182" s="242"/>
      <c r="F182" s="147"/>
      <c r="G182" s="242"/>
      <c r="H182" s="271" t="s">
        <v>80</v>
      </c>
    </row>
    <row r="183" spans="1:8" s="25" customFormat="1" ht="15">
      <c r="A183" s="242"/>
      <c r="B183" s="130" t="s">
        <v>318</v>
      </c>
      <c r="C183" s="242"/>
      <c r="D183" s="148"/>
      <c r="E183" s="242"/>
      <c r="F183" s="148"/>
      <c r="G183" s="242"/>
      <c r="H183" s="272" t="s">
        <v>80</v>
      </c>
    </row>
    <row r="184" spans="1:8" s="25" customFormat="1" ht="15">
      <c r="A184" s="242"/>
      <c r="B184" s="255"/>
      <c r="C184" s="242"/>
      <c r="D184" s="145"/>
      <c r="E184" s="242"/>
      <c r="F184" s="255"/>
      <c r="G184" s="242"/>
      <c r="H184" s="242"/>
    </row>
    <row r="185" spans="1:8" s="25" customFormat="1" ht="15">
      <c r="A185" s="242"/>
      <c r="B185" s="119" t="s">
        <v>319</v>
      </c>
      <c r="C185" s="242"/>
      <c r="D185" s="120"/>
      <c r="E185" s="242"/>
      <c r="F185" s="120"/>
      <c r="G185" s="242"/>
      <c r="H185" s="270"/>
    </row>
    <row r="186" spans="1:8" s="25" customFormat="1" ht="15">
      <c r="A186" s="242"/>
      <c r="B186" s="121" t="s">
        <v>133</v>
      </c>
      <c r="C186" s="242"/>
      <c r="D186" s="122"/>
      <c r="E186" s="242"/>
      <c r="F186" s="122"/>
      <c r="G186" s="242"/>
      <c r="H186" s="271"/>
    </row>
    <row r="187" spans="1:8" s="25" customFormat="1" ht="30">
      <c r="A187" s="242"/>
      <c r="B187" s="132" t="s">
        <v>320</v>
      </c>
      <c r="C187" s="242"/>
      <c r="D187" s="147" t="s">
        <v>147</v>
      </c>
      <c r="E187" s="236"/>
      <c r="F187" s="147" t="s">
        <v>321</v>
      </c>
      <c r="G187" s="236"/>
      <c r="H187" s="273" t="s">
        <v>322</v>
      </c>
    </row>
    <row r="188" spans="1:8" s="25" customFormat="1" ht="45">
      <c r="A188" s="274"/>
      <c r="B188" s="199" t="s">
        <v>323</v>
      </c>
      <c r="C188" s="275"/>
      <c r="D188" s="147" t="s">
        <v>80</v>
      </c>
      <c r="E188" s="236"/>
      <c r="F188" s="147" t="str">
        <f>IF(D188=[1]Lists!$K$4,"&lt; Input URL to data source &gt;",IF(D188=[1]Lists!$K$5,"&lt; Reference section in EITI Report or URL &gt;",IF(D188=[1]Lists!$K$6,"&lt; Reference evidence of non-applicability &gt;","")))</f>
        <v/>
      </c>
      <c r="G188" s="236"/>
      <c r="H188" s="271"/>
    </row>
    <row r="189" spans="1:8" s="25" customFormat="1" ht="30">
      <c r="A189" s="242"/>
      <c r="B189" s="133" t="s">
        <v>324</v>
      </c>
      <c r="C189" s="275"/>
      <c r="D189" s="148" t="s">
        <v>80</v>
      </c>
      <c r="E189" s="236"/>
      <c r="F189" s="148" t="str">
        <f>IF(D189=[1]Lists!$K$4,"&lt; Input URL to data source &gt;",IF(D189=[1]Lists!$K$5,"&lt; Reference section in EITI Report or URL &gt;",IF(D189=[1]Lists!$K$6,"&lt; Reference evidence of non-applicability &gt;","")))</f>
        <v/>
      </c>
      <c r="G189" s="236"/>
      <c r="H189" s="272"/>
    </row>
    <row r="190" spans="1:8" s="25" customFormat="1" ht="15.5" thickBot="1">
      <c r="A190" s="242"/>
      <c r="B190" s="256"/>
      <c r="C190" s="244"/>
      <c r="D190" s="146"/>
      <c r="E190" s="244"/>
      <c r="F190" s="256"/>
      <c r="G190" s="244"/>
      <c r="H190" s="244"/>
    </row>
    <row r="191" spans="1:8" s="25" customFormat="1" ht="15">
      <c r="A191" s="242"/>
      <c r="B191" s="255"/>
      <c r="C191" s="242"/>
      <c r="D191" s="145"/>
      <c r="E191" s="242"/>
      <c r="F191" s="255"/>
      <c r="G191" s="242"/>
      <c r="H191" s="242"/>
    </row>
    <row r="192" spans="1:8" s="25" customFormat="1" ht="15.5" thickBot="1">
      <c r="A192" s="242"/>
      <c r="B192" s="319" t="s">
        <v>32</v>
      </c>
      <c r="C192" s="320"/>
      <c r="D192" s="320"/>
      <c r="E192" s="320"/>
      <c r="F192" s="320"/>
      <c r="G192" s="320"/>
      <c r="H192" s="320"/>
    </row>
    <row r="193" spans="1:8" s="25" customFormat="1" ht="15">
      <c r="A193" s="242"/>
      <c r="B193" s="321" t="s">
        <v>33</v>
      </c>
      <c r="C193" s="322"/>
      <c r="D193" s="322"/>
      <c r="E193" s="322"/>
      <c r="F193" s="322"/>
      <c r="G193" s="322"/>
      <c r="H193" s="322"/>
    </row>
    <row r="194" spans="1:8" s="25" customFormat="1" ht="15.5" thickBot="1">
      <c r="A194" s="242"/>
      <c r="B194" s="323"/>
      <c r="C194" s="323"/>
      <c r="D194" s="323"/>
      <c r="E194" s="323"/>
      <c r="F194" s="323"/>
      <c r="G194" s="323"/>
      <c r="H194" s="323"/>
    </row>
    <row r="195" spans="1:8" s="25" customFormat="1" ht="15">
      <c r="A195" s="242"/>
      <c r="B195" s="307" t="s">
        <v>34</v>
      </c>
      <c r="C195" s="307"/>
      <c r="D195" s="307"/>
      <c r="E195" s="307"/>
      <c r="F195" s="307"/>
      <c r="G195" s="307"/>
      <c r="H195" s="307"/>
    </row>
    <row r="196" spans="1:8" s="25" customFormat="1" ht="15.75" customHeight="1">
      <c r="A196" s="242"/>
      <c r="B196" s="298" t="s">
        <v>35</v>
      </c>
      <c r="C196" s="298"/>
      <c r="D196" s="298"/>
      <c r="E196" s="298"/>
      <c r="F196" s="298"/>
      <c r="G196" s="298"/>
      <c r="H196" s="298"/>
    </row>
    <row r="197" spans="1:8" s="25" customFormat="1" ht="15">
      <c r="A197" s="242"/>
      <c r="B197" s="307" t="s">
        <v>37</v>
      </c>
      <c r="C197" s="307"/>
      <c r="D197" s="307"/>
      <c r="E197" s="307"/>
      <c r="F197" s="307"/>
      <c r="G197" s="307"/>
      <c r="H197" s="307"/>
    </row>
    <row r="198" spans="1:8" s="25" customFormat="1" ht="15">
      <c r="A198" s="242"/>
      <c r="B198" s="255"/>
      <c r="C198" s="242"/>
      <c r="D198" s="145"/>
      <c r="E198" s="242"/>
      <c r="F198" s="255"/>
      <c r="G198" s="242"/>
      <c r="H198" s="242"/>
    </row>
    <row r="199" spans="1:8" s="25" customFormat="1" ht="15">
      <c r="A199" s="242"/>
      <c r="B199" s="255"/>
      <c r="C199" s="242"/>
      <c r="D199" s="145"/>
      <c r="E199" s="242"/>
      <c r="F199" s="255"/>
      <c r="G199" s="242"/>
      <c r="H199" s="242"/>
    </row>
    <row r="200" spans="1:8" s="25" customFormat="1" ht="15">
      <c r="A200" s="242"/>
      <c r="B200" s="255"/>
      <c r="C200" s="242"/>
      <c r="D200" s="145"/>
      <c r="E200" s="242"/>
      <c r="F200" s="255"/>
      <c r="G200" s="242"/>
      <c r="H200" s="242"/>
    </row>
    <row r="201" spans="1:8" s="25" customFormat="1" ht="15">
      <c r="A201" s="235"/>
      <c r="B201" s="235"/>
      <c r="C201" s="235"/>
      <c r="D201" s="235"/>
      <c r="E201" s="235"/>
      <c r="F201" s="235"/>
      <c r="G201" s="235"/>
      <c r="H201" s="235"/>
    </row>
    <row r="202" spans="1:8" ht="16"/>
    <row r="203" spans="1:8" ht="16"/>
    <row r="204" spans="1:8" ht="16"/>
    <row r="205" spans="1:8" ht="16"/>
    <row r="206" spans="1:8" ht="16"/>
    <row r="207" spans="1:8" ht="16"/>
    <row r="208" spans="1:8" ht="16"/>
    <row r="209" ht="16"/>
    <row r="210" ht="16"/>
    <row r="211" ht="16"/>
    <row r="212" ht="16"/>
    <row r="213" ht="16"/>
    <row r="214" ht="16"/>
    <row r="215" ht="16"/>
    <row r="216" ht="16"/>
    <row r="217" ht="16"/>
    <row r="218" ht="16"/>
    <row r="219" ht="16"/>
    <row r="220" ht="16"/>
    <row r="221" ht="16"/>
    <row r="222" ht="16"/>
  </sheetData>
  <mergeCells count="14">
    <mergeCell ref="B197:H197"/>
    <mergeCell ref="B2:H2"/>
    <mergeCell ref="B3:H3"/>
    <mergeCell ref="B4:H4"/>
    <mergeCell ref="B5:H5"/>
    <mergeCell ref="B6:H6"/>
    <mergeCell ref="B7:H7"/>
    <mergeCell ref="B8:H8"/>
    <mergeCell ref="B192:H192"/>
    <mergeCell ref="B193:H193"/>
    <mergeCell ref="B194:H194"/>
    <mergeCell ref="B195:H195"/>
    <mergeCell ref="B196:H196"/>
    <mergeCell ref="B9:H9"/>
  </mergeCells>
  <dataValidations count="3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2:D77 D82:D91 D105:D110 D101:D103"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66 F74 F68 F70 F72 F76 F82 F84 F86 F88 F90 F109 F62 F107 F105 F101:F103"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46:D47 D170 D26:D30 D34:D36 D39:D43 D94:D95 D51:D53 D56 D60:D61 D80:D81 D166 D99 D114 D118 D122 D126 D133:D138 D141 D145 D19:D22 D150:D152 D158 D161 D155 D186:D189"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11" xr:uid="{7082261E-C7B1-4F74-81CF-A7794A2F9992}">
      <formula1>0</formula1>
    </dataValidation>
    <dataValidation type="textLength" allowBlank="1" showInputMessage="1" showErrorMessage="1" errorTitle="Please do not edit these cells" error="Please do not edit these cells" sqref="B129:B130 B132 B117:B119 B198:B200 B98 B113:B115 B121:B123 B125:B127 B93:B96"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77"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75"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74"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73"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71:D172"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76"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15 D119 D162:D163 D127 D142 D146:D147 D123 D156:D157 D159:D160 D167" xr:uid="{F804F85A-1323-4293-B007-2F02CD36D823}">
      <formula1>0</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81" xr:uid="{C25C6A91-A8B7-4D2B-9D03-35CB8EF07251}">
      <formula1>2</formula1>
    </dataValidation>
    <dataValidation type="list" operator="equal" showInputMessage="1" showErrorMessage="1" errorTitle="Invalid entry" error="Invalid entry" promptTitle="Please input unit" prompt="Please input currency according to 3-letter ISO currency code." sqref="F115 F119 F182:F183 F127 F146:F147 F167 F159:F160 F123 F162:F163 F156:F157 F171:F177"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82"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83"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09 B101:B103 B68 B70 B72 B66 B74 B62 B64 B105 B88 B90 B82 B76 B107 B86 B84" xr:uid="{8E4A7729-626F-4674-B975-3B334A3975DE}">
      <formula1>Commodities_list</formula1>
    </dataValidation>
    <dataValidation type="whole" allowBlank="1" showInputMessage="1" showErrorMessage="1" errorTitle="Please do not edit these cells" error="Please do not edit these cells" sqref="B154:B160 B133:B138 B140:B142 B144:B147 B149:B152 B165:B167 B185:B189" xr:uid="{286182BE-B58B-4B5D-8529-F453ED5F7915}">
      <formula1>10000</formula1>
      <formula2>50000</formula2>
    </dataValidation>
    <dataValidation type="whole" allowBlank="1" showInputMessage="1" showErrorMessage="1" errorTitle="Please do not edit these cells" error="Please do not edit these cells" sqref="B190:H191 B169:B183" xr:uid="{41BDBFD2-EE60-47A7-B7DF-916D7BB2FB21}">
      <formula1>4</formula1>
      <formula2>5</formula2>
    </dataValidation>
    <dataValidation allowBlank="1" showInputMessage="1" showErrorMessage="1" promptTitle="Name of the registry" prompt="Please input the name of the Beneficial Ownership Registry" sqref="D48" xr:uid="{B869F98B-CD96-4A4D-A5E2-B9A9321A27FD}"/>
    <dataValidation allowBlank="1" showInputMessage="1" showErrorMessage="1" promptTitle="Additional relevant files" prompt="If several files relevant to the report exist, please indicate as such here. If several, please copy this into several rows." sqref="D48" xr:uid="{68971727-9B6E-469F-926F-1D3A4734C578}"/>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78:F181" xr:uid="{541820E9-9F26-4712-A681-25A67BF16B28}">
      <formula1>0</formula1>
    </dataValidation>
    <dataValidation allowBlank="1" showInputMessage="1" showErrorMessage="1" errorTitle="Please do not edit these cells" error="Please do not edit these cells" sqref="B161:B163" xr:uid="{07FE9B1E-D8D5-4CDF-B4C7-CACFEBEDBF5D}"/>
    <dataValidation type="whole" allowBlank="1" showInputMessage="1" showErrorMessage="1" errorTitle="Do not edit these cells" error="Please do not edit these cells" sqref="B194"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79"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78 D180" xr:uid="{D06DCB01-0C0E-444C-9C6D-1307A8C5A77D}">
      <formula1>2</formula1>
    </dataValidation>
    <dataValidation type="whole" showInputMessage="1" showErrorMessage="1" sqref="A67:C67 A69:C69 A71:C71 A73:C73 A75:C75 B60:B61 A65:C65 A76:A81 A66 A68 A70 A72 A74 F153:F154 B164:C164 D164:D165 F164:F165 B168:C168 D168:D169 F23:F25 D23:D25 F32:F33 D32:D33 F37:F38 D37:D38 F44:F45 D44:D45 F49:F50 D49:D50 F54:F55 D54:D55 B63 D78:D79 F78:F79 B92:C92 D92:D93 F92:F93 B97:C97 D96:D98 F96:F98 B100:G100 B104:G104 F168:F169 B112:C112 D112:D113 F112:F113 B116:C116 D116:D117 F116:F117 B120:C120 D120:D121 F120:F121 B124:C124 D124:D125 F124:F125 B128:C128 B131:C131 B139:C139 D139:D140 F139:F140 B143:C143 D143:D144 F143:F144 B148:C148 D148:D149 F148:F149 B153:C153 D153:D154 C66 C68 C70 C72 C74 C76:C91 C93:C96 C98:C99 H116 C113:C115 C117:C119 C121:C123 C125:C127 C129:C130 C132:C138 C140:C142 C144:C147 C149:C152 C154:C163 C165:C167 D17:D18 F17:F18 B110:B111 D128:D132 F128:F132 C105:C111 H143 H139 G105:G189 H128 H124 H120 H92 H97 E101:E103 G101:G103 H112 C101:C103 C1:H1 H23 H78 B11:F11 F57:F59 D57:D59 C12:H16 A1:A64 C17:C64 B77:B81 B83 E17:E99 B89 B91 H168 H164 H153 H148 H57 H54 H49 H44 H37 H32 A185:A189 C185:C189 F184:F185 D184:D185 C169:C183 B184:C184 H184 B99 B106 B108 C10:H10 B1:B10 B12:B57 B85 B87 E105:E189 G17:G99 H131"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69:H183 H165:H167 H129:H130 H33:H36 H45:H48 H50:H53 H38:H43 H17:H22 H185:H189 H79:H91 H98:H111 H113:H115 H117:H119 H55:H56 H125:H127 H132:H138 H93:H96 H140:H142 H144:H147 H149:H152 H121:H123 H154:H163 H58:H77 H24:H31"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C0DA09EE-65BC-4741-8548-3172A3BBC5BF}">
      <formula1>0</formula1>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79" r:id="rId8" location="r3-3" display="EITI Requirement 3.3" xr:uid="{00000000-0004-0000-0200-00000E000000}"/>
    <hyperlink ref="B93" r:id="rId9" location="r4-1" display="EITI Requirement 4.1" xr:uid="{00000000-0004-0000-0200-00000F000000}"/>
    <hyperlink ref="B98" r:id="rId10" location="r4-2" display="EITI Requirement 4.2" xr:uid="{00000000-0004-0000-0200-000010000000}"/>
    <hyperlink ref="B113" r:id="rId11" location="r4-3" display="EITI Requirement 4.3" xr:uid="{00000000-0004-0000-0200-000011000000}"/>
    <hyperlink ref="B117" r:id="rId12" location="r4-4" display="EITI Requirement 4.4" xr:uid="{00000000-0004-0000-0200-000012000000}"/>
    <hyperlink ref="B121" r:id="rId13" location="r4-5" display="EITI Requirement 4.5" xr:uid="{00000000-0004-0000-0200-000013000000}"/>
    <hyperlink ref="B125" r:id="rId14" location="r4-6" display="EITI Requirement 4.6" xr:uid="{00000000-0004-0000-0200-000014000000}"/>
    <hyperlink ref="B129" r:id="rId15" location="r4-8" display="EITI Requirement 4.8" xr:uid="{00000000-0004-0000-0200-000016000000}"/>
    <hyperlink ref="B132" r:id="rId16" location="r4-9" display="EITI Requirement 4.9" xr:uid="{00000000-0004-0000-0200-000017000000}"/>
    <hyperlink ref="B140" r:id="rId17" location="r5-1" display="EITI Requirement 5.1" xr:uid="{00000000-0004-0000-0200-000018000000}"/>
    <hyperlink ref="B144" r:id="rId18" location="r5-2" display="EITI Requirement 5.2" xr:uid="{00000000-0004-0000-0200-000019000000}"/>
    <hyperlink ref="B149" r:id="rId19" location="r5-3" display="EITI Requirement 5.3" xr:uid="{00000000-0004-0000-0200-00001A000000}"/>
    <hyperlink ref="B165" r:id="rId20" location="r6-2" display="EITI Requirement 6.2" xr:uid="{00000000-0004-0000-0200-00001B000000}"/>
    <hyperlink ref="B169" r:id="rId21" location="r6-3" display="EITI Requirement 6.3" xr:uid="{00000000-0004-0000-0200-00001C000000}"/>
    <hyperlink ref="B154" r:id="rId22" location="r6-1" display="EITI Requirement 6.1" xr:uid="{00000000-0004-0000-0200-000027000000}"/>
    <hyperlink ref="B33" r:id="rId23" location="r2-3" xr:uid="{37B4EDC1-B71E-4913-8AFB-F12611AEFFD5}"/>
    <hyperlink ref="B171" r:id="rId24" xr:uid="{C617A177-3D20-4FE6-A273-853EDEC861A7}"/>
    <hyperlink ref="B193:F193" r:id="rId25" display="Give us your feedback or report a conflict in the data! Write to us at  data@eiti.org" xr:uid="{3FA22EFF-FF94-4799-88A3-B6E47F7EA5DF}"/>
    <hyperlink ref="B192:F192" r:id="rId26" display="For the latest version of Summary data templates, see  https://eiti.org/summary-data-template" xr:uid="{81D1286E-131F-487C-851A-0A200B3AD468}"/>
    <hyperlink ref="B58" r:id="rId27" location="r3-2" display="EITI Requirement 3.2" xr:uid="{CE111D86-D62A-4947-9C13-FF9656A3A753}"/>
    <hyperlink ref="B185" r:id="rId28" location="r6-4" xr:uid="{96BFE352-3017-4C6C-A4DE-1CEBE3EDBC7A}"/>
    <hyperlink ref="F41" r:id="rId29" xr:uid="{6512DD7F-ECE7-4E9E-9949-77E5F4DFB9C6}"/>
    <hyperlink ref="F42" r:id="rId30" xr:uid="{F6035205-28C0-471C-9058-093E9CB2AF75}"/>
    <hyperlink ref="F40" r:id="rId31" xr:uid="{7DE5A5A9-6FF1-4C1F-8927-0A1FED98592A}"/>
    <hyperlink ref="F46" r:id="rId32" display="https://transparency.mom.gov.af/dashboard" xr:uid="{8D7171F3-3E42-40EE-B3FA-0D851AD7782C}"/>
    <hyperlink ref="F47" r:id="rId33" xr:uid="{5F129DD3-DEB4-4AE2-B765-04FCACC45735}"/>
    <hyperlink ref="F48" r:id="rId34" xr:uid="{1232D8AE-E00F-4A20-BCE4-5E200104668C}"/>
    <hyperlink ref="F19" r:id="rId35" xr:uid="{C3F02859-DFF3-4E1B-AE1A-B5969F75EBC0}"/>
    <hyperlink ref="F20" r:id="rId36" xr:uid="{874531C7-CA30-47A2-B142-CA9F5144E045}"/>
    <hyperlink ref="F21" r:id="rId37" xr:uid="{CB304711-AB50-49B2-8287-5AB3356F135D}"/>
    <hyperlink ref="F22" r:id="rId38" xr:uid="{ADC974B5-9428-4FDC-BD64-904CC96A4FF0}"/>
    <hyperlink ref="F26" r:id="rId39" xr:uid="{77F252A6-9179-4639-AFAE-1B057D9B8329}"/>
    <hyperlink ref="F31" r:id="rId40" xr:uid="{4F32A33B-FB0A-460C-A9E2-CD8B7A7C82A0}"/>
    <hyperlink ref="F35" r:id="rId41" xr:uid="{D65E24E2-2E70-4572-8D62-DC3B64FE2A3F}"/>
    <hyperlink ref="F34" r:id="rId42" xr:uid="{CBD9F497-1427-4829-B9C0-594E7EB2A8D9}"/>
    <hyperlink ref="H39" r:id="rId43" xr:uid="{BE28A7AB-A950-4403-B56A-2A8B7D8EDE3F}"/>
    <hyperlink ref="F56" r:id="rId44" xr:uid="{E1C18089-D820-47E8-A5DA-C02F0B53F0F2}"/>
    <hyperlink ref="F60" r:id="rId45" xr:uid="{EA569366-581A-4209-BF2C-4DB15ED86114}"/>
    <hyperlink ref="F61" r:id="rId46" xr:uid="{E5C9AF61-B017-4CD9-B365-035D8AD051C8}"/>
    <hyperlink ref="F80" r:id="rId47" xr:uid="{32E6A7B4-059E-462E-86F4-351F2DD135C7}"/>
    <hyperlink ref="F81" r:id="rId48" xr:uid="{4A01E3CA-0C5C-4FCE-8032-9F336FF1EAA7}"/>
    <hyperlink ref="F94" r:id="rId49" display="https://transparency.mom.gov.af/dashboard" xr:uid="{96CA06D7-B41D-4A8A-85F8-8EE566E039D4}"/>
    <hyperlink ref="F133" r:id="rId50" xr:uid="{A2E37499-DDED-49BD-B222-6EE1193CF282}"/>
    <hyperlink ref="F135" r:id="rId51" xr:uid="{E3408AE9-05FC-4042-AA71-5BE82B996ED5}"/>
    <hyperlink ref="F136" r:id="rId52" xr:uid="{8E7E58D6-E523-4209-AD77-4D21A8E390A5}"/>
    <hyperlink ref="H40" r:id="rId53" xr:uid="{CD8FAC84-26D5-4F0F-BC54-F38B9E3BFC30}"/>
  </hyperlinks>
  <pageMargins left="0.25" right="0.25" top="0.75" bottom="0.75" header="0.3" footer="0.3"/>
  <pageSetup paperSize="8" fitToHeight="0" orientation="landscape" horizontalDpi="2400" verticalDpi="2400" r:id="rId5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Lists!$K$3:$K$7</xm:f>
          </x14:formula1>
          <xm:sqref>D198:D200</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F67 F69 F71 F73 F75 F77 F83 F85 F87 F89 F91 F108 F63 F106 F110:F111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04"/>
  <sheetViews>
    <sheetView showGridLines="0" zoomScale="70" zoomScaleNormal="70" workbookViewId="0"/>
  </sheetViews>
  <sheetFormatPr defaultColWidth="4" defaultRowHeight="24" customHeight="1"/>
  <cols>
    <col min="1" max="1" width="4" style="25"/>
    <col min="2" max="2" width="48.7265625" style="25" customWidth="1"/>
    <col min="3" max="3" width="44.453125" style="25" customWidth="1"/>
    <col min="4" max="4" width="38.81640625" style="25" customWidth="1"/>
    <col min="5" max="5" width="23" style="25" customWidth="1"/>
    <col min="6" max="10" width="26.453125" style="25" customWidth="1"/>
    <col min="11" max="11" width="4" style="25" customWidth="1"/>
    <col min="12" max="33" width="4" style="25"/>
    <col min="34" max="34" width="12.1796875" style="25" bestFit="1" customWidth="1"/>
    <col min="35" max="16384" width="4" style="25"/>
  </cols>
  <sheetData>
    <row r="1" spans="2:12" ht="15">
      <c r="B1" s="235"/>
      <c r="C1" s="235"/>
      <c r="D1" s="235"/>
      <c r="E1" s="235"/>
      <c r="F1" s="235"/>
      <c r="G1" s="235"/>
      <c r="H1" s="235"/>
      <c r="I1" s="235"/>
      <c r="J1" s="235"/>
      <c r="K1" s="235"/>
      <c r="L1" s="235"/>
    </row>
    <row r="2" spans="2:12" ht="15">
      <c r="B2" s="308" t="s">
        <v>325</v>
      </c>
      <c r="C2" s="308"/>
      <c r="D2" s="308"/>
      <c r="E2" s="308"/>
      <c r="F2" s="308"/>
      <c r="G2" s="308"/>
      <c r="H2" s="308"/>
      <c r="I2" s="308"/>
      <c r="J2" s="308"/>
      <c r="K2" s="235"/>
      <c r="L2" s="235"/>
    </row>
    <row r="3" spans="2:12" ht="22.5">
      <c r="B3" s="309" t="s">
        <v>39</v>
      </c>
      <c r="C3" s="309"/>
      <c r="D3" s="309"/>
      <c r="E3" s="309"/>
      <c r="F3" s="309"/>
      <c r="G3" s="309"/>
      <c r="H3" s="309"/>
      <c r="I3" s="309"/>
      <c r="J3" s="309"/>
      <c r="K3" s="235"/>
      <c r="L3" s="235"/>
    </row>
    <row r="4" spans="2:12" ht="15">
      <c r="B4" s="311" t="s">
        <v>326</v>
      </c>
      <c r="C4" s="311"/>
      <c r="D4" s="311"/>
      <c r="E4" s="311"/>
      <c r="F4" s="311"/>
      <c r="G4" s="311"/>
      <c r="H4" s="311"/>
      <c r="I4" s="311"/>
      <c r="J4" s="311"/>
      <c r="K4" s="235"/>
      <c r="L4" s="235"/>
    </row>
    <row r="5" spans="2:12" ht="15">
      <c r="B5" s="311" t="s">
        <v>327</v>
      </c>
      <c r="C5" s="311"/>
      <c r="D5" s="311"/>
      <c r="E5" s="311"/>
      <c r="F5" s="311"/>
      <c r="G5" s="311"/>
      <c r="H5" s="311"/>
      <c r="I5" s="311"/>
      <c r="J5" s="311"/>
      <c r="K5" s="235"/>
      <c r="L5" s="235"/>
    </row>
    <row r="6" spans="2:12" ht="15">
      <c r="B6" s="311" t="s">
        <v>328</v>
      </c>
      <c r="C6" s="311"/>
      <c r="D6" s="311"/>
      <c r="E6" s="311"/>
      <c r="F6" s="311"/>
      <c r="G6" s="311"/>
      <c r="H6" s="311"/>
      <c r="I6" s="311"/>
      <c r="J6" s="311"/>
      <c r="K6" s="235"/>
      <c r="L6" s="235"/>
    </row>
    <row r="7" spans="2:12" ht="15.65" customHeight="1">
      <c r="B7" s="311" t="s">
        <v>329</v>
      </c>
      <c r="C7" s="311"/>
      <c r="D7" s="311"/>
      <c r="E7" s="311"/>
      <c r="F7" s="311"/>
      <c r="G7" s="311"/>
      <c r="H7" s="311"/>
      <c r="I7" s="311"/>
      <c r="J7" s="311"/>
      <c r="K7" s="235"/>
      <c r="L7" s="235"/>
    </row>
    <row r="8" spans="2:12" ht="15">
      <c r="B8" s="315" t="s">
        <v>330</v>
      </c>
      <c r="C8" s="315"/>
      <c r="D8" s="315"/>
      <c r="E8" s="315"/>
      <c r="F8" s="315"/>
      <c r="G8" s="315"/>
      <c r="H8" s="315"/>
      <c r="I8" s="315"/>
      <c r="J8" s="315"/>
      <c r="K8" s="235"/>
      <c r="L8" s="235"/>
    </row>
    <row r="9" spans="2:12" ht="15">
      <c r="B9" s="235"/>
      <c r="C9" s="235"/>
      <c r="D9" s="235"/>
      <c r="E9" s="235"/>
      <c r="F9" s="235"/>
      <c r="G9" s="235"/>
      <c r="H9" s="235"/>
      <c r="I9" s="235"/>
      <c r="J9" s="235"/>
      <c r="K9" s="235"/>
      <c r="L9" s="235"/>
    </row>
    <row r="10" spans="2:12" ht="22.5">
      <c r="B10" s="326" t="s">
        <v>331</v>
      </c>
      <c r="C10" s="326"/>
      <c r="D10" s="326"/>
      <c r="E10" s="326"/>
      <c r="F10" s="326"/>
      <c r="G10" s="326"/>
      <c r="H10" s="326"/>
      <c r="I10" s="326"/>
      <c r="J10" s="326"/>
      <c r="K10" s="235"/>
      <c r="L10" s="235"/>
    </row>
    <row r="11" spans="2:12" s="175" customFormat="1" ht="25.5" customHeight="1">
      <c r="B11" s="327" t="s">
        <v>332</v>
      </c>
      <c r="C11" s="327"/>
      <c r="D11" s="327"/>
      <c r="E11" s="327"/>
      <c r="F11" s="327"/>
      <c r="G11" s="327"/>
      <c r="H11" s="327"/>
      <c r="I11" s="327"/>
      <c r="J11" s="327"/>
    </row>
    <row r="12" spans="2:12" s="41" customFormat="1" ht="15">
      <c r="B12" s="328"/>
      <c r="C12" s="328"/>
      <c r="D12" s="328"/>
      <c r="E12" s="328"/>
      <c r="F12" s="328"/>
      <c r="G12" s="328"/>
      <c r="H12" s="328"/>
      <c r="I12" s="328"/>
      <c r="J12" s="328"/>
    </row>
    <row r="13" spans="2:12" s="41" customFormat="1" ht="19">
      <c r="B13" s="329" t="s">
        <v>333</v>
      </c>
      <c r="C13" s="329"/>
      <c r="D13" s="329"/>
      <c r="E13" s="329"/>
      <c r="F13" s="329"/>
      <c r="G13" s="329"/>
      <c r="H13" s="329"/>
      <c r="I13" s="329"/>
      <c r="J13" s="329"/>
    </row>
    <row r="14" spans="2:12" s="41" customFormat="1" ht="15">
      <c r="B14" s="152" t="s">
        <v>334</v>
      </c>
      <c r="C14" s="152" t="s">
        <v>335</v>
      </c>
      <c r="D14" s="235" t="s">
        <v>336</v>
      </c>
      <c r="E14" s="235" t="s">
        <v>337</v>
      </c>
      <c r="F14" s="153"/>
      <c r="G14" s="154"/>
    </row>
    <row r="15" spans="2:12" s="41" customFormat="1" ht="15">
      <c r="B15" s="236" t="s">
        <v>338</v>
      </c>
      <c r="C15" s="236" t="s">
        <v>339</v>
      </c>
      <c r="D15" s="236" t="s">
        <v>75</v>
      </c>
      <c r="E15" s="238">
        <f>SUMIF(Government_revenues_table[Government entity],Government_agencies[[#This Row],[Full name of agency]],Government_revenues_table[Revenue value])</f>
        <v>2214603690.0799999</v>
      </c>
      <c r="F15" s="154"/>
      <c r="G15" s="156"/>
    </row>
    <row r="16" spans="2:12" s="41" customFormat="1" ht="15">
      <c r="B16" s="207" t="s">
        <v>340</v>
      </c>
      <c r="C16" s="236" t="s">
        <v>339</v>
      </c>
      <c r="D16" s="236" t="s">
        <v>75</v>
      </c>
      <c r="E16" s="238">
        <f>SUMIF(Government_revenues_table[Government entity],Government_agencies[[#This Row],[Full name of agency]],Government_revenues_table[Revenue value])</f>
        <v>1023425192</v>
      </c>
      <c r="F16" s="156"/>
      <c r="G16" s="235"/>
      <c r="J16" s="153"/>
      <c r="K16" s="153"/>
      <c r="L16" s="153"/>
    </row>
    <row r="17" spans="2:12" s="41" customFormat="1" ht="15">
      <c r="B17" s="207" t="s">
        <v>341</v>
      </c>
      <c r="C17" s="236" t="s">
        <v>339</v>
      </c>
      <c r="D17" s="236" t="s">
        <v>75</v>
      </c>
      <c r="E17" s="238">
        <f>SUMIF(Government_revenues_table[Government entity],Government_agencies[[#This Row],[Full name of agency]],Government_revenues_table[Revenue value])</f>
        <v>0</v>
      </c>
      <c r="F17" s="154"/>
      <c r="G17" s="235"/>
      <c r="J17" s="154"/>
      <c r="K17" s="154"/>
      <c r="L17" s="154"/>
    </row>
    <row r="18" spans="2:12" s="41" customFormat="1" ht="15">
      <c r="B18" s="253"/>
      <c r="C18" s="235"/>
      <c r="D18" s="155"/>
      <c r="E18" s="253"/>
    </row>
    <row r="19" spans="2:12" s="41" customFormat="1" ht="19">
      <c r="B19" s="329" t="s">
        <v>342</v>
      </c>
      <c r="C19" s="329"/>
      <c r="D19" s="329"/>
      <c r="E19" s="329"/>
      <c r="F19" s="329"/>
      <c r="G19" s="329"/>
      <c r="H19" s="329"/>
      <c r="I19" s="329"/>
      <c r="J19" s="329"/>
    </row>
    <row r="20" spans="2:12" s="41" customFormat="1" ht="15">
      <c r="B20" s="330" t="s">
        <v>343</v>
      </c>
      <c r="C20" s="331"/>
      <c r="D20" s="332"/>
      <c r="E20" s="153"/>
    </row>
    <row r="21" spans="2:12" s="41" customFormat="1" ht="15">
      <c r="B21" s="221" t="s">
        <v>344</v>
      </c>
      <c r="C21" s="159" t="s">
        <v>80</v>
      </c>
      <c r="D21" s="222" t="s">
        <v>80</v>
      </c>
      <c r="E21" s="253"/>
    </row>
    <row r="22" spans="2:12" s="41" customFormat="1" ht="15">
      <c r="B22" s="253"/>
    </row>
    <row r="23" spans="2:12" s="41" customFormat="1" ht="15">
      <c r="B23" s="152" t="s">
        <v>345</v>
      </c>
      <c r="C23" s="259" t="s">
        <v>346</v>
      </c>
      <c r="D23" s="235" t="s">
        <v>347</v>
      </c>
      <c r="E23" s="235" t="s">
        <v>348</v>
      </c>
      <c r="F23" s="235" t="s">
        <v>349</v>
      </c>
      <c r="G23" s="235" t="s">
        <v>350</v>
      </c>
      <c r="H23" s="235" t="s">
        <v>351</v>
      </c>
      <c r="I23" s="235" t="s">
        <v>352</v>
      </c>
    </row>
    <row r="24" spans="2:12" s="41" customFormat="1" ht="15">
      <c r="B24" s="236" t="s">
        <v>353</v>
      </c>
      <c r="C24" s="236"/>
      <c r="D24" s="235">
        <v>9000453812</v>
      </c>
      <c r="E24" s="236" t="s">
        <v>354</v>
      </c>
      <c r="F24" s="235" t="s">
        <v>355</v>
      </c>
      <c r="G24" s="237" t="s">
        <v>75</v>
      </c>
      <c r="H24" s="237" t="s">
        <v>356</v>
      </c>
      <c r="I24" s="238">
        <f>SUMIF(Table10[Company],Companies[[#This Row],[Full company name]],Table10[Revenue value])</f>
        <v>2701630524</v>
      </c>
    </row>
    <row r="25" spans="2:12" s="41" customFormat="1" ht="15">
      <c r="B25" s="235" t="s">
        <v>357</v>
      </c>
      <c r="C25" s="236"/>
      <c r="D25" s="235">
        <v>1034744019</v>
      </c>
      <c r="E25" s="236" t="s">
        <v>354</v>
      </c>
      <c r="F25" s="235" t="s">
        <v>355</v>
      </c>
      <c r="G25" s="237" t="s">
        <v>75</v>
      </c>
      <c r="H25" s="237" t="s">
        <v>356</v>
      </c>
      <c r="I25" s="238">
        <f>SUMIF(Table10[Company],Companies[[#This Row],[Full company name]],Table10[Revenue value])</f>
        <v>73062800</v>
      </c>
    </row>
    <row r="26" spans="2:12" s="41" customFormat="1" ht="15">
      <c r="B26" s="235" t="s">
        <v>358</v>
      </c>
      <c r="C26" s="236"/>
      <c r="D26" s="235">
        <v>1050765013</v>
      </c>
      <c r="E26" s="236" t="s">
        <v>354</v>
      </c>
      <c r="F26" s="235" t="s">
        <v>355</v>
      </c>
      <c r="G26" s="237" t="s">
        <v>75</v>
      </c>
      <c r="H26" s="237" t="s">
        <v>356</v>
      </c>
      <c r="I26" s="238">
        <f>SUMIF(Table10[Company],Companies[[#This Row],[Full company name]],Table10[Revenue value])</f>
        <v>81208392</v>
      </c>
    </row>
    <row r="27" spans="2:12" s="41" customFormat="1" ht="15">
      <c r="B27" s="235" t="s">
        <v>359</v>
      </c>
      <c r="C27" s="236"/>
      <c r="D27" s="235">
        <v>1052485016</v>
      </c>
      <c r="E27" s="236" t="s">
        <v>354</v>
      </c>
      <c r="F27" s="235" t="s">
        <v>355</v>
      </c>
      <c r="G27" s="237" t="s">
        <v>75</v>
      </c>
      <c r="H27" s="237" t="s">
        <v>356</v>
      </c>
      <c r="I27" s="238">
        <f>SUMIF(Table10[Company],Companies[[#This Row],[Full company name]],Table10[Revenue value])</f>
        <v>38137731</v>
      </c>
    </row>
    <row r="28" spans="2:12" s="41" customFormat="1" ht="15">
      <c r="B28" s="236" t="s">
        <v>360</v>
      </c>
      <c r="C28" s="236"/>
      <c r="D28" s="235">
        <v>9000459091</v>
      </c>
      <c r="E28" s="236" t="s">
        <v>87</v>
      </c>
      <c r="F28" s="235" t="s">
        <v>87</v>
      </c>
      <c r="G28" s="237" t="s">
        <v>75</v>
      </c>
      <c r="H28" s="237" t="s">
        <v>356</v>
      </c>
      <c r="I28" s="238">
        <f>SUMIF(Table10[Company],Companies[[#This Row],[Full company name]],Table10[Revenue value])</f>
        <v>37106019</v>
      </c>
    </row>
    <row r="29" spans="2:12" s="41" customFormat="1" ht="15">
      <c r="B29" s="235" t="s">
        <v>361</v>
      </c>
      <c r="C29" s="236"/>
      <c r="D29" s="235">
        <v>1200457016</v>
      </c>
      <c r="E29" s="235" t="s">
        <v>354</v>
      </c>
      <c r="F29" s="235" t="s">
        <v>362</v>
      </c>
      <c r="G29" s="237" t="s">
        <v>75</v>
      </c>
      <c r="H29" s="237" t="s">
        <v>356</v>
      </c>
      <c r="I29" s="238">
        <f>SUMIF(Table10[Company],Companies[[#This Row],[Full company name]],Table10[Revenue value])</f>
        <v>42075000</v>
      </c>
    </row>
    <row r="30" spans="2:12" s="41" customFormat="1" ht="15">
      <c r="B30" s="235" t="s">
        <v>363</v>
      </c>
      <c r="C30" s="236"/>
      <c r="D30" s="235">
        <v>1008636019</v>
      </c>
      <c r="E30" s="235" t="s">
        <v>354</v>
      </c>
      <c r="F30" s="235" t="s">
        <v>364</v>
      </c>
      <c r="G30" s="237" t="s">
        <v>75</v>
      </c>
      <c r="H30" s="237" t="s">
        <v>356</v>
      </c>
      <c r="I30" s="238">
        <f>SUMIF(Table10[Company],Companies[[#This Row],[Full company name]],Table10[Revenue value])</f>
        <v>21520192</v>
      </c>
    </row>
    <row r="31" spans="2:12" s="41" customFormat="1" ht="15">
      <c r="B31" s="235" t="s">
        <v>365</v>
      </c>
      <c r="C31" s="236"/>
      <c r="D31" s="235">
        <v>9000197187</v>
      </c>
      <c r="E31" s="235" t="s">
        <v>354</v>
      </c>
      <c r="F31" s="235" t="s">
        <v>216</v>
      </c>
      <c r="G31" s="237" t="s">
        <v>75</v>
      </c>
      <c r="H31" s="237" t="s">
        <v>356</v>
      </c>
      <c r="I31" s="238">
        <f>SUMIF(Table10[Company],Companies[[#This Row],[Full company name]],Table10[Revenue value])</f>
        <v>49564</v>
      </c>
    </row>
    <row r="32" spans="2:12" s="41" customFormat="1" ht="15">
      <c r="B32" s="235" t="s">
        <v>366</v>
      </c>
      <c r="C32" s="236"/>
      <c r="D32" s="235">
        <v>1052271010</v>
      </c>
      <c r="E32" s="235" t="s">
        <v>354</v>
      </c>
      <c r="F32" s="235" t="s">
        <v>367</v>
      </c>
      <c r="G32" s="237" t="s">
        <v>75</v>
      </c>
      <c r="H32" s="237" t="s">
        <v>356</v>
      </c>
      <c r="I32" s="238">
        <f>SUMIF(Table10[Company],Companies[[#This Row],[Full company name]],Table10[Revenue value])</f>
        <v>300</v>
      </c>
    </row>
    <row r="33" spans="2:10" s="41" customFormat="1" ht="15">
      <c r="B33" s="235" t="s">
        <v>368</v>
      </c>
      <c r="C33" s="236"/>
      <c r="D33" s="235">
        <v>1031396011</v>
      </c>
      <c r="E33" s="235" t="s">
        <v>354</v>
      </c>
      <c r="F33" s="235" t="s">
        <v>367</v>
      </c>
      <c r="G33" s="237" t="s">
        <v>75</v>
      </c>
      <c r="H33" s="237" t="s">
        <v>356</v>
      </c>
      <c r="I33" s="238">
        <f>SUMIF(Table10[Company],Companies[[#This Row],[Full company name]],Table10[Revenue value])</f>
        <v>6710469</v>
      </c>
    </row>
    <row r="34" spans="2:10" s="41" customFormat="1" ht="15">
      <c r="B34" s="235" t="s">
        <v>369</v>
      </c>
      <c r="C34" s="236"/>
      <c r="D34" s="235">
        <v>1046511018</v>
      </c>
      <c r="E34" s="235" t="s">
        <v>354</v>
      </c>
      <c r="F34" s="235" t="s">
        <v>364</v>
      </c>
      <c r="G34" s="237" t="s">
        <v>75</v>
      </c>
      <c r="H34" s="237" t="s">
        <v>356</v>
      </c>
      <c r="I34" s="238">
        <f>SUMIF(Table10[Company],Companies[[#This Row],[Full company name]],Table10[Revenue value])</f>
        <v>1877317</v>
      </c>
    </row>
    <row r="35" spans="2:10" s="41" customFormat="1" ht="15">
      <c r="B35" s="235" t="s">
        <v>370</v>
      </c>
      <c r="C35" s="236"/>
      <c r="D35" s="235">
        <v>1040093013</v>
      </c>
      <c r="E35" s="235" t="s">
        <v>354</v>
      </c>
      <c r="F35" s="235" t="s">
        <v>367</v>
      </c>
      <c r="G35" s="237" t="s">
        <v>75</v>
      </c>
      <c r="H35" s="237" t="s">
        <v>356</v>
      </c>
      <c r="I35" s="238">
        <f>SUMIF(Table10[Company],Companies[[#This Row],[Full company name]],Table10[Revenue value])</f>
        <v>14304</v>
      </c>
    </row>
    <row r="36" spans="2:10" s="41" customFormat="1" ht="15">
      <c r="B36" s="235" t="s">
        <v>371</v>
      </c>
      <c r="C36" s="236"/>
      <c r="D36" s="235">
        <v>1034131019</v>
      </c>
      <c r="E36" s="235" t="s">
        <v>354</v>
      </c>
      <c r="F36" s="235" t="s">
        <v>367</v>
      </c>
      <c r="G36" s="237" t="s">
        <v>75</v>
      </c>
      <c r="H36" s="237" t="s">
        <v>356</v>
      </c>
      <c r="I36" s="238">
        <f>SUMIF(Table10[Company],Companies[[#This Row],[Full company name]],Table10[Revenue value])</f>
        <v>0</v>
      </c>
    </row>
    <row r="37" spans="2:10" s="41" customFormat="1" ht="15">
      <c r="B37" s="235" t="s">
        <v>372</v>
      </c>
      <c r="C37" s="236"/>
      <c r="D37" s="235" t="s">
        <v>373</v>
      </c>
      <c r="E37" s="235" t="s">
        <v>354</v>
      </c>
      <c r="F37" s="235" t="s">
        <v>367</v>
      </c>
      <c r="G37" s="237" t="s">
        <v>75</v>
      </c>
      <c r="H37" s="237" t="s">
        <v>356</v>
      </c>
      <c r="I37" s="238">
        <f>SUMIF(Table10[Company],Companies[[#This Row],[Full company name]],Table10[Revenue value])</f>
        <v>0</v>
      </c>
    </row>
    <row r="38" spans="2:10" s="41" customFormat="1" ht="15">
      <c r="C38" s="235"/>
      <c r="F38" s="157"/>
      <c r="G38" s="157"/>
      <c r="H38" s="158"/>
    </row>
    <row r="39" spans="2:10" s="41" customFormat="1" ht="19">
      <c r="B39" s="329" t="s">
        <v>374</v>
      </c>
      <c r="C39" s="329"/>
      <c r="D39" s="329"/>
      <c r="E39" s="329"/>
      <c r="F39" s="329"/>
      <c r="G39" s="329"/>
      <c r="H39" s="329"/>
      <c r="I39" s="329"/>
      <c r="J39" s="329"/>
    </row>
    <row r="40" spans="2:10" s="41" customFormat="1" ht="15">
      <c r="B40" s="152" t="s">
        <v>375</v>
      </c>
      <c r="C40" s="239" t="s">
        <v>376</v>
      </c>
      <c r="D40" s="239" t="s">
        <v>377</v>
      </c>
      <c r="E40" s="239" t="s">
        <v>378</v>
      </c>
      <c r="F40" s="235" t="s">
        <v>379</v>
      </c>
      <c r="G40" s="235" t="s">
        <v>380</v>
      </c>
      <c r="H40" s="235" t="s">
        <v>381</v>
      </c>
      <c r="I40" s="235" t="s">
        <v>382</v>
      </c>
      <c r="J40" s="235" t="s">
        <v>383</v>
      </c>
    </row>
    <row r="41" spans="2:10" s="41" customFormat="1" ht="15">
      <c r="B41" s="235" t="s">
        <v>384</v>
      </c>
      <c r="C41" s="239" t="s">
        <v>385</v>
      </c>
      <c r="D41" s="239" t="s">
        <v>357</v>
      </c>
      <c r="E41" s="239" t="s">
        <v>386</v>
      </c>
      <c r="F41" s="239" t="s">
        <v>75</v>
      </c>
      <c r="G41" s="240">
        <v>38152</v>
      </c>
      <c r="H41" s="235" t="s">
        <v>200</v>
      </c>
      <c r="I41" s="235"/>
      <c r="J41" s="235"/>
    </row>
    <row r="42" spans="2:10" s="41" customFormat="1" ht="15">
      <c r="B42" s="235" t="s">
        <v>387</v>
      </c>
      <c r="C42" s="239" t="s">
        <v>385</v>
      </c>
      <c r="D42" s="239" t="s">
        <v>359</v>
      </c>
      <c r="E42" s="239" t="s">
        <v>386</v>
      </c>
      <c r="F42" s="239" t="s">
        <v>388</v>
      </c>
      <c r="G42" s="240">
        <v>68818</v>
      </c>
      <c r="H42" s="235" t="s">
        <v>200</v>
      </c>
      <c r="I42" s="235"/>
      <c r="J42" s="235"/>
    </row>
    <row r="43" spans="2:10" s="41" customFormat="1" ht="15">
      <c r="B43" s="235" t="s">
        <v>389</v>
      </c>
      <c r="C43" s="239" t="s">
        <v>385</v>
      </c>
      <c r="D43" s="239" t="s">
        <v>353</v>
      </c>
      <c r="E43" s="239" t="s">
        <v>386</v>
      </c>
      <c r="F43" s="239" t="s">
        <v>388</v>
      </c>
      <c r="G43" s="241">
        <v>71</v>
      </c>
      <c r="H43" s="235" t="s">
        <v>200</v>
      </c>
      <c r="I43" s="235"/>
      <c r="J43" s="235"/>
    </row>
    <row r="44" spans="2:10" s="41" customFormat="1" ht="15">
      <c r="B44" s="235" t="s">
        <v>390</v>
      </c>
      <c r="C44" s="239" t="s">
        <v>385</v>
      </c>
      <c r="D44" s="239" t="s">
        <v>353</v>
      </c>
      <c r="E44" s="239" t="s">
        <v>386</v>
      </c>
      <c r="F44" s="239" t="s">
        <v>388</v>
      </c>
      <c r="G44" s="240">
        <v>104290</v>
      </c>
      <c r="H44" s="235" t="s">
        <v>200</v>
      </c>
      <c r="I44" s="235"/>
      <c r="J44" s="235"/>
    </row>
    <row r="45" spans="2:10" s="41" customFormat="1" ht="15">
      <c r="B45" s="235" t="s">
        <v>391</v>
      </c>
      <c r="C45" s="239" t="s">
        <v>385</v>
      </c>
      <c r="D45" s="239" t="s">
        <v>353</v>
      </c>
      <c r="E45" s="239" t="s">
        <v>386</v>
      </c>
      <c r="F45" s="239" t="s">
        <v>388</v>
      </c>
      <c r="G45" s="240">
        <v>1097171</v>
      </c>
      <c r="H45" s="235" t="s">
        <v>200</v>
      </c>
      <c r="I45" s="235"/>
      <c r="J45" s="235"/>
    </row>
    <row r="46" spans="2:10" s="41" customFormat="1" ht="15">
      <c r="B46" s="242" t="s">
        <v>392</v>
      </c>
      <c r="C46" s="239" t="s">
        <v>385</v>
      </c>
      <c r="D46" s="239" t="s">
        <v>353</v>
      </c>
      <c r="E46" s="239" t="s">
        <v>386</v>
      </c>
      <c r="F46" s="239" t="s">
        <v>388</v>
      </c>
      <c r="G46" s="240">
        <v>853137</v>
      </c>
      <c r="H46" s="235" t="s">
        <v>200</v>
      </c>
      <c r="I46" s="235"/>
      <c r="J46" s="235"/>
    </row>
    <row r="47" spans="2:10" s="41" customFormat="1" ht="15">
      <c r="B47" s="255" t="s">
        <v>393</v>
      </c>
      <c r="C47" s="239" t="s">
        <v>385</v>
      </c>
      <c r="D47" s="239" t="s">
        <v>360</v>
      </c>
      <c r="E47" s="239" t="s">
        <v>394</v>
      </c>
      <c r="F47" s="239" t="s">
        <v>388</v>
      </c>
      <c r="G47" s="240">
        <v>154687</v>
      </c>
      <c r="H47" s="235" t="s">
        <v>197</v>
      </c>
      <c r="I47" s="235"/>
      <c r="J47" s="235"/>
    </row>
    <row r="48" spans="2:10" s="41" customFormat="1" ht="15">
      <c r="B48" s="235" t="s">
        <v>385</v>
      </c>
      <c r="C48" s="239" t="s">
        <v>385</v>
      </c>
      <c r="D48" s="239" t="s">
        <v>361</v>
      </c>
      <c r="E48" s="239" t="s">
        <v>395</v>
      </c>
      <c r="F48" s="239" t="s">
        <v>388</v>
      </c>
      <c r="G48" s="240">
        <v>70282</v>
      </c>
      <c r="H48" s="235" t="s">
        <v>200</v>
      </c>
      <c r="I48" s="235"/>
      <c r="J48" s="235"/>
    </row>
    <row r="49" spans="2:10" ht="15">
      <c r="B49" s="235" t="s">
        <v>396</v>
      </c>
      <c r="C49" s="239" t="s">
        <v>385</v>
      </c>
      <c r="D49" s="239" t="s">
        <v>358</v>
      </c>
      <c r="E49" s="239" t="s">
        <v>386</v>
      </c>
      <c r="F49" s="239" t="s">
        <v>388</v>
      </c>
      <c r="G49" s="240">
        <v>85044</v>
      </c>
      <c r="H49" s="235" t="s">
        <v>200</v>
      </c>
      <c r="I49" s="235"/>
      <c r="J49" s="235"/>
    </row>
    <row r="50" spans="2:10" ht="15">
      <c r="B50" s="235" t="s">
        <v>385</v>
      </c>
      <c r="C50" s="239" t="s">
        <v>385</v>
      </c>
      <c r="D50" s="239" t="s">
        <v>371</v>
      </c>
      <c r="E50" s="239"/>
      <c r="F50" s="239" t="s">
        <v>75</v>
      </c>
      <c r="G50" s="241" t="s">
        <v>397</v>
      </c>
      <c r="H50" s="235"/>
      <c r="I50" s="235"/>
      <c r="J50" s="235"/>
    </row>
    <row r="51" spans="2:10" ht="15">
      <c r="B51" s="235" t="s">
        <v>398</v>
      </c>
      <c r="C51" s="239" t="s">
        <v>385</v>
      </c>
      <c r="D51" s="239" t="s">
        <v>363</v>
      </c>
      <c r="E51" s="239" t="s">
        <v>399</v>
      </c>
      <c r="F51" s="239" t="s">
        <v>388</v>
      </c>
      <c r="G51" s="240">
        <v>3758</v>
      </c>
      <c r="H51" s="235" t="s">
        <v>200</v>
      </c>
      <c r="I51" s="235"/>
      <c r="J51" s="235"/>
    </row>
    <row r="52" spans="2:10" s="41" customFormat="1" ht="15">
      <c r="B52" s="235" t="s">
        <v>385</v>
      </c>
      <c r="C52" s="239" t="s">
        <v>385</v>
      </c>
      <c r="D52" s="239" t="s">
        <v>369</v>
      </c>
      <c r="E52" s="239" t="s">
        <v>399</v>
      </c>
      <c r="F52" s="239" t="s">
        <v>388</v>
      </c>
      <c r="G52" s="240">
        <v>32800</v>
      </c>
      <c r="H52" s="235" t="s">
        <v>197</v>
      </c>
      <c r="I52" s="235"/>
      <c r="J52" s="235"/>
    </row>
    <row r="53" spans="2:10" s="41" customFormat="1" ht="15">
      <c r="B53" s="235" t="s">
        <v>400</v>
      </c>
      <c r="C53" s="239" t="s">
        <v>385</v>
      </c>
      <c r="D53" s="239" t="s">
        <v>365</v>
      </c>
      <c r="E53" s="239" t="s">
        <v>399</v>
      </c>
      <c r="F53" s="239" t="s">
        <v>388</v>
      </c>
      <c r="G53" s="240">
        <v>4325100</v>
      </c>
      <c r="H53" s="235" t="s">
        <v>200</v>
      </c>
      <c r="I53" s="235"/>
      <c r="J53" s="235"/>
    </row>
    <row r="54" spans="2:10" s="41" customFormat="1" ht="15">
      <c r="B54" s="235" t="s">
        <v>385</v>
      </c>
      <c r="C54" s="239" t="s">
        <v>385</v>
      </c>
      <c r="D54" s="239" t="s">
        <v>366</v>
      </c>
      <c r="E54" s="239"/>
      <c r="F54" s="239" t="s">
        <v>75</v>
      </c>
      <c r="G54" s="241" t="s">
        <v>397</v>
      </c>
      <c r="H54" s="235"/>
      <c r="I54" s="235"/>
      <c r="J54" s="235"/>
    </row>
    <row r="55" spans="2:10" ht="15">
      <c r="B55" s="235" t="s">
        <v>385</v>
      </c>
      <c r="C55" s="239" t="s">
        <v>385</v>
      </c>
      <c r="D55" s="239" t="s">
        <v>368</v>
      </c>
      <c r="E55" s="239"/>
      <c r="F55" s="239" t="s">
        <v>75</v>
      </c>
      <c r="G55" s="241" t="s">
        <v>397</v>
      </c>
      <c r="H55" s="235"/>
      <c r="I55" s="235"/>
      <c r="J55" s="235"/>
    </row>
    <row r="56" spans="2:10" s="41" customFormat="1" ht="15">
      <c r="B56" s="235" t="s">
        <v>385</v>
      </c>
      <c r="C56" s="239" t="s">
        <v>385</v>
      </c>
      <c r="D56" s="239" t="s">
        <v>370</v>
      </c>
      <c r="E56" s="239"/>
      <c r="F56" s="239" t="s">
        <v>75</v>
      </c>
      <c r="G56" s="241" t="s">
        <v>397</v>
      </c>
      <c r="H56" s="235"/>
      <c r="I56" s="235"/>
      <c r="J56" s="235"/>
    </row>
    <row r="57" spans="2:10" ht="15">
      <c r="B57" s="235" t="s">
        <v>385</v>
      </c>
      <c r="C57" s="239" t="s">
        <v>385</v>
      </c>
      <c r="D57" s="239" t="s">
        <v>401</v>
      </c>
      <c r="E57" s="239"/>
      <c r="F57" s="239" t="s">
        <v>75</v>
      </c>
      <c r="G57" s="241" t="s">
        <v>397</v>
      </c>
      <c r="H57" s="235"/>
      <c r="I57" s="235"/>
      <c r="J57" s="235"/>
    </row>
    <row r="58" spans="2:10" s="41" customFormat="1" ht="15.5" thickBot="1">
      <c r="B58" s="243"/>
      <c r="C58" s="244"/>
      <c r="D58" s="245"/>
      <c r="E58" s="244"/>
      <c r="F58" s="246"/>
      <c r="G58" s="246"/>
      <c r="H58" s="246"/>
      <c r="I58" s="246"/>
      <c r="J58" s="246"/>
    </row>
    <row r="59" spans="2:10" ht="15">
      <c r="B59" s="255"/>
      <c r="C59" s="255"/>
      <c r="D59" s="255"/>
      <c r="E59" s="255"/>
      <c r="F59" s="242"/>
      <c r="G59" s="242"/>
      <c r="H59" s="242"/>
      <c r="I59" s="242"/>
      <c r="J59" s="242"/>
    </row>
    <row r="60" spans="2:10" s="41" customFormat="1" ht="15.5" thickBot="1">
      <c r="B60" s="319" t="s">
        <v>32</v>
      </c>
      <c r="C60" s="320"/>
      <c r="D60" s="320"/>
      <c r="E60" s="320"/>
      <c r="F60" s="320"/>
      <c r="G60" s="320"/>
      <c r="H60" s="320"/>
      <c r="I60" s="320"/>
      <c r="J60" s="320"/>
    </row>
    <row r="61" spans="2:10" s="41" customFormat="1" ht="15">
      <c r="B61" s="321" t="s">
        <v>33</v>
      </c>
      <c r="C61" s="322"/>
      <c r="D61" s="322"/>
      <c r="E61" s="322"/>
      <c r="F61" s="322"/>
      <c r="G61" s="322"/>
      <c r="H61" s="322"/>
      <c r="I61" s="322"/>
      <c r="J61" s="322"/>
    </row>
    <row r="62" spans="2:10" ht="15.5" thickBot="1">
      <c r="B62" s="255"/>
      <c r="C62" s="255"/>
      <c r="D62" s="255"/>
      <c r="E62" s="255"/>
      <c r="F62" s="242"/>
      <c r="G62" s="242"/>
      <c r="H62" s="242"/>
      <c r="I62" s="242"/>
      <c r="J62" s="242"/>
    </row>
    <row r="63" spans="2:10" ht="15">
      <c r="B63" s="314" t="s">
        <v>34</v>
      </c>
      <c r="C63" s="314"/>
      <c r="D63" s="314"/>
      <c r="E63" s="314"/>
      <c r="F63" s="314"/>
      <c r="G63" s="314"/>
      <c r="H63" s="314"/>
      <c r="I63" s="314"/>
      <c r="J63" s="314"/>
    </row>
    <row r="64" spans="2:10" ht="16.5" customHeight="1">
      <c r="B64" s="298" t="s">
        <v>35</v>
      </c>
      <c r="C64" s="298"/>
      <c r="D64" s="298"/>
      <c r="E64" s="298"/>
      <c r="F64" s="298"/>
      <c r="G64" s="298"/>
      <c r="H64" s="298"/>
      <c r="I64" s="298"/>
      <c r="J64" s="298"/>
    </row>
    <row r="65" spans="2:10" ht="15">
      <c r="B65" s="307" t="s">
        <v>37</v>
      </c>
      <c r="C65" s="307"/>
      <c r="D65" s="307"/>
      <c r="E65" s="307"/>
      <c r="F65" s="307"/>
      <c r="G65" s="307"/>
      <c r="H65" s="307"/>
      <c r="I65" s="307"/>
      <c r="J65" s="307"/>
    </row>
    <row r="66" spans="2:10" ht="15">
      <c r="B66" s="325"/>
      <c r="C66" s="325"/>
      <c r="D66" s="325"/>
      <c r="E66" s="325"/>
      <c r="F66" s="325"/>
      <c r="G66" s="325"/>
      <c r="H66" s="325"/>
      <c r="I66" s="325"/>
      <c r="J66" s="325"/>
    </row>
    <row r="67" spans="2:10" ht="15">
      <c r="B67" s="235"/>
      <c r="C67" s="235"/>
      <c r="D67" s="235"/>
      <c r="E67" s="235"/>
      <c r="F67" s="235"/>
      <c r="G67" s="235"/>
      <c r="H67" s="235"/>
      <c r="I67" s="235"/>
      <c r="J67" s="235"/>
    </row>
    <row r="68" spans="2:10" ht="15">
      <c r="B68" s="235"/>
      <c r="C68" s="235"/>
      <c r="D68" s="235"/>
      <c r="E68" s="235"/>
      <c r="F68" s="235"/>
      <c r="G68" s="235"/>
      <c r="H68" s="235"/>
      <c r="I68" s="235"/>
      <c r="J68" s="235"/>
    </row>
    <row r="69" spans="2:10" ht="15">
      <c r="B69" s="235"/>
      <c r="C69" s="235"/>
      <c r="D69" s="235"/>
      <c r="E69" s="235"/>
      <c r="F69" s="235"/>
      <c r="G69" s="235"/>
      <c r="H69" s="235"/>
      <c r="I69" s="235"/>
      <c r="J69" s="235"/>
    </row>
    <row r="70" spans="2:10" ht="15">
      <c r="B70" s="235"/>
      <c r="C70" s="235"/>
      <c r="D70" s="235"/>
      <c r="E70" s="235"/>
      <c r="F70" s="235"/>
      <c r="G70" s="235"/>
      <c r="H70" s="235"/>
      <c r="I70" s="235"/>
      <c r="J70" s="235"/>
    </row>
    <row r="71" spans="2:10" s="41" customFormat="1" ht="15">
      <c r="B71" s="235"/>
      <c r="C71" s="235"/>
      <c r="D71" s="235"/>
      <c r="E71" s="235"/>
    </row>
    <row r="72" spans="2:10" ht="15">
      <c r="B72" s="235"/>
      <c r="C72" s="235"/>
      <c r="D72" s="235"/>
      <c r="E72" s="235"/>
      <c r="F72" s="235"/>
      <c r="G72" s="235"/>
      <c r="H72" s="235"/>
      <c r="I72" s="235"/>
      <c r="J72" s="235"/>
    </row>
    <row r="73" spans="2:10" ht="15">
      <c r="B73" s="235"/>
      <c r="C73" s="235"/>
      <c r="D73" s="235"/>
      <c r="E73" s="235"/>
      <c r="F73" s="235"/>
      <c r="G73" s="235"/>
      <c r="H73" s="235"/>
      <c r="I73" s="235"/>
      <c r="J73" s="235"/>
    </row>
    <row r="74" spans="2:10" ht="15">
      <c r="B74" s="235"/>
      <c r="C74" s="235"/>
      <c r="D74" s="235"/>
      <c r="E74" s="235"/>
      <c r="F74" s="235"/>
      <c r="G74" s="235"/>
      <c r="H74" s="235"/>
      <c r="I74" s="235"/>
      <c r="J74" s="235"/>
    </row>
    <row r="75" spans="2:10" ht="15">
      <c r="B75" s="235"/>
      <c r="C75" s="235"/>
      <c r="D75" s="235"/>
      <c r="E75" s="235"/>
      <c r="F75" s="235"/>
      <c r="G75" s="235"/>
      <c r="H75" s="235"/>
      <c r="I75" s="235"/>
      <c r="J75" s="235"/>
    </row>
    <row r="76" spans="2:10" ht="15">
      <c r="B76" s="235"/>
      <c r="C76" s="235"/>
      <c r="D76" s="235"/>
      <c r="E76" s="235"/>
      <c r="F76" s="235"/>
      <c r="G76" s="235"/>
      <c r="H76" s="235"/>
      <c r="I76" s="235"/>
      <c r="J76" s="235"/>
    </row>
    <row r="77" spans="2:10" ht="15">
      <c r="B77" s="235"/>
      <c r="C77" s="235"/>
      <c r="D77" s="235"/>
      <c r="E77" s="235"/>
      <c r="F77" s="235"/>
      <c r="G77" s="235"/>
      <c r="H77" s="235"/>
      <c r="I77" s="235"/>
      <c r="J77" s="235"/>
    </row>
    <row r="78" spans="2:10" ht="15">
      <c r="B78" s="235"/>
      <c r="C78" s="235"/>
      <c r="D78" s="235"/>
      <c r="E78" s="235"/>
      <c r="F78" s="235"/>
      <c r="G78" s="235"/>
      <c r="H78" s="235"/>
      <c r="I78" s="235"/>
      <c r="J78" s="235"/>
    </row>
    <row r="79" spans="2:10" ht="15" customHeight="1">
      <c r="B79" s="235"/>
      <c r="C79" s="235"/>
      <c r="D79" s="235"/>
      <c r="E79" s="235"/>
      <c r="F79" s="235"/>
      <c r="G79" s="235"/>
      <c r="H79" s="235"/>
      <c r="I79" s="235"/>
      <c r="J79" s="235"/>
    </row>
    <row r="80" spans="2:10" ht="15" customHeight="1">
      <c r="B80" s="235"/>
      <c r="C80" s="235"/>
      <c r="D80" s="235"/>
      <c r="E80" s="235"/>
      <c r="F80" s="235"/>
      <c r="G80" s="235"/>
      <c r="H80" s="235"/>
      <c r="I80" s="235"/>
      <c r="J80" s="235"/>
    </row>
    <row r="81" ht="15"/>
    <row r="82" ht="15"/>
    <row r="83" ht="18.75" customHeight="1"/>
    <row r="84" ht="15"/>
    <row r="85" ht="15"/>
    <row r="86" ht="15"/>
    <row r="87" ht="15"/>
    <row r="88" ht="15"/>
    <row r="89" ht="15"/>
    <row r="90" ht="15"/>
    <row r="91" ht="15"/>
    <row r="92" ht="15"/>
    <row r="93" ht="15"/>
    <row r="94" ht="15"/>
    <row r="95" ht="15"/>
    <row r="96" ht="15"/>
    <row r="97" ht="15"/>
    <row r="98" ht="15"/>
    <row r="99" ht="15"/>
    <row r="100" ht="15"/>
    <row r="101" ht="15"/>
    <row r="102" ht="15"/>
    <row r="103" ht="15"/>
    <row r="104" ht="15"/>
  </sheetData>
  <mergeCells count="20">
    <mergeCell ref="B2:J2"/>
    <mergeCell ref="B3:J3"/>
    <mergeCell ref="B4:J4"/>
    <mergeCell ref="B5:J5"/>
    <mergeCell ref="B6:J6"/>
    <mergeCell ref="B65:J65"/>
    <mergeCell ref="B66:J66"/>
    <mergeCell ref="B7:J7"/>
    <mergeCell ref="B8:J8"/>
    <mergeCell ref="B10:J10"/>
    <mergeCell ref="B11:J11"/>
    <mergeCell ref="B12:J12"/>
    <mergeCell ref="B39:J39"/>
    <mergeCell ref="B60:J60"/>
    <mergeCell ref="B61:J61"/>
    <mergeCell ref="B13:J13"/>
    <mergeCell ref="B19:J19"/>
    <mergeCell ref="B20:D20"/>
    <mergeCell ref="B63:J63"/>
    <mergeCell ref="B64:J64"/>
  </mergeCells>
  <dataValidations count="24">
    <dataValidation type="list" allowBlank="1" showInputMessage="1" showErrorMessage="1" promptTitle="Please select Sector" prompt="Please select the relevant sector of the company from the list" sqref="E24:E37" xr:uid="{868FFED3-1B0C-4918-8778-E1FA1953F99F}">
      <formula1>Sector_list</formula1>
    </dataValidation>
    <dataValidation allowBlank="1" showInputMessage="1" showErrorMessage="1" promptTitle="Company name" prompt="Input company name here._x000a__x000a_Please refrain from using acronyms, and input complete name." sqref="B24:B37" xr:uid="{C350F0E4-4E62-4F30-B87E-F27D6B9371A9}"/>
    <dataValidation allowBlank="1" showInputMessage="1" showErrorMessage="1" promptTitle="Identification #" prompt="Please input unique identification number, such as TIN, organisational number or similar" sqref="D24:D37" xr:uid="{4120235B-D2FD-4BFD-ABFB-C2C2C7807A6F}"/>
    <dataValidation allowBlank="1" showInputMessage="1" showErrorMessage="1" promptTitle="Please insert commodities" prompt="Please insert the relevant commodities of the company here, separated by commas." sqref="F24:F29 F31:F37" xr:uid="{6A44821C-9A13-4D03-9DBE-3FE545535EDF}"/>
    <dataValidation allowBlank="1" showInputMessage="1" showErrorMessage="1" promptTitle="Project name" prompt="Input project name here._x000a__x000a_Please refrain from using acronyms, and input complete name." sqref="B41:B57" xr:uid="{F99FE9B0-5192-4241-983B-FDB53885E318}"/>
    <dataValidation allowBlank="1" showInputMessage="1" showErrorMessage="1" promptTitle="Name of identifier" prompt="Please input name of identifier, such as &quot;Taxpayer Identification Number&quot; or similar." sqref="B21" xr:uid="{189C8210-DB84-42E3-93B2-BAC2F32B2748}"/>
    <dataValidation allowBlank="1" showInputMessage="1" showErrorMessage="1" promptTitle="Name of register" prompt="Please input name of register or agency" sqref="C21" xr:uid="{E93AB30E-3F05-4D93-9596-EF2E32EF8372}"/>
    <dataValidation allowBlank="1" showInputMessage="1" showErrorMessage="1" promptTitle="Registry URL" prompt="Please insert direct URL to the registry or agency" sqref="D21" xr:uid="{4DFA593C-15F7-482D-A67B-04DF3CB86B91}"/>
    <dataValidation allowBlank="1" showInputMessage="1" showErrorMessage="1" promptTitle="Affiliated Companies" prompt="Please insert the relevant companies affiliated to the project here, separated by commas." sqref="D41:D57" xr:uid="{E12F2734-F1F8-415D-942B-52F213FABA12}"/>
    <dataValidation allowBlank="1" showInputMessage="1" showErrorMessage="1" promptTitle="Reference number" prompt="Please input the reference number of the legal agreement: contract, licence, lease, concession..." sqref="C41:C57" xr:uid="{FF6DDDEB-45F7-4DC8-8F55-BED4849AE1BE}"/>
    <dataValidation type="textLength" allowBlank="1" showInputMessage="1" showErrorMessage="1" errorTitle="Please do not edit these cells" error="Please do not edit these cells" sqref="C20:D20 B21" xr:uid="{81EFF6B9-0948-4ED1-9FAA-6EA0DE53E4C0}">
      <formula1>10000</formula1>
      <formula2>50000</formula2>
    </dataValidation>
    <dataValidation errorStyle="warning" allowBlank="1" showInputMessage="1" showErrorMessage="1" errorTitle="URL " error="Please input a link in these cells" sqref="G24:H37" xr:uid="{900097FA-9B5D-417A-9DC5-30D28C0778EB}"/>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41:H57" xr:uid="{8671A7B4-FBEE-40B4-83E1-8302DA427313}">
      <formula1>"&lt;Select unit&gt;,Sm3,Sm3 o.e.,Barrels,Tonnes,oz,carats,Scf"</formula1>
    </dataValidation>
    <dataValidation type="list" allowBlank="1" showInputMessage="1" showErrorMessage="1" sqref="F41:F57"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41:E57" xr:uid="{5D281347-915C-4D0E-B76F-154D7B7C68B3}">
      <formula1>Commodity_names</formula1>
    </dataValidation>
    <dataValidation allowBlank="1" showInputMessage="1" showErrorMessage="1" promptTitle="Identification" prompt="Please input identification number for the reporting government entity, if applicable." sqref="D15:D17" xr:uid="{8310B678-8255-46C8-AF1B-93E3C1B16E87}"/>
    <dataValidation type="list" allowBlank="1" showInputMessage="1" showErrorMessage="1" promptTitle="Government agency type" prompt="Choose type of government agency from the drop-down list._x000a_Please refrain from using custom types if possible." sqref="C15:C17"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7" xr:uid="{125DD936-3706-43C4-A261-DA623EB281A6}"/>
    <dataValidation type="textLength" allowBlank="1" showInputMessage="1" showErrorMessage="1" sqref="A1:K13 A18:L20 F14:K17 E21:K22 A22:D22 A21 B38:J39 K39 A40:K40 A41:A66 K41:K66 A14:E14 J24:K38 B58:B66 C58:J62 A24:A39 A23:K23"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17" xr:uid="{E7078589-660C-4DA2-9592-E8A92A55EA9A}">
      <formula1>999999</formula1>
      <formula2>9999999</formula2>
    </dataValidation>
    <dataValidation type="whole" allowBlank="1" showInputMessage="1" showErrorMessage="1" errorTitle="Do not edit - based on part 5" error="These cells will be filled automatically" promptTitle="Do not edit - based on part 5" prompt=" " sqref="I24:I37" xr:uid="{56FC6F82-9F1C-496E-9C14-F149EB40B8A6}">
      <formula1>1</formula1>
      <formula2>2</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41:G57"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41:I57" xr:uid="{83119F12-BEE5-4AB0-AD82-3D216DB6144F}">
      <formula1>0</formula1>
      <formula2>1000000000000000</formula2>
    </dataValidation>
    <dataValidation type="list" allowBlank="1" showInputMessage="1" showErrorMessage="1" sqref="C23:C37" xr:uid="{2F0810CC-8944-4A5D-BA2F-6D7C2A6037C9}">
      <formula1>"&lt; Company type &gt;,State-owned enterprises &amp; public corporations,Private"</formula1>
    </dataValidation>
  </dataValidations>
  <hyperlinks>
    <hyperlink ref="B8" r:id="rId1" xr:uid="{DD07F9BC-AC8A-4A9E-9450-3D0391EB0CA7}"/>
    <hyperlink ref="B61:F61" r:id="rId2" display="Give us your feedback or report a conflict in the data! Write to us at  data@eiti.org" xr:uid="{7DD6EEF9-F2B1-490B-AA9F-CD09A5BE123B}"/>
    <hyperlink ref="B60:F60" r:id="rId3" display="For the latest version of Summary data templates, see  https://eiti.org/summary-data-template" xr:uid="{3F13EEFE-7DC6-4094-8E58-281FFE9ACE0E}"/>
  </hyperlinks>
  <pageMargins left="0.25" right="0.25" top="0.75" bottom="0.75" header="0.3" footer="0.3"/>
  <pageSetup paperSize="8" fitToHeight="0" orientation="landscape" horizontalDpi="2400" verticalDpi="2400" r:id="rId4"/>
  <tableParts count="3">
    <tablePart r:id="rId5"/>
    <tablePart r:id="rId6"/>
    <tablePart r:id="rId7"/>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J41:J57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86"/>
  <sheetViews>
    <sheetView showGridLines="0" topLeftCell="A27" zoomScale="70" zoomScaleNormal="70" workbookViewId="0">
      <selection activeCell="G47" sqref="G47"/>
    </sheetView>
  </sheetViews>
  <sheetFormatPr defaultColWidth="8.7265625" defaultRowHeight="15"/>
  <cols>
    <col min="1" max="1" width="2.7265625" style="42" customWidth="1"/>
    <col min="2" max="5" width="0" style="42" hidden="1" customWidth="1"/>
    <col min="6" max="6" width="50.453125" style="42" customWidth="1"/>
    <col min="7" max="7" width="16.7265625" style="42" customWidth="1"/>
    <col min="8" max="8" width="31.7265625" style="42" bestFit="1" customWidth="1"/>
    <col min="9" max="9" width="39" style="42" bestFit="1" customWidth="1"/>
    <col min="10" max="10" width="52.81640625" style="42" customWidth="1"/>
    <col min="11" max="11" width="15.54296875" style="42" bestFit="1" customWidth="1"/>
    <col min="12" max="12" width="2.7265625" style="42" customWidth="1"/>
    <col min="13" max="13" width="19.54296875" style="42" bestFit="1" customWidth="1"/>
    <col min="14" max="14" width="73.453125" style="42" bestFit="1" customWidth="1"/>
    <col min="15" max="15" width="4" style="42" customWidth="1"/>
    <col min="16" max="20" width="8.7265625" style="42"/>
    <col min="21" max="21" width="20.453125" style="42" bestFit="1" customWidth="1"/>
    <col min="22" max="16384" width="8.7265625" style="42"/>
  </cols>
  <sheetData>
    <row r="1" spans="6:14" s="25" customFormat="1" ht="15.75" hidden="1" customHeight="1">
      <c r="F1" s="235"/>
      <c r="G1" s="235"/>
      <c r="H1" s="235"/>
      <c r="I1" s="235"/>
      <c r="J1" s="235"/>
      <c r="K1" s="235"/>
      <c r="L1" s="235"/>
      <c r="M1" s="235"/>
      <c r="N1" s="235"/>
    </row>
    <row r="2" spans="6:14" s="25" customFormat="1" hidden="1">
      <c r="F2" s="242"/>
      <c r="G2" s="235"/>
      <c r="H2" s="242"/>
      <c r="I2" s="235"/>
      <c r="J2" s="242"/>
      <c r="K2" s="235"/>
      <c r="L2" s="235"/>
      <c r="M2" s="235"/>
      <c r="N2" s="235"/>
    </row>
    <row r="3" spans="6:14" s="25" customFormat="1" hidden="1">
      <c r="F3" s="242"/>
      <c r="G3" s="235"/>
      <c r="H3" s="242"/>
      <c r="I3" s="235"/>
      <c r="J3" s="242"/>
      <c r="K3" s="235"/>
      <c r="L3" s="235"/>
      <c r="M3" s="235"/>
      <c r="N3" s="260" t="s">
        <v>402</v>
      </c>
    </row>
    <row r="4" spans="6:14" s="25" customFormat="1" hidden="1">
      <c r="F4" s="242"/>
      <c r="G4" s="235"/>
      <c r="H4" s="242"/>
      <c r="I4" s="235"/>
      <c r="J4" s="242"/>
      <c r="K4" s="235"/>
      <c r="L4" s="235"/>
      <c r="M4" s="235"/>
      <c r="N4" s="260">
        <f>Introduction!G4</f>
        <v>43721</v>
      </c>
    </row>
    <row r="5" spans="6:14" s="25" customFormat="1" hidden="1">
      <c r="F5" s="235"/>
      <c r="G5" s="235"/>
      <c r="H5" s="235"/>
      <c r="I5" s="235"/>
      <c r="J5" s="235"/>
      <c r="K5" s="235"/>
      <c r="L5" s="235"/>
      <c r="M5" s="235"/>
      <c r="N5" s="235"/>
    </row>
    <row r="6" spans="6:14" s="25" customFormat="1" hidden="1">
      <c r="F6" s="235"/>
      <c r="G6" s="235"/>
      <c r="H6" s="235"/>
      <c r="I6" s="235"/>
      <c r="J6" s="235"/>
      <c r="K6" s="235"/>
      <c r="L6" s="235"/>
      <c r="M6" s="235"/>
      <c r="N6" s="235"/>
    </row>
    <row r="7" spans="6:14" s="25" customFormat="1">
      <c r="F7" s="235"/>
      <c r="G7" s="235"/>
      <c r="H7" s="235"/>
      <c r="I7" s="235"/>
      <c r="J7" s="235"/>
      <c r="K7" s="235"/>
      <c r="L7" s="235"/>
      <c r="M7" s="235"/>
      <c r="N7" s="235"/>
    </row>
    <row r="8" spans="6:14" s="25" customFormat="1">
      <c r="F8" s="308" t="s">
        <v>403</v>
      </c>
      <c r="G8" s="308"/>
      <c r="H8" s="308"/>
      <c r="I8" s="308"/>
      <c r="J8" s="308"/>
      <c r="K8" s="308"/>
      <c r="L8" s="308"/>
      <c r="M8" s="308"/>
      <c r="N8" s="308"/>
    </row>
    <row r="9" spans="6:14" s="25" customFormat="1" ht="22.5">
      <c r="F9" s="337" t="s">
        <v>39</v>
      </c>
      <c r="G9" s="337"/>
      <c r="H9" s="337"/>
      <c r="I9" s="337"/>
      <c r="J9" s="337"/>
      <c r="K9" s="337"/>
      <c r="L9" s="337"/>
      <c r="M9" s="337"/>
      <c r="N9" s="337"/>
    </row>
    <row r="10" spans="6:14" s="25" customFormat="1">
      <c r="F10" s="339" t="s">
        <v>404</v>
      </c>
      <c r="G10" s="339"/>
      <c r="H10" s="339"/>
      <c r="I10" s="339"/>
      <c r="J10" s="339"/>
      <c r="K10" s="339"/>
      <c r="L10" s="339"/>
      <c r="M10" s="339"/>
      <c r="N10" s="339"/>
    </row>
    <row r="11" spans="6:14" s="25" customFormat="1">
      <c r="F11" s="340" t="s">
        <v>405</v>
      </c>
      <c r="G11" s="340"/>
      <c r="H11" s="340"/>
      <c r="I11" s="340"/>
      <c r="J11" s="340"/>
      <c r="K11" s="340"/>
      <c r="L11" s="340"/>
      <c r="M11" s="340"/>
      <c r="N11" s="340"/>
    </row>
    <row r="12" spans="6:14" s="25" customFormat="1">
      <c r="F12" s="340" t="s">
        <v>406</v>
      </c>
      <c r="G12" s="340"/>
      <c r="H12" s="340"/>
      <c r="I12" s="340"/>
      <c r="J12" s="340"/>
      <c r="K12" s="340"/>
      <c r="L12" s="340"/>
      <c r="M12" s="340"/>
      <c r="N12" s="340"/>
    </row>
    <row r="13" spans="6:14" s="25" customFormat="1">
      <c r="F13" s="341" t="s">
        <v>407</v>
      </c>
      <c r="G13" s="341"/>
      <c r="H13" s="341"/>
      <c r="I13" s="341"/>
      <c r="J13" s="341"/>
      <c r="K13" s="341"/>
      <c r="L13" s="341"/>
      <c r="M13" s="341"/>
      <c r="N13" s="341"/>
    </row>
    <row r="14" spans="6:14" s="25" customFormat="1">
      <c r="F14" s="342" t="s">
        <v>408</v>
      </c>
      <c r="G14" s="342"/>
      <c r="H14" s="342"/>
      <c r="I14" s="342"/>
      <c r="J14" s="342"/>
      <c r="K14" s="342"/>
      <c r="L14" s="342"/>
      <c r="M14" s="342"/>
      <c r="N14" s="342"/>
    </row>
    <row r="15" spans="6:14" s="25" customFormat="1">
      <c r="F15" s="343" t="s">
        <v>409</v>
      </c>
      <c r="G15" s="343"/>
      <c r="H15" s="343"/>
      <c r="I15" s="343"/>
      <c r="J15" s="343"/>
      <c r="K15" s="343"/>
      <c r="L15" s="343"/>
      <c r="M15" s="343"/>
      <c r="N15" s="343"/>
    </row>
    <row r="16" spans="6:14" s="25" customFormat="1">
      <c r="F16" s="324" t="s">
        <v>330</v>
      </c>
      <c r="G16" s="324"/>
      <c r="H16" s="324"/>
      <c r="I16" s="324"/>
      <c r="J16" s="324"/>
      <c r="K16" s="324"/>
      <c r="L16" s="324"/>
      <c r="M16" s="324"/>
      <c r="N16" s="324"/>
    </row>
    <row r="17" spans="2:21" s="25" customFormat="1">
      <c r="B17" s="235"/>
      <c r="C17" s="235"/>
      <c r="D17" s="235"/>
      <c r="E17" s="235"/>
      <c r="F17" s="235"/>
      <c r="G17" s="235"/>
      <c r="H17" s="235"/>
      <c r="I17" s="235"/>
      <c r="J17" s="235"/>
      <c r="K17" s="235"/>
      <c r="L17" s="235"/>
      <c r="M17" s="235"/>
      <c r="N17" s="235"/>
      <c r="O17" s="235"/>
      <c r="P17" s="235"/>
      <c r="Q17" s="235"/>
      <c r="R17" s="235"/>
      <c r="S17" s="235"/>
      <c r="T17" s="235"/>
      <c r="U17" s="235"/>
    </row>
    <row r="18" spans="2:21" s="25" customFormat="1" ht="22.5">
      <c r="B18" s="235"/>
      <c r="C18" s="235"/>
      <c r="D18" s="235"/>
      <c r="E18" s="235"/>
      <c r="F18" s="326" t="s">
        <v>410</v>
      </c>
      <c r="G18" s="326"/>
      <c r="H18" s="326"/>
      <c r="I18" s="326"/>
      <c r="J18" s="326"/>
      <c r="K18" s="326"/>
      <c r="L18" s="235"/>
      <c r="M18" s="344" t="s">
        <v>411</v>
      </c>
      <c r="N18" s="344"/>
      <c r="O18" s="235"/>
      <c r="P18" s="235"/>
      <c r="Q18" s="235"/>
      <c r="R18" s="235"/>
      <c r="S18" s="235"/>
      <c r="T18" s="235"/>
      <c r="U18" s="235"/>
    </row>
    <row r="19" spans="2:21" s="25" customFormat="1" ht="15.65" customHeight="1">
      <c r="B19" s="235"/>
      <c r="C19" s="235"/>
      <c r="D19" s="235"/>
      <c r="E19" s="235"/>
      <c r="F19" s="235"/>
      <c r="G19" s="235"/>
      <c r="H19" s="235"/>
      <c r="I19" s="235"/>
      <c r="J19" s="235"/>
      <c r="K19" s="235"/>
      <c r="L19" s="235"/>
      <c r="M19" s="336" t="s">
        <v>412</v>
      </c>
      <c r="N19" s="336"/>
      <c r="O19" s="235"/>
      <c r="P19" s="235"/>
      <c r="Q19" s="235"/>
      <c r="R19" s="235"/>
      <c r="S19" s="235"/>
      <c r="T19" s="235"/>
      <c r="U19" s="235"/>
    </row>
    <row r="20" spans="2:21">
      <c r="B20" s="239"/>
      <c r="C20" s="239"/>
      <c r="D20" s="239"/>
      <c r="E20" s="239"/>
      <c r="F20" s="333" t="s">
        <v>413</v>
      </c>
      <c r="G20" s="333"/>
      <c r="H20" s="333"/>
      <c r="I20" s="333"/>
      <c r="J20" s="333"/>
      <c r="K20" s="334"/>
      <c r="L20" s="239"/>
      <c r="M20" s="235"/>
      <c r="N20" s="235"/>
      <c r="O20" s="239"/>
      <c r="P20" s="239"/>
      <c r="Q20" s="239"/>
      <c r="R20" s="239"/>
      <c r="S20" s="239"/>
      <c r="T20" s="239"/>
      <c r="U20" s="239"/>
    </row>
    <row r="21" spans="2:21" ht="22.5">
      <c r="B21" s="163" t="s">
        <v>414</v>
      </c>
      <c r="C21" s="163" t="s">
        <v>415</v>
      </c>
      <c r="D21" s="163" t="s">
        <v>416</v>
      </c>
      <c r="E21" s="163" t="s">
        <v>417</v>
      </c>
      <c r="F21" s="239" t="s">
        <v>418</v>
      </c>
      <c r="G21" s="239" t="s">
        <v>348</v>
      </c>
      <c r="H21" s="239" t="s">
        <v>419</v>
      </c>
      <c r="I21" s="239" t="s">
        <v>420</v>
      </c>
      <c r="J21" s="239" t="s">
        <v>421</v>
      </c>
      <c r="K21" s="235" t="s">
        <v>383</v>
      </c>
      <c r="L21" s="239"/>
      <c r="M21" s="337" t="s">
        <v>422</v>
      </c>
      <c r="N21" s="337"/>
      <c r="O21" s="239"/>
      <c r="P21" s="239"/>
      <c r="Q21" s="239"/>
      <c r="R21" s="239"/>
      <c r="S21" s="239"/>
      <c r="T21" s="239"/>
      <c r="U21" s="239"/>
    </row>
    <row r="22" spans="2:21" ht="15.75" customHeight="1">
      <c r="B22" s="163" t="str">
        <f>IFERROR(VLOOKUP(Government_revenues_table[[#This Row],[GFS Classification]],Table6_GFS_codes_classification[],COLUMNS($F:F)+3,FALSE),"Do not enter data")</f>
        <v>Other revenue (14E)</v>
      </c>
      <c r="C22" s="163" t="str">
        <f>IFERROR(VLOOKUP(Government_revenues_table[[#This Row],[GFS Classification]],Table6_GFS_codes_classification[],COLUMNS($F:G)+3,FALSE),"Do not enter data")</f>
        <v>Sales of goods and services (142E)</v>
      </c>
      <c r="D22" s="163" t="str">
        <f>IFERROR(VLOOKUP(Government_revenues_table[[#This Row],[GFS Classification]],Table6_GFS_codes_classification[],COLUMNS($F:H)+3,FALSE),"Do not enter data")</f>
        <v>Administrative fees for government services (1422E)</v>
      </c>
      <c r="E22" s="163" t="str">
        <f>IFERROR(VLOOKUP(Government_revenues_table[[#This Row],[GFS Classification]],Table6_GFS_codes_classification[],COLUMNS($F:I)+3,FALSE),"Do not enter data")</f>
        <v>Administrative fees for government services (1422E)</v>
      </c>
      <c r="F22" s="239" t="s">
        <v>449</v>
      </c>
      <c r="G22" s="235" t="s">
        <v>354</v>
      </c>
      <c r="H22" s="239" t="s">
        <v>450</v>
      </c>
      <c r="I22" s="239" t="s">
        <v>338</v>
      </c>
      <c r="J22" s="288">
        <v>87500</v>
      </c>
      <c r="K22" s="239" t="s">
        <v>96</v>
      </c>
      <c r="L22" s="239"/>
      <c r="M22" s="338" t="s">
        <v>425</v>
      </c>
      <c r="N22" s="338"/>
      <c r="O22" s="239"/>
      <c r="P22" s="239"/>
      <c r="Q22" s="239"/>
      <c r="R22" s="239"/>
      <c r="S22" s="239"/>
      <c r="T22" s="239"/>
      <c r="U22" s="239"/>
    </row>
    <row r="23" spans="2:21" ht="15.75" customHeight="1">
      <c r="B23" s="163" t="str">
        <f>IFERROR(VLOOKUP(Government_revenues_table[[#This Row],[GFS Classification]],Table6_GFS_codes_classification[],COLUMNS($F:F)+3,FALSE),"Do not enter data")</f>
        <v>Taxes (11E)</v>
      </c>
      <c r="C23" s="163" t="str">
        <f>IFERROR(VLOOKUP(Government_revenues_table[[#This Row],[GFS Classification]],Table6_GFS_codes_classification[],COLUMNS($F:G)+3,FALSE),"Do not enter data")</f>
        <v>Taxes on international trade and transactions (115E)</v>
      </c>
      <c r="D23" s="163" t="str">
        <f>IFERROR(VLOOKUP(Government_revenues_table[[#This Row],[GFS Classification]],Table6_GFS_codes_classification[],COLUMNS($F:H)+3,FALSE),"Do not enter data")</f>
        <v>Customs and other import duties (1151E)</v>
      </c>
      <c r="E23" s="163" t="str">
        <f>IFERROR(VLOOKUP(Government_revenues_table[[#This Row],[GFS Classification]],Table6_GFS_codes_classification[],COLUMNS($F:I)+3,FALSE),"Do not enter data")</f>
        <v>Customs and other import duties (1151E)</v>
      </c>
      <c r="F23" s="239" t="s">
        <v>436</v>
      </c>
      <c r="G23" s="235" t="s">
        <v>354</v>
      </c>
      <c r="H23" s="239" t="s">
        <v>440</v>
      </c>
      <c r="I23" s="239" t="s">
        <v>340</v>
      </c>
      <c r="J23" s="286">
        <v>2705949</v>
      </c>
      <c r="K23" s="239" t="s">
        <v>96</v>
      </c>
      <c r="L23" s="239"/>
      <c r="M23" s="338"/>
      <c r="N23" s="338"/>
      <c r="O23" s="239"/>
      <c r="P23" s="239"/>
      <c r="Q23" s="239"/>
      <c r="R23" s="239"/>
      <c r="S23" s="239"/>
      <c r="T23" s="239"/>
      <c r="U23" s="239"/>
    </row>
    <row r="24" spans="2:21" ht="15.75" customHeight="1">
      <c r="B24" s="163" t="str">
        <f>IFERROR(VLOOKUP(Government_revenues_table[[#This Row],[GFS Classification]],Table6_GFS_codes_classification[],COLUMNS($F:F)+3,FALSE),"Do not enter data")</f>
        <v>Taxes (11E)</v>
      </c>
      <c r="C24" s="163" t="str">
        <f>IFERROR(VLOOKUP(Government_revenues_table[[#This Row],[GFS Classification]],Table6_GFS_codes_classification[],COLUMNS($F:G)+3,FALSE),"Do not enter data")</f>
        <v>Taxes on goods and services (114E)</v>
      </c>
      <c r="D24" s="163" t="str">
        <f>IFERROR(VLOOKUP(Government_revenues_table[[#This Row],[GFS Classification]],Table6_GFS_codes_classification[],COLUMNS($F:H)+3,FALSE),"Do not enter data")</f>
        <v>General taxes on goods and services (VAT, sales tax, turnover tax) (1141E)</v>
      </c>
      <c r="E24" s="163" t="str">
        <f>IFERROR(VLOOKUP(Government_revenues_table[[#This Row],[GFS Classification]],Table6_GFS_codes_classification[],COLUMNS($F:I)+3,FALSE),"Do not enter data")</f>
        <v>General taxes on goods and services (VAT, sales tax, turnover tax) (1141E)</v>
      </c>
      <c r="F24" s="239" t="s">
        <v>428</v>
      </c>
      <c r="G24" s="235" t="s">
        <v>354</v>
      </c>
      <c r="H24" s="239" t="s">
        <v>451</v>
      </c>
      <c r="I24" s="239" t="s">
        <v>340</v>
      </c>
      <c r="J24" s="288">
        <v>73161</v>
      </c>
      <c r="K24" s="239" t="s">
        <v>96</v>
      </c>
      <c r="L24" s="239"/>
      <c r="M24" s="338"/>
      <c r="N24" s="338"/>
      <c r="O24" s="239"/>
      <c r="P24" s="239"/>
      <c r="Q24" s="239"/>
      <c r="R24" s="239"/>
      <c r="S24" s="239"/>
      <c r="T24" s="239"/>
      <c r="U24" s="239"/>
    </row>
    <row r="25" spans="2:21" ht="15.75" customHeight="1">
      <c r="B25" s="163" t="str">
        <f>IFERROR(VLOOKUP(Government_revenues_table[[#This Row],[GFS Classification]],Table6_GFS_codes_classification[],COLUMNS($F:F)+3,FALSE),"Do not enter data")</f>
        <v>Taxes (11E)</v>
      </c>
      <c r="C25" s="163" t="str">
        <f>IFERROR(VLOOKUP(Government_revenues_table[[#This Row],[GFS Classification]],Table6_GFS_codes_classification[],COLUMNS($F:G)+3,FALSE),"Do not enter data")</f>
        <v>Taxes on goods and services (114E)</v>
      </c>
      <c r="D25" s="163" t="str">
        <f>IFERROR(VLOOKUP(Government_revenues_table[[#This Row],[GFS Classification]],Table6_GFS_codes_classification[],COLUMNS($F:H)+3,FALSE),"Do not enter data")</f>
        <v>General taxes on goods and services (VAT, sales tax, turnover tax) (1141E)</v>
      </c>
      <c r="E25" s="163" t="str">
        <f>IFERROR(VLOOKUP(Government_revenues_table[[#This Row],[GFS Classification]],Table6_GFS_codes_classification[],COLUMNS($F:I)+3,FALSE),"Do not enter data")</f>
        <v>General taxes on goods and services (VAT, sales tax, turnover tax) (1141E)</v>
      </c>
      <c r="F25" s="239" t="s">
        <v>428</v>
      </c>
      <c r="G25" s="235" t="s">
        <v>354</v>
      </c>
      <c r="H25" s="239" t="s">
        <v>429</v>
      </c>
      <c r="I25" s="239" t="s">
        <v>340</v>
      </c>
      <c r="J25" s="286">
        <f>146833561-J26</f>
        <v>126747333</v>
      </c>
      <c r="K25" s="239" t="s">
        <v>96</v>
      </c>
      <c r="L25" s="239"/>
      <c r="M25" s="338"/>
      <c r="N25" s="338"/>
      <c r="O25" s="239"/>
      <c r="P25" s="239"/>
      <c r="Q25" s="239"/>
      <c r="R25" s="239"/>
      <c r="S25" s="239"/>
      <c r="T25" s="239"/>
      <c r="U25" s="239"/>
    </row>
    <row r="26" spans="2:21" ht="15.75" customHeight="1">
      <c r="B26" s="163" t="str">
        <f>IFERROR(VLOOKUP(Government_revenues_table[[#This Row],[GFS Classification]],Table6_GFS_codes_classification[],COLUMNS($F:F)+3,FALSE),"Do not enter data")</f>
        <v>Taxes (11E)</v>
      </c>
      <c r="C26" s="163" t="str">
        <f>IFERROR(VLOOKUP(Government_revenues_table[[#This Row],[GFS Classification]],Table6_GFS_codes_classification[],COLUMNS($F:G)+3,FALSE),"Do not enter data")</f>
        <v>Taxes on goods and services (114E)</v>
      </c>
      <c r="D26" s="163" t="str">
        <f>IFERROR(VLOOKUP(Government_revenues_table[[#This Row],[GFS Classification]],Table6_GFS_codes_classification[],COLUMNS($F:H)+3,FALSE),"Do not enter data")</f>
        <v>General taxes on goods and services (VAT, sales tax, turnover tax) (1141E)</v>
      </c>
      <c r="E26" s="163" t="str">
        <f>IFERROR(VLOOKUP(Government_revenues_table[[#This Row],[GFS Classification]],Table6_GFS_codes_classification[],COLUMNS($F:I)+3,FALSE),"Do not enter data")</f>
        <v>General taxes on goods and services (VAT, sales tax, turnover tax) (1141E)</v>
      </c>
      <c r="F26" s="239" t="s">
        <v>428</v>
      </c>
      <c r="G26" s="235" t="s">
        <v>87</v>
      </c>
      <c r="H26" s="239" t="s">
        <v>429</v>
      </c>
      <c r="I26" s="239" t="s">
        <v>340</v>
      </c>
      <c r="J26" s="286">
        <v>20086228</v>
      </c>
      <c r="K26" s="239" t="s">
        <v>96</v>
      </c>
      <c r="L26" s="239"/>
      <c r="M26" s="338"/>
      <c r="N26" s="338"/>
      <c r="O26" s="239"/>
      <c r="P26" s="239"/>
      <c r="Q26" s="239"/>
      <c r="R26" s="239"/>
      <c r="S26" s="239"/>
      <c r="T26" s="239"/>
      <c r="U26" s="239"/>
    </row>
    <row r="27" spans="2:21" ht="15.75" customHeight="1">
      <c r="B27" s="163" t="str">
        <f>IFERROR(VLOOKUP(Government_revenues_table[[#This Row],[GFS Classification]],Table6_GFS_codes_classification[],COLUMNS($F:F)+3,FALSE),"Do not enter data")</f>
        <v>Taxes (11E)</v>
      </c>
      <c r="C27" s="163" t="str">
        <f>IFERROR(VLOOKUP(Government_revenues_table[[#This Row],[GFS Classification]],Table6_GFS_codes_classification[],COLUMNS($F:G)+3,FALSE),"Do not enter data")</f>
        <v>Taxes on goods and services (114E)</v>
      </c>
      <c r="D27" s="163" t="str">
        <f>IFERROR(VLOOKUP(Government_revenues_table[[#This Row],[GFS Classification]],Table6_GFS_codes_classification[],COLUMNS($F:H)+3,FALSE),"Do not enter data")</f>
        <v>General taxes on goods and services (VAT, sales tax, turnover tax) (1141E)</v>
      </c>
      <c r="E27" s="163" t="str">
        <f>IFERROR(VLOOKUP(Government_revenues_table[[#This Row],[GFS Classification]],Table6_GFS_codes_classification[],COLUMNS($F:I)+3,FALSE),"Do not enter data")</f>
        <v>General taxes on goods and services (VAT, sales tax, turnover tax) (1141E)</v>
      </c>
      <c r="F27" s="239" t="s">
        <v>428</v>
      </c>
      <c r="G27" s="235" t="s">
        <v>354</v>
      </c>
      <c r="H27" s="239" t="s">
        <v>452</v>
      </c>
      <c r="I27" s="239" t="s">
        <v>340</v>
      </c>
      <c r="J27" s="288">
        <v>21600</v>
      </c>
      <c r="K27" s="239" t="s">
        <v>96</v>
      </c>
      <c r="L27" s="239"/>
      <c r="M27" s="338"/>
      <c r="N27" s="338"/>
      <c r="O27" s="239"/>
      <c r="P27" s="239"/>
      <c r="Q27" s="239"/>
      <c r="R27" s="239"/>
      <c r="S27" s="239"/>
      <c r="T27" s="239"/>
      <c r="U27" s="239"/>
    </row>
    <row r="28" spans="2:21" ht="15.75" customHeight="1">
      <c r="B28" s="163" t="str">
        <f>IFERROR(VLOOKUP(Government_revenues_table[[#This Row],[GFS Classification]],Table6_GFS_codes_classification[],COLUMNS($F:F)+3,FALSE),"Do not enter data")</f>
        <v>Taxes (11E)</v>
      </c>
      <c r="C28" s="163" t="str">
        <f>IFERROR(VLOOKUP(Government_revenues_table[[#This Row],[GFS Classification]],Table6_GFS_codes_classification[],COLUMNS($F:G)+3,FALSE),"Do not enter data")</f>
        <v>Taxes on income, profits and capital gains (111E)</v>
      </c>
      <c r="D28" s="163" t="str">
        <f>IFERROR(VLOOKUP(Government_revenues_table[[#This Row],[GFS Classification]],Table6_GFS_codes_classification[],COLUMNS($F:H)+3,FALSE),"Do not enter data")</f>
        <v>Ordinary taxes on income, profits and capital gains (1112E1)</v>
      </c>
      <c r="E28" s="163" t="str">
        <f>IFERROR(VLOOKUP(Government_revenues_table[[#This Row],[GFS Classification]],Table6_GFS_codes_classification[],COLUMNS($F:I)+3,FALSE),"Do not enter data")</f>
        <v>Ordinary taxes on income, profits and capital gains (1112E1)</v>
      </c>
      <c r="F28" s="239" t="s">
        <v>426</v>
      </c>
      <c r="G28" s="296" t="s">
        <v>354</v>
      </c>
      <c r="H28" s="239" t="s">
        <v>427</v>
      </c>
      <c r="I28" s="239" t="s">
        <v>340</v>
      </c>
      <c r="J28" s="286">
        <f>217641307-J29</f>
        <v>200621516</v>
      </c>
      <c r="K28" s="239" t="s">
        <v>96</v>
      </c>
      <c r="L28" s="239"/>
      <c r="M28" s="338"/>
      <c r="N28" s="338"/>
      <c r="O28" s="239"/>
      <c r="P28" s="239"/>
      <c r="Q28" s="239"/>
      <c r="R28" s="239"/>
      <c r="S28" s="239"/>
      <c r="T28" s="239"/>
      <c r="U28" s="239"/>
    </row>
    <row r="29" spans="2:21" ht="15.75" customHeight="1">
      <c r="B29" s="163" t="str">
        <f>IFERROR(VLOOKUP(Government_revenues_table[[#This Row],[GFS Classification]],Table6_GFS_codes_classification[],COLUMNS($F:F)+3,FALSE),"Do not enter data")</f>
        <v>Taxes (11E)</v>
      </c>
      <c r="C29" s="163" t="str">
        <f>IFERROR(VLOOKUP(Government_revenues_table[[#This Row],[GFS Classification]],Table6_GFS_codes_classification[],COLUMNS($F:G)+3,FALSE),"Do not enter data")</f>
        <v>Taxes on income, profits and capital gains (111E)</v>
      </c>
      <c r="D29" s="163" t="str">
        <f>IFERROR(VLOOKUP(Government_revenues_table[[#This Row],[GFS Classification]],Table6_GFS_codes_classification[],COLUMNS($F:H)+3,FALSE),"Do not enter data")</f>
        <v>Ordinary taxes on income, profits and capital gains (1112E1)</v>
      </c>
      <c r="E29" s="163" t="str">
        <f>IFERROR(VLOOKUP(Government_revenues_table[[#This Row],[GFS Classification]],Table6_GFS_codes_classification[],COLUMNS($F:I)+3,FALSE),"Do not enter data")</f>
        <v>Ordinary taxes on income, profits and capital gains (1112E1)</v>
      </c>
      <c r="F29" s="239" t="s">
        <v>426</v>
      </c>
      <c r="G29" s="235" t="s">
        <v>87</v>
      </c>
      <c r="H29" s="239" t="s">
        <v>427</v>
      </c>
      <c r="I29" s="239" t="s">
        <v>340</v>
      </c>
      <c r="J29" s="286">
        <v>17019791</v>
      </c>
      <c r="K29" s="239" t="s">
        <v>96</v>
      </c>
      <c r="L29" s="239"/>
      <c r="M29" s="338"/>
      <c r="N29" s="338"/>
      <c r="O29" s="239"/>
      <c r="P29" s="239"/>
      <c r="Q29" s="239"/>
      <c r="R29" s="239"/>
      <c r="S29" s="239"/>
      <c r="T29" s="239"/>
      <c r="U29" s="239"/>
    </row>
    <row r="30" spans="2:21">
      <c r="B30" s="163" t="str">
        <f>IFERROR(VLOOKUP(Government_revenues_table[[#This Row],[GFS Classification]],Table6_GFS_codes_classification[],COLUMNS($F:F)+3,FALSE),"Do not enter data")</f>
        <v>Taxes (11E)</v>
      </c>
      <c r="C30" s="163" t="str">
        <f>IFERROR(VLOOKUP(Government_revenues_table[[#This Row],[GFS Classification]],Table6_GFS_codes_classification[],COLUMNS($F:G)+3,FALSE),"Do not enter data")</f>
        <v>Taxes on goods and services (114E)</v>
      </c>
      <c r="D30" s="163" t="str">
        <f>IFERROR(VLOOKUP(Government_revenues_table[[#This Row],[GFS Classification]],Table6_GFS_codes_classification[],COLUMNS($F:H)+3,FALSE),"Do not enter data")</f>
        <v>Taxes on use of goods/permission to use goods or perform activities (1145E)</v>
      </c>
      <c r="E30" s="163" t="str">
        <f>IFERROR(VLOOKUP(Government_revenues_table[[#This Row],[GFS Classification]],Table6_GFS_codes_classification[],COLUMNS($F:I)+3,FALSE),"Do not enter data")</f>
        <v>Licence fees (114521E)</v>
      </c>
      <c r="F30" s="239" t="s">
        <v>444</v>
      </c>
      <c r="G30" s="235" t="s">
        <v>354</v>
      </c>
      <c r="H30" s="239" t="s">
        <v>445</v>
      </c>
      <c r="I30" s="239" t="s">
        <v>338</v>
      </c>
      <c r="J30" s="288">
        <v>825161</v>
      </c>
      <c r="K30" s="239" t="s">
        <v>96</v>
      </c>
      <c r="L30" s="239"/>
      <c r="M30" s="315" t="s">
        <v>435</v>
      </c>
      <c r="N30" s="315"/>
      <c r="O30" s="239"/>
      <c r="P30" s="239"/>
      <c r="Q30" s="239"/>
      <c r="R30" s="239"/>
      <c r="S30" s="239"/>
      <c r="T30" s="239"/>
      <c r="U30" s="239"/>
    </row>
    <row r="31" spans="2:21">
      <c r="B31" s="165" t="str">
        <f>IFERROR(VLOOKUP(Government_revenues_table[[#This Row],[GFS Classification]],Table6_GFS_codes_classification[],COLUMNS($F:F)+3,FALSE),"Do not enter data")</f>
        <v>Taxes (11E)</v>
      </c>
      <c r="C31" s="165" t="str">
        <f>IFERROR(VLOOKUP(Government_revenues_table[[#This Row],[GFS Classification]],Table6_GFS_codes_classification[],COLUMNS($F:G)+3,FALSE),"Do not enter data")</f>
        <v>Taxes on goods and services (114E)</v>
      </c>
      <c r="D31" s="165" t="str">
        <f>IFERROR(VLOOKUP(Government_revenues_table[[#This Row],[GFS Classification]],Table6_GFS_codes_classification[],COLUMNS($F:H)+3,FALSE),"Do not enter data")</f>
        <v>Taxes on use of goods/permission to use goods or perform activities (1145E)</v>
      </c>
      <c r="E31" s="165" t="str">
        <f>IFERROR(VLOOKUP(Government_revenues_table[[#This Row],[GFS Classification]],Table6_GFS_codes_classification[],COLUMNS($F:I)+3,FALSE),"Do not enter data")</f>
        <v>Licence fees (114521E)</v>
      </c>
      <c r="F31" s="239" t="s">
        <v>444</v>
      </c>
      <c r="G31" s="235" t="s">
        <v>354</v>
      </c>
      <c r="H31" s="239" t="s">
        <v>447</v>
      </c>
      <c r="I31" s="239" t="s">
        <v>338</v>
      </c>
      <c r="J31" s="288">
        <v>343733</v>
      </c>
      <c r="K31" s="239" t="s">
        <v>96</v>
      </c>
      <c r="L31" s="239"/>
      <c r="M31" s="315" t="s">
        <v>438</v>
      </c>
      <c r="N31" s="315"/>
      <c r="O31" s="239"/>
      <c r="P31" s="239"/>
      <c r="Q31" s="239"/>
      <c r="R31" s="239"/>
      <c r="S31" s="239"/>
      <c r="T31" s="239"/>
      <c r="U31" s="239"/>
    </row>
    <row r="32" spans="2:21" ht="15.5" thickBot="1">
      <c r="B32" s="163" t="str">
        <f>IFERROR(VLOOKUP(Government_revenues_table[[#This Row],[GFS Classification]],Table6_GFS_codes_classification[],COLUMNS($F:F)+3,FALSE),"Do not enter data")</f>
        <v>Taxes (11E)</v>
      </c>
      <c r="C32" s="163" t="str">
        <f>IFERROR(VLOOKUP(Government_revenues_table[[#This Row],[GFS Classification]],Table6_GFS_codes_classification[],COLUMNS($F:G)+3,FALSE),"Do not enter data")</f>
        <v>Taxes on international trade and transactions (115E)</v>
      </c>
      <c r="D32" s="163" t="str">
        <f>IFERROR(VLOOKUP(Government_revenues_table[[#This Row],[GFS Classification]],Table6_GFS_codes_classification[],COLUMNS($F:H)+3,FALSE),"Do not enter data")</f>
        <v>Taxes on exports (1152E)</v>
      </c>
      <c r="E32" s="163" t="str">
        <f>IFERROR(VLOOKUP(Government_revenues_table[[#This Row],[GFS Classification]],Table6_GFS_codes_classification[],COLUMNS($F:I)+3,FALSE),"Do not enter data")</f>
        <v>Taxes on exports (1152E)</v>
      </c>
      <c r="F32" s="239" t="s">
        <v>432</v>
      </c>
      <c r="G32" s="235" t="s">
        <v>354</v>
      </c>
      <c r="H32" s="239" t="s">
        <v>433</v>
      </c>
      <c r="I32" s="239" t="s">
        <v>340</v>
      </c>
      <c r="J32" s="286">
        <v>21345409</v>
      </c>
      <c r="K32" s="239" t="s">
        <v>96</v>
      </c>
      <c r="L32" s="239"/>
      <c r="M32" s="164"/>
      <c r="N32" s="164"/>
      <c r="O32" s="239"/>
      <c r="P32" s="239"/>
      <c r="Q32" s="239"/>
      <c r="R32" s="239"/>
      <c r="S32" s="239"/>
      <c r="T32" s="239"/>
      <c r="U32" s="239"/>
    </row>
    <row r="33" spans="2:21">
      <c r="B33" s="163" t="str">
        <f>IFERROR(VLOOKUP(Government_revenues_table[[#This Row],[GFS Classification]],Table6_GFS_codes_classification[],COLUMNS($F:F)+3,FALSE),"Do not enter data")</f>
        <v>Taxes (11E)</v>
      </c>
      <c r="C33" s="163" t="str">
        <f>IFERROR(VLOOKUP(Government_revenues_table[[#This Row],[GFS Classification]],Table6_GFS_codes_classification[],COLUMNS($F:G)+3,FALSE),"Do not enter data")</f>
        <v>Taxes on international trade and transactions (115E)</v>
      </c>
      <c r="D33" s="163" t="str">
        <f>IFERROR(VLOOKUP(Government_revenues_table[[#This Row],[GFS Classification]],Table6_GFS_codes_classification[],COLUMNS($F:H)+3,FALSE),"Do not enter data")</f>
        <v>Taxes on exports (1152E)</v>
      </c>
      <c r="E33" s="163" t="str">
        <f>IFERROR(VLOOKUP(Government_revenues_table[[#This Row],[GFS Classification]],Table6_GFS_codes_classification[],COLUMNS($F:I)+3,FALSE),"Do not enter data")</f>
        <v>Taxes on exports (1152E)</v>
      </c>
      <c r="F33" s="239" t="s">
        <v>432</v>
      </c>
      <c r="G33" s="235" t="s">
        <v>354</v>
      </c>
      <c r="H33" s="239" t="s">
        <v>434</v>
      </c>
      <c r="I33" s="239" t="s">
        <v>340</v>
      </c>
      <c r="J33" s="286">
        <v>7759101</v>
      </c>
      <c r="K33" s="239" t="s">
        <v>96</v>
      </c>
      <c r="L33" s="239"/>
      <c r="M33" s="239"/>
      <c r="N33" s="239"/>
      <c r="O33" s="239"/>
      <c r="P33" s="39"/>
      <c r="Q33" s="242"/>
      <c r="R33" s="287"/>
      <c r="S33" s="242"/>
      <c r="T33" s="287"/>
      <c r="U33" s="242"/>
    </row>
    <row r="34" spans="2:21">
      <c r="B34" s="163" t="str">
        <f>IFERROR(VLOOKUP(Government_revenues_table[[#This Row],[GFS Classification]],Table6_GFS_codes_classification[],COLUMNS($F:F)+3,FALSE),"Do not enter data")</f>
        <v>Taxes (11E)</v>
      </c>
      <c r="C34" s="163" t="str">
        <f>IFERROR(VLOOKUP(Government_revenues_table[[#This Row],[GFS Classification]],Table6_GFS_codes_classification[],COLUMNS($F:G)+3,FALSE),"Do not enter data")</f>
        <v>Taxes on international trade and transactions (115E)</v>
      </c>
      <c r="D34" s="163" t="str">
        <f>IFERROR(VLOOKUP(Government_revenues_table[[#This Row],[GFS Classification]],Table6_GFS_codes_classification[],COLUMNS($F:H)+3,FALSE),"Do not enter data")</f>
        <v>Customs and other import duties (1151E)</v>
      </c>
      <c r="E34" s="163" t="str">
        <f>IFERROR(VLOOKUP(Government_revenues_table[[#This Row],[GFS Classification]],Table6_GFS_codes_classification[],COLUMNS($F:I)+3,FALSE),"Do not enter data")</f>
        <v>Customs and other import duties (1151E)</v>
      </c>
      <c r="F34" s="239" t="s">
        <v>436</v>
      </c>
      <c r="G34" s="235" t="s">
        <v>354</v>
      </c>
      <c r="H34" s="239" t="s">
        <v>441</v>
      </c>
      <c r="I34" s="239" t="s">
        <v>340</v>
      </c>
      <c r="J34" s="288">
        <v>1385566</v>
      </c>
      <c r="K34" s="239" t="s">
        <v>96</v>
      </c>
      <c r="L34" s="239"/>
      <c r="M34" s="239"/>
      <c r="N34" s="239"/>
      <c r="O34" s="239"/>
      <c r="P34" s="335"/>
      <c r="Q34" s="335"/>
      <c r="R34" s="335"/>
      <c r="S34" s="335"/>
      <c r="T34" s="335"/>
      <c r="U34" s="335"/>
    </row>
    <row r="35" spans="2:21">
      <c r="B35" s="163" t="str">
        <f>IFERROR(VLOOKUP(Government_revenues_table[[#This Row],[GFS Classification]],Table6_GFS_codes_classification[],COLUMNS($F:F)+3,FALSE),"Do not enter data")</f>
        <v>Taxes (11E)</v>
      </c>
      <c r="C35" s="163" t="str">
        <f>IFERROR(VLOOKUP(Government_revenues_table[[#This Row],[GFS Classification]],Table6_GFS_codes_classification[],COLUMNS($F:G)+3,FALSE),"Do not enter data")</f>
        <v>Taxes on international trade and transactions (115E)</v>
      </c>
      <c r="D35" s="163" t="str">
        <f>IFERROR(VLOOKUP(Government_revenues_table[[#This Row],[GFS Classification]],Table6_GFS_codes_classification[],COLUMNS($F:H)+3,FALSE),"Do not enter data")</f>
        <v>Customs and other import duties (1151E)</v>
      </c>
      <c r="E35" s="163" t="str">
        <f>IFERROR(VLOOKUP(Government_revenues_table[[#This Row],[GFS Classification]],Table6_GFS_codes_classification[],COLUMNS($F:I)+3,FALSE),"Do not enter data")</f>
        <v>Customs and other import duties (1151E)</v>
      </c>
      <c r="F35" s="239" t="s">
        <v>436</v>
      </c>
      <c r="G35" s="235" t="s">
        <v>354</v>
      </c>
      <c r="H35" s="239" t="s">
        <v>437</v>
      </c>
      <c r="I35" s="239" t="s">
        <v>340</v>
      </c>
      <c r="J35" s="286">
        <v>4914123</v>
      </c>
      <c r="K35" s="239" t="s">
        <v>96</v>
      </c>
      <c r="L35" s="239"/>
      <c r="M35" s="239"/>
      <c r="N35" s="239"/>
      <c r="O35" s="239"/>
      <c r="P35" s="239"/>
      <c r="Q35" s="239"/>
      <c r="R35" s="239"/>
      <c r="S35" s="239"/>
      <c r="T35" s="239"/>
      <c r="U35" s="239"/>
    </row>
    <row r="36" spans="2:21">
      <c r="B36" s="163" t="str">
        <f>IFERROR(VLOOKUP(Government_revenues_table[[#This Row],[GFS Classification]],Table6_GFS_codes_classification[],COLUMNS($F:F)+3,FALSE),"Do not enter data")</f>
        <v>Other revenue (14E)</v>
      </c>
      <c r="C36" s="163" t="str">
        <f>IFERROR(VLOOKUP(Government_revenues_table[[#This Row],[GFS Classification]],Table6_GFS_codes_classification[],COLUMNS($F:G)+3,FALSE),"Do not enter data")</f>
        <v>Property income (141E)</v>
      </c>
      <c r="D36" s="163" t="str">
        <f>IFERROR(VLOOKUP(Government_revenues_table[[#This Row],[GFS Classification]],Table6_GFS_codes_classification[],COLUMNS($F:H)+3,FALSE),"Do not enter data")</f>
        <v>Rent (1415E)</v>
      </c>
      <c r="E36" s="163" t="str">
        <f>IFERROR(VLOOKUP(Government_revenues_table[[#This Row],[GFS Classification]],Table6_GFS_codes_classification[],COLUMNS($F:I)+3,FALSE),"Do not enter data")</f>
        <v>Other rent payments (1415E5)</v>
      </c>
      <c r="F36" s="239" t="s">
        <v>430</v>
      </c>
      <c r="G36" s="296" t="s">
        <v>354</v>
      </c>
      <c r="H36" s="239" t="s">
        <v>431</v>
      </c>
      <c r="I36" s="239" t="s">
        <v>338</v>
      </c>
      <c r="J36" s="286">
        <v>23038797.079999998</v>
      </c>
      <c r="K36" s="239" t="s">
        <v>96</v>
      </c>
      <c r="L36" s="239"/>
      <c r="M36" s="239"/>
      <c r="N36" s="239"/>
      <c r="O36" s="239"/>
      <c r="P36" s="239"/>
      <c r="Q36" s="239"/>
      <c r="R36" s="239"/>
      <c r="S36" s="239"/>
      <c r="T36" s="239"/>
      <c r="U36" s="239"/>
    </row>
    <row r="37" spans="2:21">
      <c r="B37" s="163" t="str">
        <f>IFERROR(VLOOKUP(Government_revenues_table[[#This Row],[GFS Classification]],Table6_GFS_codes_classification[],COLUMNS($F:F)+3,FALSE),"Do not enter data")</f>
        <v>Other revenue (14E)</v>
      </c>
      <c r="C37" s="163" t="str">
        <f>IFERROR(VLOOKUP(Government_revenues_table[[#This Row],[GFS Classification]],Table6_GFS_codes_classification[],COLUMNS($F:G)+3,FALSE),"Do not enter data")</f>
        <v>Fines, penalties, and forfeits (143E)</v>
      </c>
      <c r="D37" s="163" t="str">
        <f>IFERROR(VLOOKUP(Government_revenues_table[[#This Row],[GFS Classification]],Table6_GFS_codes_classification[],COLUMNS($F:H)+3,FALSE),"Do not enter data")</f>
        <v>Fines, penalties, and forfeits (143E)</v>
      </c>
      <c r="E37" s="163" t="str">
        <f>IFERROR(VLOOKUP(Government_revenues_table[[#This Row],[GFS Classification]],Table6_GFS_codes_classification[],COLUMNS($F:I)+3,FALSE),"Do not enter data")</f>
        <v>Fines, penalties, and forfeits (143E)</v>
      </c>
      <c r="F37" s="239" t="s">
        <v>442</v>
      </c>
      <c r="G37" s="235" t="s">
        <v>354</v>
      </c>
      <c r="H37" s="239" t="s">
        <v>443</v>
      </c>
      <c r="I37" s="239" t="s">
        <v>338</v>
      </c>
      <c r="J37" s="288">
        <v>1255227</v>
      </c>
      <c r="K37" s="239" t="s">
        <v>96</v>
      </c>
      <c r="L37" s="239"/>
      <c r="M37" s="239"/>
      <c r="N37" s="239"/>
      <c r="O37" s="239"/>
      <c r="P37" s="239"/>
      <c r="Q37" s="239"/>
      <c r="R37" s="239"/>
      <c r="S37" s="239"/>
      <c r="T37" s="239"/>
      <c r="U37" s="286"/>
    </row>
    <row r="38" spans="2:21">
      <c r="B38" s="163" t="str">
        <f>IFERROR(VLOOKUP(Government_revenues_table[[#This Row],[GFS Classification]],Table6_GFS_codes_classification[],COLUMNS($F:F)+3,FALSE),"Do not enter data")</f>
        <v>Taxes (11E)</v>
      </c>
      <c r="C38" s="163" t="str">
        <f>IFERROR(VLOOKUP(Government_revenues_table[[#This Row],[GFS Classification]],Table6_GFS_codes_classification[],COLUMNS($F:G)+3,FALSE),"Do not enter data")</f>
        <v>Taxes on goods and services (114E)</v>
      </c>
      <c r="D38" s="163" t="str">
        <f>IFERROR(VLOOKUP(Government_revenues_table[[#This Row],[GFS Classification]],Table6_GFS_codes_classification[],COLUMNS($F:H)+3,FALSE),"Do not enter data")</f>
        <v>Taxes on use of goods/permission to use goods or perform activities (1145E)</v>
      </c>
      <c r="E38" s="163" t="str">
        <f>IFERROR(VLOOKUP(Government_revenues_table[[#This Row],[GFS Classification]],Table6_GFS_codes_classification[],COLUMNS($F:I)+3,FALSE),"Do not enter data")</f>
        <v>Licence fees (114521E)</v>
      </c>
      <c r="F38" s="239" t="s">
        <v>444</v>
      </c>
      <c r="G38" s="235" t="s">
        <v>354</v>
      </c>
      <c r="H38" s="239" t="s">
        <v>446</v>
      </c>
      <c r="I38" s="239" t="s">
        <v>338</v>
      </c>
      <c r="J38" s="288">
        <v>808288</v>
      </c>
      <c r="K38" s="239" t="s">
        <v>96</v>
      </c>
      <c r="L38" s="239"/>
      <c r="M38" s="239"/>
      <c r="N38" s="239"/>
      <c r="O38" s="239"/>
      <c r="P38" s="239"/>
      <c r="Q38" s="239"/>
      <c r="R38" s="239"/>
      <c r="S38" s="239"/>
      <c r="T38" s="239"/>
      <c r="U38" s="239"/>
    </row>
    <row r="39" spans="2:21">
      <c r="B39" s="163" t="str">
        <f>IFERROR(VLOOKUP(Government_revenues_table[[#This Row],[GFS Classification]],Table6_GFS_codes_classification[],COLUMNS($F:F)+3,FALSE),"Do not enter data")</f>
        <v>Taxes (11E)</v>
      </c>
      <c r="C39" s="163" t="str">
        <f>IFERROR(VLOOKUP(Government_revenues_table[[#This Row],[GFS Classification]],Table6_GFS_codes_classification[],COLUMNS($F:G)+3,FALSE),"Do not enter data")</f>
        <v>Taxes on international trade and transactions (115E)</v>
      </c>
      <c r="D39" s="163" t="str">
        <f>IFERROR(VLOOKUP(Government_revenues_table[[#This Row],[GFS Classification]],Table6_GFS_codes_classification[],COLUMNS($F:H)+3,FALSE),"Do not enter data")</f>
        <v>Taxes on exports (1152E)</v>
      </c>
      <c r="E39" s="163" t="str">
        <f>IFERROR(VLOOKUP(Government_revenues_table[[#This Row],[GFS Classification]],Table6_GFS_codes_classification[],COLUMNS($F:I)+3,FALSE),"Do not enter data")</f>
        <v>Taxes on exports (1152E)</v>
      </c>
      <c r="F39" s="239" t="s">
        <v>432</v>
      </c>
      <c r="G39" s="235" t="s">
        <v>354</v>
      </c>
      <c r="H39" s="239" t="s">
        <v>439</v>
      </c>
      <c r="I39" s="239" t="s">
        <v>340</v>
      </c>
      <c r="J39" s="286">
        <v>3148216</v>
      </c>
      <c r="K39" s="239" t="s">
        <v>96</v>
      </c>
      <c r="L39" s="239"/>
      <c r="M39" s="239"/>
      <c r="N39" s="239"/>
      <c r="O39" s="239"/>
      <c r="P39" s="239"/>
      <c r="Q39" s="239"/>
      <c r="R39" s="239"/>
      <c r="S39" s="239"/>
      <c r="T39" s="239"/>
      <c r="U39" s="239"/>
    </row>
    <row r="40" spans="2:21">
      <c r="B40" s="163" t="str">
        <f>IFERROR(VLOOKUP(Government_revenues_table[[#This Row],[GFS Classification]],Table6_GFS_codes_classification[],COLUMNS($F:F)+3,FALSE),"Do not enter data")</f>
        <v>Taxes (11E)</v>
      </c>
      <c r="C40" s="163" t="str">
        <f>IFERROR(VLOOKUP(Government_revenues_table[[#This Row],[GFS Classification]],Table6_GFS_codes_classification[],COLUMNS($F:G)+3,FALSE),"Do not enter data")</f>
        <v>Taxes on international trade and transactions (115E)</v>
      </c>
      <c r="D40" s="163" t="str">
        <f>IFERROR(VLOOKUP(Government_revenues_table[[#This Row],[GFS Classification]],Table6_GFS_codes_classification[],COLUMNS($F:H)+3,FALSE),"Do not enter data")</f>
        <v>Customs and other import duties (1151E)</v>
      </c>
      <c r="E40" s="163" t="str">
        <f>IFERROR(VLOOKUP(Government_revenues_table[[#This Row],[GFS Classification]],Table6_GFS_codes_classification[],COLUMNS($F:I)+3,FALSE),"Do not enter data")</f>
        <v>Customs and other import duties (1151E)</v>
      </c>
      <c r="F40" s="239" t="s">
        <v>436</v>
      </c>
      <c r="G40" s="235" t="s">
        <v>354</v>
      </c>
      <c r="H40" s="239" t="s">
        <v>448</v>
      </c>
      <c r="I40" s="239" t="s">
        <v>340</v>
      </c>
      <c r="J40" s="288">
        <v>117083</v>
      </c>
      <c r="K40" s="239" t="s">
        <v>96</v>
      </c>
      <c r="L40" s="239"/>
      <c r="M40" s="239"/>
      <c r="N40" s="239"/>
      <c r="O40" s="239"/>
      <c r="P40" s="239"/>
      <c r="Q40" s="239"/>
      <c r="R40" s="239"/>
      <c r="S40" s="239"/>
      <c r="T40" s="239"/>
      <c r="U40" s="239"/>
    </row>
    <row r="41" spans="2:21">
      <c r="B41" s="163" t="str">
        <f>IFERROR(VLOOKUP(Government_revenues_table[[#This Row],[GFS Classification]],Table6_GFS_codes_classification[],COLUMNS($F:F)+3,FALSE),"Do not enter data")</f>
        <v>Other revenue (14E)</v>
      </c>
      <c r="C41" s="163" t="str">
        <f>IFERROR(VLOOKUP(Government_revenues_table[[#This Row],[GFS Classification]],Table6_GFS_codes_classification[],COLUMNS($F:G)+3,FALSE),"Do not enter data")</f>
        <v>Property income (141E)</v>
      </c>
      <c r="D41" s="163" t="str">
        <f>IFERROR(VLOOKUP(Government_revenues_table[[#This Row],[GFS Classification]],Table6_GFS_codes_classification[],COLUMNS($F:H)+3,FALSE),"Do not enter data")</f>
        <v>Rent (1415E)</v>
      </c>
      <c r="E41" s="163" t="str">
        <f>IFERROR(VLOOKUP(Government_revenues_table[[#This Row],[GFS Classification]],Table6_GFS_codes_classification[],COLUMNS($F:I)+3,FALSE),"Do not enter data")</f>
        <v>Royalties (1415E1)</v>
      </c>
      <c r="F41" s="239" t="s">
        <v>423</v>
      </c>
      <c r="G41" s="235" t="s">
        <v>354</v>
      </c>
      <c r="H41" s="239" t="s">
        <v>424</v>
      </c>
      <c r="I41" s="239" t="s">
        <v>338</v>
      </c>
      <c r="J41" s="286">
        <v>2188244984</v>
      </c>
      <c r="K41" s="239" t="s">
        <v>96</v>
      </c>
      <c r="L41" s="239"/>
      <c r="M41" s="239"/>
      <c r="N41" s="239"/>
      <c r="O41" s="239"/>
      <c r="P41" s="239"/>
      <c r="Q41" s="239"/>
      <c r="R41" s="239"/>
      <c r="S41" s="239"/>
      <c r="T41" s="239"/>
      <c r="U41" s="239"/>
    </row>
    <row r="42" spans="2:21">
      <c r="B42" s="165" t="str">
        <f>IFERROR(VLOOKUP(Government_revenues_table[[#This Row],[GFS Classification]],Table6_GFS_codes_classification[],COLUMNS($F:F)+3,FALSE),"Do not enter data")</f>
        <v>Other revenue (14E)</v>
      </c>
      <c r="C42" s="165" t="str">
        <f>IFERROR(VLOOKUP(Government_revenues_table[[#This Row],[GFS Classification]],Table6_GFS_codes_classification[],COLUMNS($F:G)+3,FALSE),"Do not enter data")</f>
        <v>Property income (141E)</v>
      </c>
      <c r="D42" s="165" t="str">
        <f>IFERROR(VLOOKUP(Government_revenues_table[[#This Row],[GFS Classification]],Table6_GFS_codes_classification[],COLUMNS($F:H)+3,FALSE),"Do not enter data")</f>
        <v>Dividends (1412E)</v>
      </c>
      <c r="E42" s="165" t="str">
        <f>IFERROR(VLOOKUP(Government_revenues_table[[#This Row],[GFS Classification]],Table6_GFS_codes_classification[],COLUMNS($F:I)+3,FALSE),"Do not enter data")</f>
        <v>From state-owned enterprises (1412E1)</v>
      </c>
      <c r="F42" s="239" t="s">
        <v>693</v>
      </c>
      <c r="G42" s="235" t="s">
        <v>354</v>
      </c>
      <c r="H42" s="239" t="s">
        <v>2094</v>
      </c>
      <c r="I42" s="239" t="s">
        <v>340</v>
      </c>
      <c r="J42" s="288">
        <v>615371295</v>
      </c>
      <c r="K42" s="239" t="s">
        <v>96</v>
      </c>
      <c r="L42" s="239"/>
      <c r="M42" s="239"/>
      <c r="N42" s="239"/>
      <c r="O42" s="239"/>
      <c r="P42" s="239"/>
      <c r="Q42" s="239"/>
      <c r="R42" s="239"/>
      <c r="S42" s="239"/>
      <c r="T42" s="239"/>
      <c r="U42" s="239"/>
    </row>
    <row r="43" spans="2:21">
      <c r="B43" s="165" t="str">
        <f>IFERROR(VLOOKUP(Government_revenues_table[[#This Row],[GFS Classification]],Table6_GFS_codes_classification[],COLUMNS($F:F)+3,FALSE),"Do not enter data")</f>
        <v>Taxes (11E)</v>
      </c>
      <c r="C43" s="165" t="str">
        <f>IFERROR(VLOOKUP(Government_revenues_table[[#This Row],[GFS Classification]],Table6_GFS_codes_classification[],COLUMNS($F:G)+3,FALSE),"Do not enter data")</f>
        <v>Taxes on payroll and workforce (112E)</v>
      </c>
      <c r="D43" s="165" t="str">
        <f>IFERROR(VLOOKUP(Government_revenues_table[[#This Row],[GFS Classification]],Table6_GFS_codes_classification[],COLUMNS($F:H)+3,FALSE),"Do not enter data")</f>
        <v>Taxes on payroll and workforce (112E)</v>
      </c>
      <c r="E43" s="165" t="str">
        <f>IFERROR(VLOOKUP(Government_revenues_table[[#This Row],[GFS Classification]],Table6_GFS_codes_classification[],COLUMNS($F:I)+3,FALSE),"Do not enter data")</f>
        <v>Taxes on payroll and workforce (112E)</v>
      </c>
      <c r="F43" s="239" t="s">
        <v>550</v>
      </c>
      <c r="G43" s="235" t="s">
        <v>354</v>
      </c>
      <c r="H43" s="239" t="s">
        <v>458</v>
      </c>
      <c r="I43" s="239" t="s">
        <v>340</v>
      </c>
      <c r="J43" s="286">
        <v>2108821</v>
      </c>
      <c r="K43" s="239" t="s">
        <v>96</v>
      </c>
      <c r="L43" s="239"/>
      <c r="M43" s="239"/>
      <c r="N43" s="239"/>
      <c r="O43" s="239"/>
      <c r="P43" s="239"/>
      <c r="Q43" s="239"/>
      <c r="R43" s="239"/>
      <c r="S43" s="239"/>
      <c r="T43" s="239"/>
      <c r="U43" s="239"/>
    </row>
    <row r="44" spans="2:21" ht="15.5" thickBot="1">
      <c r="B44" s="239"/>
      <c r="C44" s="239"/>
      <c r="D44" s="239"/>
      <c r="E44" s="239"/>
      <c r="F44" s="239"/>
      <c r="G44" s="239"/>
      <c r="H44" s="239"/>
      <c r="I44" s="239"/>
      <c r="J44" s="239"/>
      <c r="K44" s="239"/>
      <c r="L44" s="239"/>
      <c r="M44" s="239"/>
      <c r="N44" s="239"/>
      <c r="O44" s="239"/>
      <c r="P44" s="239"/>
      <c r="Q44" s="239"/>
      <c r="R44" s="239"/>
      <c r="S44" s="239"/>
      <c r="T44" s="239"/>
      <c r="U44" s="239"/>
    </row>
    <row r="45" spans="2:21" ht="16.5" thickBot="1">
      <c r="B45" s="239"/>
      <c r="C45" s="239"/>
      <c r="D45" s="239"/>
      <c r="E45" s="239"/>
      <c r="F45" s="239"/>
      <c r="G45" s="239"/>
      <c r="H45" s="239"/>
      <c r="I45" s="353" t="s">
        <v>2093</v>
      </c>
      <c r="J45" s="162">
        <f>SUMIF(Government_revenues_table[Currency],"USD",Government_revenues_table[Revenue value])+(IFERROR(SUMIF(Government_revenues_table[Currency],"&lt;&gt;USD",Government_revenues_table[Revenue value])/'Part 1 - About'!$E$45,0))</f>
        <v>47167208.770284042</v>
      </c>
      <c r="K45" s="239"/>
      <c r="L45" s="239"/>
      <c r="M45" s="239"/>
      <c r="N45" s="239"/>
      <c r="O45" s="239"/>
      <c r="P45" s="239"/>
      <c r="Q45" s="239"/>
      <c r="R45" s="239"/>
      <c r="S45" s="239"/>
      <c r="T45" s="239"/>
      <c r="U45" s="239"/>
    </row>
    <row r="46" spans="2:21" ht="21" customHeight="1" thickBot="1">
      <c r="B46" s="239"/>
      <c r="C46" s="239"/>
      <c r="D46" s="239"/>
      <c r="E46" s="239"/>
      <c r="F46" s="239"/>
      <c r="G46" s="239"/>
      <c r="H46" s="239"/>
      <c r="I46" s="258"/>
      <c r="J46" s="289"/>
      <c r="K46" s="239"/>
      <c r="L46" s="239"/>
      <c r="M46" s="239"/>
      <c r="N46" s="239"/>
      <c r="O46" s="239"/>
      <c r="P46" s="239"/>
      <c r="Q46" s="239"/>
      <c r="R46" s="239"/>
      <c r="S46" s="239"/>
      <c r="T46" s="239"/>
      <c r="U46" s="239"/>
    </row>
    <row r="47" spans="2:21" ht="16.5" thickBot="1">
      <c r="I47" s="353" t="str">
        <f>"Total in "&amp;'Part 1 - About'!E44</f>
        <v>Total in AFN</v>
      </c>
      <c r="J47" s="162">
        <f>IF('Part 1 - About'!$E$44="USD",0,SUMIF(Government_revenues_table[Currency],'Part 1 - About'!$E$44,Government_revenues_table[Revenue value]))+(IFERROR(SUMIF(Government_revenues_table[Currency],"USD",Government_revenues_table[Revenue value])*'Part 1 - About'!$E$45,0))</f>
        <v>3238028882.0799999</v>
      </c>
    </row>
    <row r="51" spans="6:11" ht="22.5">
      <c r="F51" s="254" t="s">
        <v>453</v>
      </c>
      <c r="G51" s="254"/>
      <c r="H51" s="176"/>
      <c r="I51" s="176"/>
      <c r="J51" s="176"/>
      <c r="K51" s="176"/>
    </row>
    <row r="52" spans="6:11">
      <c r="F52" s="257" t="s">
        <v>454</v>
      </c>
      <c r="G52" s="166"/>
      <c r="H52" s="166"/>
      <c r="I52" s="166"/>
      <c r="J52" s="167"/>
      <c r="K52" s="166"/>
    </row>
    <row r="53" spans="6:11">
      <c r="F53" s="257"/>
      <c r="G53" s="166"/>
      <c r="H53" s="166"/>
      <c r="I53" s="166"/>
      <c r="J53" s="167"/>
      <c r="K53" s="166"/>
    </row>
    <row r="54" spans="6:11">
      <c r="F54" s="257"/>
      <c r="G54" s="166"/>
      <c r="H54" s="166"/>
      <c r="I54" s="166"/>
      <c r="J54" s="167"/>
      <c r="K54" s="166"/>
    </row>
    <row r="55" spans="6:11">
      <c r="F55" s="257" t="s">
        <v>455</v>
      </c>
      <c r="G55" s="225" t="s">
        <v>456</v>
      </c>
      <c r="H55" s="166"/>
      <c r="I55" s="166"/>
      <c r="J55" s="167"/>
      <c r="K55" s="166"/>
    </row>
    <row r="56" spans="6:11">
      <c r="F56" s="257"/>
      <c r="G56" s="166"/>
      <c r="H56" s="166"/>
      <c r="I56" s="166"/>
      <c r="J56" s="167"/>
      <c r="K56" s="166"/>
    </row>
    <row r="57" spans="6:11">
      <c r="F57" s="257"/>
      <c r="G57" s="168" t="s">
        <v>348</v>
      </c>
      <c r="H57" s="168" t="s">
        <v>419</v>
      </c>
      <c r="I57" s="168" t="s">
        <v>420</v>
      </c>
      <c r="J57" s="169" t="s">
        <v>421</v>
      </c>
      <c r="K57" s="168" t="s">
        <v>383</v>
      </c>
    </row>
    <row r="58" spans="6:11">
      <c r="F58" s="257"/>
      <c r="G58" s="170" t="s">
        <v>354</v>
      </c>
      <c r="H58" s="170" t="s">
        <v>457</v>
      </c>
      <c r="I58" s="170" t="s">
        <v>340</v>
      </c>
      <c r="J58" s="171">
        <v>16439077.619999999</v>
      </c>
      <c r="K58" s="172" t="s">
        <v>96</v>
      </c>
    </row>
    <row r="59" spans="6:11">
      <c r="F59" s="257"/>
      <c r="G59" s="166" t="s">
        <v>354</v>
      </c>
      <c r="H59" s="166" t="s">
        <v>459</v>
      </c>
      <c r="I59" s="166" t="s">
        <v>340</v>
      </c>
      <c r="J59" s="167">
        <v>403887.06</v>
      </c>
      <c r="K59" s="166" t="s">
        <v>96</v>
      </c>
    </row>
    <row r="60" spans="6:11" ht="15.5" thickBot="1">
      <c r="F60" s="257"/>
      <c r="G60" s="173" t="s">
        <v>460</v>
      </c>
      <c r="H60" s="173"/>
      <c r="I60" s="173"/>
      <c r="J60" s="174">
        <f>SUM(J58:J59)</f>
        <v>16842964.68</v>
      </c>
      <c r="K60" s="173" t="s">
        <v>96</v>
      </c>
    </row>
    <row r="61" spans="6:11" ht="15.5" thickTop="1">
      <c r="F61" s="257"/>
      <c r="G61" s="166"/>
      <c r="H61" s="166"/>
      <c r="I61" s="166"/>
      <c r="J61" s="167"/>
      <c r="K61" s="166"/>
    </row>
    <row r="62" spans="6:11">
      <c r="F62" s="227" t="s">
        <v>461</v>
      </c>
      <c r="G62" s="225" t="s">
        <v>462</v>
      </c>
      <c r="H62" s="225"/>
      <c r="I62" s="225"/>
      <c r="J62" s="228"/>
      <c r="K62" s="225"/>
    </row>
    <row r="63" spans="6:11">
      <c r="F63" s="227"/>
      <c r="G63" s="225"/>
      <c r="H63" s="225"/>
      <c r="I63" s="225"/>
      <c r="J63" s="228"/>
      <c r="K63" s="225"/>
    </row>
    <row r="64" spans="6:11">
      <c r="F64" s="227"/>
      <c r="G64" s="168" t="s">
        <v>348</v>
      </c>
      <c r="H64" s="168" t="s">
        <v>419</v>
      </c>
      <c r="I64" s="168" t="s">
        <v>420</v>
      </c>
      <c r="J64" s="169" t="s">
        <v>421</v>
      </c>
      <c r="K64" s="168" t="s">
        <v>383</v>
      </c>
    </row>
    <row r="65" spans="6:14">
      <c r="F65" s="227"/>
      <c r="G65" s="170" t="s">
        <v>354</v>
      </c>
      <c r="H65" s="170" t="s">
        <v>463</v>
      </c>
      <c r="I65" s="170" t="s">
        <v>341</v>
      </c>
      <c r="J65" s="171">
        <v>2319670</v>
      </c>
      <c r="K65" s="172" t="s">
        <v>96</v>
      </c>
    </row>
    <row r="66" spans="6:14">
      <c r="F66" s="227"/>
      <c r="G66" s="166" t="s">
        <v>354</v>
      </c>
      <c r="H66" s="166" t="s">
        <v>463</v>
      </c>
      <c r="I66" s="166" t="s">
        <v>338</v>
      </c>
      <c r="J66" s="167">
        <v>300000</v>
      </c>
      <c r="K66" s="226" t="s">
        <v>96</v>
      </c>
      <c r="L66" s="239"/>
      <c r="M66" s="239"/>
      <c r="N66" s="239"/>
    </row>
    <row r="67" spans="6:14">
      <c r="F67" s="227"/>
      <c r="G67" s="225" t="s">
        <v>354</v>
      </c>
      <c r="H67" s="225" t="s">
        <v>463</v>
      </c>
      <c r="I67" s="225" t="s">
        <v>340</v>
      </c>
      <c r="J67" s="228">
        <v>5900</v>
      </c>
      <c r="K67" s="225" t="s">
        <v>96</v>
      </c>
      <c r="L67" s="239"/>
      <c r="M67" s="239"/>
      <c r="N67" s="239"/>
    </row>
    <row r="68" spans="6:14" ht="15.5" thickBot="1">
      <c r="F68" s="227"/>
      <c r="G68" s="173" t="s">
        <v>460</v>
      </c>
      <c r="H68" s="173"/>
      <c r="I68" s="173"/>
      <c r="J68" s="174">
        <f>SUM(J65:J67)</f>
        <v>2625570</v>
      </c>
      <c r="K68" s="173" t="s">
        <v>96</v>
      </c>
      <c r="L68" s="239"/>
      <c r="M68" s="239"/>
      <c r="N68" s="239"/>
    </row>
    <row r="69" spans="6:14" ht="15.5" thickTop="1">
      <c r="F69" s="227"/>
      <c r="G69" s="225"/>
      <c r="H69" s="225"/>
      <c r="I69" s="225"/>
      <c r="J69" s="228"/>
      <c r="K69" s="225"/>
      <c r="L69" s="239"/>
      <c r="M69" s="239"/>
      <c r="N69" s="239"/>
    </row>
    <row r="70" spans="6:14">
      <c r="F70" s="227" t="s">
        <v>464</v>
      </c>
      <c r="G70" s="225" t="s">
        <v>465</v>
      </c>
      <c r="H70" s="225"/>
      <c r="I70" s="225"/>
      <c r="J70" s="228"/>
      <c r="K70" s="225"/>
      <c r="L70" s="239"/>
      <c r="M70" s="239"/>
      <c r="N70" s="239"/>
    </row>
    <row r="71" spans="6:14">
      <c r="F71" s="227"/>
      <c r="G71" s="225"/>
      <c r="H71" s="225"/>
      <c r="I71" s="225"/>
      <c r="J71" s="228"/>
      <c r="K71" s="225"/>
      <c r="L71" s="239"/>
      <c r="M71" s="239"/>
      <c r="N71" s="239"/>
    </row>
    <row r="72" spans="6:14">
      <c r="F72" s="227"/>
      <c r="G72" s="168" t="s">
        <v>348</v>
      </c>
      <c r="H72" s="168" t="s">
        <v>419</v>
      </c>
      <c r="I72" s="168" t="s">
        <v>466</v>
      </c>
      <c r="J72" s="169" t="s">
        <v>467</v>
      </c>
      <c r="K72" s="168" t="s">
        <v>383</v>
      </c>
      <c r="L72" s="239"/>
      <c r="M72" s="239"/>
      <c r="N72" s="239"/>
    </row>
    <row r="73" spans="6:14" ht="18.75" customHeight="1">
      <c r="F73" s="227"/>
      <c r="G73" s="170" t="s">
        <v>354</v>
      </c>
      <c r="H73" s="170" t="s">
        <v>468</v>
      </c>
      <c r="I73" s="170" t="s">
        <v>469</v>
      </c>
      <c r="J73" s="171">
        <v>615371295</v>
      </c>
      <c r="K73" s="172" t="s">
        <v>96</v>
      </c>
      <c r="L73" s="239"/>
      <c r="M73" s="239"/>
      <c r="N73" s="239"/>
    </row>
    <row r="74" spans="6:14" ht="15.75" customHeight="1">
      <c r="F74" s="227"/>
      <c r="G74" s="225" t="s">
        <v>87</v>
      </c>
      <c r="H74" s="225" t="s">
        <v>468</v>
      </c>
      <c r="I74" s="225" t="s">
        <v>470</v>
      </c>
      <c r="J74" s="228">
        <v>0</v>
      </c>
      <c r="K74" s="225" t="s">
        <v>96</v>
      </c>
      <c r="L74" s="239"/>
      <c r="M74" s="239"/>
      <c r="N74" s="239"/>
    </row>
    <row r="75" spans="6:14" ht="15.5" thickBot="1">
      <c r="F75" s="227"/>
      <c r="G75" s="173" t="s">
        <v>460</v>
      </c>
      <c r="H75" s="173"/>
      <c r="I75" s="173"/>
      <c r="J75" s="174">
        <f>SUM(J73:J74)</f>
        <v>615371295</v>
      </c>
      <c r="K75" s="173" t="s">
        <v>96</v>
      </c>
      <c r="L75" s="239"/>
      <c r="M75" s="239"/>
      <c r="N75" s="239"/>
    </row>
    <row r="76" spans="6:14" ht="15.5" thickTop="1">
      <c r="F76" s="227"/>
      <c r="G76" s="166"/>
      <c r="H76" s="166"/>
      <c r="I76" s="166"/>
      <c r="J76" s="167"/>
      <c r="K76" s="166"/>
      <c r="L76" s="239"/>
      <c r="M76" s="239"/>
      <c r="N76" s="239"/>
    </row>
    <row r="77" spans="6:14">
      <c r="F77" s="257"/>
      <c r="G77" s="166"/>
      <c r="H77" s="166"/>
      <c r="I77" s="166"/>
      <c r="J77" s="167"/>
      <c r="K77" s="166"/>
      <c r="L77" s="239"/>
      <c r="M77" s="239"/>
      <c r="N77" s="239"/>
    </row>
    <row r="78" spans="6:14">
      <c r="F78" s="255"/>
      <c r="G78" s="255"/>
      <c r="H78" s="255"/>
      <c r="I78" s="255"/>
      <c r="J78" s="255"/>
      <c r="K78" s="255"/>
      <c r="L78" s="239"/>
      <c r="M78" s="239"/>
      <c r="N78" s="239"/>
    </row>
    <row r="79" spans="6:14" ht="15.75" customHeight="1" thickBot="1">
      <c r="F79" s="345"/>
      <c r="G79" s="345"/>
      <c r="H79" s="345"/>
      <c r="I79" s="345"/>
      <c r="J79" s="345"/>
      <c r="K79" s="345"/>
      <c r="L79" s="345"/>
      <c r="M79" s="345"/>
      <c r="N79" s="345"/>
    </row>
    <row r="80" spans="6:14">
      <c r="F80" s="346"/>
      <c r="G80" s="346"/>
      <c r="H80" s="346"/>
      <c r="I80" s="346"/>
      <c r="J80" s="346"/>
      <c r="K80" s="346"/>
      <c r="L80" s="346"/>
      <c r="M80" s="346"/>
      <c r="N80" s="346"/>
    </row>
    <row r="81" spans="6:14" ht="15.5" thickBot="1">
      <c r="F81" s="319" t="s">
        <v>32</v>
      </c>
      <c r="G81" s="320"/>
      <c r="H81" s="320"/>
      <c r="I81" s="320"/>
      <c r="J81" s="320"/>
      <c r="K81" s="320"/>
      <c r="L81" s="320"/>
      <c r="M81" s="320"/>
      <c r="N81" s="320"/>
    </row>
    <row r="82" spans="6:14">
      <c r="F82" s="321" t="s">
        <v>33</v>
      </c>
      <c r="G82" s="322"/>
      <c r="H82" s="322"/>
      <c r="I82" s="322"/>
      <c r="J82" s="322"/>
      <c r="K82" s="322"/>
      <c r="L82" s="322"/>
      <c r="M82" s="322"/>
      <c r="N82" s="322"/>
    </row>
    <row r="83" spans="6:14" ht="15.5" thickBot="1">
      <c r="F83" s="323"/>
      <c r="G83" s="323"/>
      <c r="H83" s="323"/>
      <c r="I83" s="323"/>
      <c r="J83" s="323"/>
      <c r="K83" s="323"/>
      <c r="L83" s="323"/>
      <c r="M83" s="323"/>
      <c r="N83" s="323"/>
    </row>
    <row r="84" spans="6:14">
      <c r="F84" s="307" t="s">
        <v>34</v>
      </c>
      <c r="G84" s="307"/>
      <c r="H84" s="307"/>
      <c r="I84" s="307"/>
      <c r="J84" s="307"/>
      <c r="K84" s="307"/>
      <c r="L84" s="307"/>
      <c r="M84" s="307"/>
      <c r="N84" s="307"/>
    </row>
    <row r="85" spans="6:14" ht="15.75" customHeight="1">
      <c r="F85" s="298" t="s">
        <v>35</v>
      </c>
      <c r="G85" s="298"/>
      <c r="H85" s="298"/>
      <c r="I85" s="298"/>
      <c r="J85" s="298"/>
      <c r="K85" s="298"/>
      <c r="L85" s="298"/>
      <c r="M85" s="298"/>
      <c r="N85" s="298"/>
    </row>
    <row r="86" spans="6:14">
      <c r="F86" s="307" t="s">
        <v>37</v>
      </c>
      <c r="G86" s="307"/>
      <c r="H86" s="307"/>
      <c r="I86" s="307"/>
      <c r="J86" s="307"/>
      <c r="K86" s="307"/>
      <c r="L86" s="307"/>
      <c r="M86" s="307"/>
      <c r="N86" s="307"/>
    </row>
  </sheetData>
  <sheetProtection insertRows="0"/>
  <protectedRanges>
    <protectedRange algorithmName="SHA-512" hashValue="19r0bVvPR7yZA0UiYij7Tv1CBk3noIABvFePbLhCJ4nk3L6A+Fy+RdPPS3STf+a52x4pG2PQK4FAkXK9epnlIA==" saltValue="gQC4yrLvnbJqxYZ0KSEoZA==" spinCount="100000" sqref="K65:K66 K73" name="Government revenues_5"/>
  </protectedRanges>
  <mergeCells count="26">
    <mergeCell ref="F86:N86"/>
    <mergeCell ref="F18:K18"/>
    <mergeCell ref="F8:N8"/>
    <mergeCell ref="F9:N9"/>
    <mergeCell ref="F10:N10"/>
    <mergeCell ref="F11:N11"/>
    <mergeCell ref="F12:N12"/>
    <mergeCell ref="F13:N13"/>
    <mergeCell ref="F14:N14"/>
    <mergeCell ref="F15:N15"/>
    <mergeCell ref="M18:N18"/>
    <mergeCell ref="F79:N79"/>
    <mergeCell ref="F80:N80"/>
    <mergeCell ref="F81:N81"/>
    <mergeCell ref="F85:N85"/>
    <mergeCell ref="F82:N82"/>
    <mergeCell ref="F83:N83"/>
    <mergeCell ref="F84:N84"/>
    <mergeCell ref="F20:K20"/>
    <mergeCell ref="F16:N16"/>
    <mergeCell ref="P34:U34"/>
    <mergeCell ref="M19:N19"/>
    <mergeCell ref="M30:N30"/>
    <mergeCell ref="M31:N31"/>
    <mergeCell ref="M21:N21"/>
    <mergeCell ref="M22:N29"/>
  </mergeCells>
  <dataValidations count="9">
    <dataValidation type="list" allowBlank="1" showInputMessage="1" showErrorMessage="1" sqref="K65:K71 K73:K76 K58:K60" xr:uid="{D192E264-08C1-4ABF-8184-48A13724DD23}">
      <formula1>Currency_code_list</formula1>
    </dataValidation>
    <dataValidation type="textLength" allowBlank="1" showInputMessage="1" showErrorMessage="1" errorTitle="Please do not edit these cells" error="Please do not edit these cells" sqref="F51:K52 F21:H21 J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78:K78" xr:uid="{B41B3659-95C0-4782-8249-C45F1BA8CF71}">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 xr:uid="{57095CD9-1E20-4D31-9AD8-7B9AE2AF9C32}">
      <formula1>Government_entities_list</formula1>
    </dataValidation>
    <dataValidation type="textLength" allowBlank="1" showInputMessage="1" showErrorMessage="1" sqref="B7:K20 B79:N86 B44:H50 K44:N50 I44:J44 I48:J50 L7:N43 O7:O78 A7:A86 L51:N78" xr:uid="{C34C43B0-4B88-4697-A1F8-6046FF94A4E3}">
      <formula1>9999999</formula1>
      <formula2>99999999</formula2>
    </dataValidation>
    <dataValidation type="list" allowBlank="1" showInputMessage="1" showErrorMessage="1" sqref="F22:F43" xr:uid="{00000000-0002-0000-0300-000003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43" xr:uid="{D5542179-2FB1-4F51-A9A0-8B4969D42E2C}"/>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43" xr:uid="{E188CC06-04C5-4523-9D0F-33E094E7A8EB}">
      <formula1>0.1</formula1>
      <formula2>0.2</formula2>
    </dataValidation>
  </dataValidations>
  <hyperlinks>
    <hyperlink ref="M19" r:id="rId1" location="r5-1" display="EITI Requirement 5.1" xr:uid="{D1298250-E9A8-4B35-9832-EB42334EC5CC}"/>
    <hyperlink ref="F20" r:id="rId2" location="r4-1" display="EITI Requirement 4.1" xr:uid="{EB616848-9320-443F-A042-28F04868856E}"/>
    <hyperlink ref="F82:J82" r:id="rId3" display="Give us your feedback or report a conflict in the data! Write to us at  data@eiti.org" xr:uid="{75CFFD54-1803-40DD-84A4-A9C2A50A545A}"/>
    <hyperlink ref="F81:J81" r:id="rId4" display="For the latest version of Summary data templates, see  https://eiti.org/summary-data-template" xr:uid="{ECA922EE-70EB-44CD-BCF7-6E5E128D70CD}"/>
    <hyperlink ref="M31:N31" r:id="rId5" display="or, https://www.imf.org/external/np/sta/gfsm/" xr:uid="{284D235A-5255-4F28-9EE1-D745AE57E870}"/>
    <hyperlink ref="M30:N30" r:id="rId6" display="For more guidance, please visit https://eiti.org/summary-data-templates" xr:uid="{D9737CA5-4C3E-45EE-957B-235C04309CF3}"/>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Lists!$S$2:$S$29</xm:f>
          </x14:formula1>
          <xm:sqref>B22:E43</xm:sqref>
        </x14:dataValidation>
        <x14:dataValidation type="list" allowBlank="1" showInputMessage="1" showErrorMessage="1" promptTitle="Please select sector" prompt="Please select the relevant sector from the list" xr:uid="{6D0425A3-0C8C-45E2-869B-2175D77CA88E}">
          <x14:formula1>
            <xm:f>Lists!$AA$3:$AA$9</xm:f>
          </x14:formula1>
          <xm:sqref>G22:G43</xm:sqref>
        </x14:dataValidation>
        <x14:dataValidation type="list" allowBlank="1" showInputMessage="1" showErrorMessage="1" xr:uid="{186297DB-B10A-43DC-8234-74AC5C146713}">
          <x14:formula1>
            <xm:f>Lists!$I$11:$I$168</xm:f>
          </x14:formula1>
          <xm:sqref>K22:K43</xm:sqref>
        </x14:dataValidation>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entities'!$B$15:$B$17</xm:f>
          </x14:formula1>
          <xm:sqref>I23:I43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AH63"/>
  <sheetViews>
    <sheetView showGridLines="0" tabSelected="1" topLeftCell="A16" zoomScale="60" zoomScaleNormal="60" workbookViewId="0">
      <selection activeCell="K22" sqref="K22"/>
    </sheetView>
  </sheetViews>
  <sheetFormatPr defaultColWidth="9.1796875" defaultRowHeight="14"/>
  <cols>
    <col min="1" max="1" width="3.81640625" style="19" customWidth="1"/>
    <col min="2" max="2" width="0.1796875" style="19" customWidth="1"/>
    <col min="3" max="3" width="18.7265625" style="19" customWidth="1"/>
    <col min="4" max="4" width="26" style="19" bestFit="1" customWidth="1"/>
    <col min="5" max="5" width="30.54296875" style="19" bestFit="1" customWidth="1"/>
    <col min="6" max="6" width="31.54296875" style="19" bestFit="1" customWidth="1"/>
    <col min="7" max="7" width="34.26953125" style="19" bestFit="1" customWidth="1"/>
    <col min="8" max="8" width="22.81640625" style="19" bestFit="1" customWidth="1"/>
    <col min="9" max="9" width="27.1796875" style="19" bestFit="1" customWidth="1"/>
    <col min="10" max="10" width="22" style="19" bestFit="1" customWidth="1"/>
    <col min="11" max="11" width="37.26953125" style="19" bestFit="1" customWidth="1"/>
    <col min="12" max="12" width="38.54296875" style="19" bestFit="1" customWidth="1"/>
    <col min="13" max="13" width="26" style="19" bestFit="1" customWidth="1"/>
    <col min="14" max="14" width="16.7265625" style="19" bestFit="1" customWidth="1"/>
    <col min="15" max="15" width="4" style="19" customWidth="1"/>
    <col min="16" max="16" width="9.1796875" style="19"/>
    <col min="17" max="33" width="15.81640625" style="24" customWidth="1"/>
    <col min="34" max="16384" width="9.1796875" style="19"/>
  </cols>
  <sheetData>
    <row r="1" spans="2:34">
      <c r="B1" s="258"/>
      <c r="C1" s="24"/>
      <c r="D1" s="24"/>
      <c r="E1" s="24"/>
      <c r="F1" s="24"/>
      <c r="G1" s="24"/>
      <c r="H1" s="24"/>
      <c r="I1" s="24"/>
      <c r="J1" s="24"/>
      <c r="K1" s="24"/>
      <c r="L1" s="258"/>
      <c r="M1" s="258"/>
      <c r="N1" s="258"/>
      <c r="O1" s="258"/>
      <c r="P1" s="258"/>
      <c r="AH1" s="258"/>
    </row>
    <row r="2" spans="2:34" s="42" customFormat="1" ht="15">
      <c r="B2" s="239"/>
      <c r="C2" s="308" t="s">
        <v>471</v>
      </c>
      <c r="D2" s="308"/>
      <c r="E2" s="308"/>
      <c r="F2" s="308"/>
      <c r="G2" s="308"/>
      <c r="H2" s="308"/>
      <c r="I2" s="308"/>
      <c r="J2" s="308"/>
      <c r="K2" s="308"/>
      <c r="L2" s="308"/>
      <c r="M2" s="308"/>
      <c r="N2" s="308"/>
      <c r="O2" s="239"/>
      <c r="P2" s="239"/>
      <c r="Q2" s="290"/>
      <c r="R2" s="290"/>
      <c r="S2" s="290"/>
      <c r="T2" s="290"/>
      <c r="U2" s="290"/>
      <c r="V2" s="290"/>
      <c r="W2" s="290"/>
      <c r="X2" s="290"/>
      <c r="Y2" s="290"/>
      <c r="Z2" s="290"/>
      <c r="AA2" s="290"/>
      <c r="AB2" s="290"/>
      <c r="AC2" s="290"/>
      <c r="AD2" s="290"/>
      <c r="AE2" s="290"/>
      <c r="AF2" s="290"/>
      <c r="AG2" s="290"/>
      <c r="AH2" s="239"/>
    </row>
    <row r="3" spans="2:34" ht="21" customHeight="1">
      <c r="B3" s="258"/>
      <c r="C3" s="349" t="s">
        <v>472</v>
      </c>
      <c r="D3" s="349"/>
      <c r="E3" s="349"/>
      <c r="F3" s="349"/>
      <c r="G3" s="349"/>
      <c r="H3" s="349"/>
      <c r="I3" s="349"/>
      <c r="J3" s="349"/>
      <c r="K3" s="349"/>
      <c r="L3" s="349"/>
      <c r="M3" s="349"/>
      <c r="N3" s="349"/>
      <c r="O3" s="258"/>
      <c r="P3" s="258"/>
      <c r="AH3" s="258"/>
    </row>
    <row r="4" spans="2:34" s="42" customFormat="1" ht="15.65" customHeight="1">
      <c r="B4" s="239"/>
      <c r="C4" s="347" t="s">
        <v>473</v>
      </c>
      <c r="D4" s="347"/>
      <c r="E4" s="347"/>
      <c r="F4" s="347"/>
      <c r="G4" s="347"/>
      <c r="H4" s="347"/>
      <c r="I4" s="347"/>
      <c r="J4" s="347"/>
      <c r="K4" s="347"/>
      <c r="L4" s="347"/>
      <c r="M4" s="347"/>
      <c r="N4" s="347"/>
      <c r="O4" s="239"/>
      <c r="P4" s="239"/>
      <c r="Q4" s="290"/>
      <c r="R4" s="290"/>
      <c r="S4" s="290"/>
      <c r="T4" s="290"/>
      <c r="U4" s="290"/>
      <c r="V4" s="290"/>
      <c r="W4" s="290"/>
      <c r="X4" s="290"/>
      <c r="Y4" s="290"/>
      <c r="Z4" s="290"/>
      <c r="AA4" s="290"/>
      <c r="AB4" s="290"/>
      <c r="AC4" s="290"/>
      <c r="AD4" s="290"/>
      <c r="AE4" s="290"/>
      <c r="AF4" s="290"/>
      <c r="AG4" s="290"/>
      <c r="AH4" s="239"/>
    </row>
    <row r="5" spans="2:34" s="42" customFormat="1" ht="15.65" customHeight="1">
      <c r="B5" s="239"/>
      <c r="C5" s="347" t="s">
        <v>474</v>
      </c>
      <c r="D5" s="347"/>
      <c r="E5" s="347"/>
      <c r="F5" s="347"/>
      <c r="G5" s="347"/>
      <c r="H5" s="347"/>
      <c r="I5" s="347"/>
      <c r="J5" s="347"/>
      <c r="K5" s="347"/>
      <c r="L5" s="347"/>
      <c r="M5" s="347"/>
      <c r="N5" s="347"/>
      <c r="O5" s="239"/>
      <c r="P5" s="239"/>
      <c r="Q5" s="290"/>
      <c r="R5" s="290"/>
      <c r="S5" s="290"/>
      <c r="T5" s="290"/>
      <c r="U5" s="290"/>
      <c r="V5" s="290"/>
      <c r="W5" s="290"/>
      <c r="X5" s="290"/>
      <c r="Y5" s="290"/>
      <c r="Z5" s="290"/>
      <c r="AA5" s="290"/>
      <c r="AB5" s="290"/>
      <c r="AC5" s="290"/>
      <c r="AD5" s="290"/>
      <c r="AE5" s="290"/>
      <c r="AF5" s="290"/>
      <c r="AG5" s="290"/>
      <c r="AH5" s="239"/>
    </row>
    <row r="6" spans="2:34" s="42" customFormat="1" ht="15.65" customHeight="1">
      <c r="B6" s="239"/>
      <c r="C6" s="347" t="s">
        <v>475</v>
      </c>
      <c r="D6" s="347"/>
      <c r="E6" s="347"/>
      <c r="F6" s="347"/>
      <c r="G6" s="347"/>
      <c r="H6" s="347"/>
      <c r="I6" s="347"/>
      <c r="J6" s="347"/>
      <c r="K6" s="347"/>
      <c r="L6" s="347"/>
      <c r="M6" s="347"/>
      <c r="N6" s="347"/>
      <c r="O6" s="239"/>
      <c r="P6" s="239"/>
      <c r="Q6" s="290"/>
      <c r="R6" s="290"/>
      <c r="S6" s="290"/>
      <c r="T6" s="290"/>
      <c r="U6" s="290"/>
      <c r="V6" s="290"/>
      <c r="W6" s="290"/>
      <c r="X6" s="290"/>
      <c r="Y6" s="290"/>
      <c r="Z6" s="290"/>
      <c r="AA6" s="290"/>
      <c r="AB6" s="290"/>
      <c r="AC6" s="290"/>
      <c r="AD6" s="290"/>
      <c r="AE6" s="290"/>
      <c r="AF6" s="290"/>
      <c r="AG6" s="290"/>
      <c r="AH6" s="239"/>
    </row>
    <row r="7" spans="2:34" s="42" customFormat="1" ht="15.65" customHeight="1">
      <c r="B7" s="239"/>
      <c r="C7" s="347" t="s">
        <v>476</v>
      </c>
      <c r="D7" s="347"/>
      <c r="E7" s="347"/>
      <c r="F7" s="347"/>
      <c r="G7" s="347"/>
      <c r="H7" s="347"/>
      <c r="I7" s="347"/>
      <c r="J7" s="347"/>
      <c r="K7" s="347"/>
      <c r="L7" s="347"/>
      <c r="M7" s="347"/>
      <c r="N7" s="347"/>
      <c r="O7" s="239"/>
      <c r="P7" s="239"/>
      <c r="Q7" s="290"/>
      <c r="R7" s="290"/>
      <c r="S7" s="290"/>
      <c r="T7" s="290"/>
      <c r="U7" s="290"/>
      <c r="V7" s="290"/>
      <c r="W7" s="290"/>
      <c r="X7" s="290"/>
      <c r="Y7" s="290"/>
      <c r="Z7" s="290"/>
      <c r="AA7" s="290"/>
      <c r="AB7" s="290"/>
      <c r="AC7" s="290"/>
      <c r="AD7" s="290"/>
      <c r="AE7" s="290"/>
      <c r="AF7" s="290"/>
      <c r="AG7" s="290"/>
      <c r="AH7" s="239"/>
    </row>
    <row r="8" spans="2:34" s="42" customFormat="1" ht="15.65" customHeight="1">
      <c r="B8" s="239"/>
      <c r="C8" s="347" t="s">
        <v>477</v>
      </c>
      <c r="D8" s="347"/>
      <c r="E8" s="347"/>
      <c r="F8" s="347"/>
      <c r="G8" s="347"/>
      <c r="H8" s="347"/>
      <c r="I8" s="347"/>
      <c r="J8" s="347"/>
      <c r="K8" s="347"/>
      <c r="L8" s="347"/>
      <c r="M8" s="347"/>
      <c r="N8" s="347"/>
      <c r="O8" s="239"/>
      <c r="P8" s="239"/>
      <c r="Q8" s="290"/>
      <c r="R8" s="290"/>
      <c r="S8" s="290"/>
      <c r="T8" s="290"/>
      <c r="U8" s="290"/>
      <c r="V8" s="290"/>
      <c r="W8" s="290"/>
      <c r="X8" s="290"/>
      <c r="Y8" s="290"/>
      <c r="Z8" s="290"/>
      <c r="AA8" s="290"/>
      <c r="AB8" s="290"/>
      <c r="AC8" s="290"/>
      <c r="AD8" s="290"/>
      <c r="AE8" s="290"/>
      <c r="AF8" s="290"/>
      <c r="AG8" s="290"/>
      <c r="AH8" s="239"/>
    </row>
    <row r="9" spans="2:34" s="42" customFormat="1" ht="15">
      <c r="B9" s="239"/>
      <c r="C9" s="324" t="s">
        <v>330</v>
      </c>
      <c r="D9" s="324"/>
      <c r="E9" s="324"/>
      <c r="F9" s="324"/>
      <c r="G9" s="324"/>
      <c r="H9" s="324"/>
      <c r="I9" s="324"/>
      <c r="J9" s="324"/>
      <c r="K9" s="324"/>
      <c r="L9" s="324"/>
      <c r="M9" s="324"/>
      <c r="N9" s="324"/>
      <c r="O9" s="239"/>
      <c r="P9" s="239"/>
      <c r="Q9" s="290"/>
      <c r="R9" s="290"/>
      <c r="S9" s="290"/>
      <c r="T9" s="290"/>
      <c r="U9" s="290"/>
      <c r="V9" s="290"/>
      <c r="W9" s="290"/>
      <c r="X9" s="290"/>
      <c r="Y9" s="290"/>
      <c r="Z9" s="290"/>
      <c r="AA9" s="290"/>
      <c r="AB9" s="290"/>
      <c r="AC9" s="290"/>
      <c r="AD9" s="290"/>
      <c r="AE9" s="290"/>
      <c r="AF9" s="290"/>
      <c r="AG9" s="290"/>
      <c r="AH9" s="239"/>
    </row>
    <row r="10" spans="2:34">
      <c r="B10" s="258"/>
      <c r="C10" s="348"/>
      <c r="D10" s="348"/>
      <c r="E10" s="348"/>
      <c r="F10" s="348"/>
      <c r="G10" s="348"/>
      <c r="H10" s="348"/>
      <c r="I10" s="348"/>
      <c r="J10" s="348"/>
      <c r="K10" s="348"/>
      <c r="L10" s="348"/>
      <c r="M10" s="348"/>
      <c r="N10" s="348"/>
      <c r="O10" s="258"/>
      <c r="P10" s="258"/>
      <c r="AH10" s="258"/>
    </row>
    <row r="11" spans="2:34" ht="22.5">
      <c r="B11" s="258"/>
      <c r="C11" s="326" t="s">
        <v>478</v>
      </c>
      <c r="D11" s="326"/>
      <c r="E11" s="326"/>
      <c r="F11" s="326"/>
      <c r="G11" s="326"/>
      <c r="H11" s="326"/>
      <c r="I11" s="326"/>
      <c r="J11" s="326"/>
      <c r="K11" s="326"/>
      <c r="L11" s="326"/>
      <c r="M11" s="326"/>
      <c r="N11" s="326"/>
      <c r="O11" s="258"/>
      <c r="P11" s="258"/>
      <c r="AH11" s="258"/>
    </row>
    <row r="12" spans="2:34" s="42" customFormat="1" ht="14.25" customHeight="1">
      <c r="B12" s="239"/>
      <c r="C12" s="239"/>
      <c r="D12" s="239"/>
      <c r="E12" s="239"/>
      <c r="F12" s="239"/>
      <c r="G12" s="239"/>
      <c r="H12" s="239"/>
      <c r="I12" s="239"/>
      <c r="J12" s="239"/>
      <c r="K12" s="239"/>
      <c r="L12" s="239"/>
      <c r="M12" s="239"/>
      <c r="N12" s="239"/>
      <c r="O12" s="239"/>
      <c r="P12" s="239"/>
      <c r="Q12" s="290"/>
      <c r="R12" s="290"/>
      <c r="S12" s="290"/>
      <c r="T12" s="290"/>
      <c r="U12" s="290"/>
      <c r="V12" s="290"/>
      <c r="W12" s="290"/>
      <c r="X12" s="290"/>
      <c r="Y12" s="290"/>
      <c r="Z12" s="290"/>
      <c r="AA12" s="290"/>
      <c r="AB12" s="290"/>
      <c r="AC12" s="290"/>
      <c r="AD12" s="290"/>
      <c r="AE12" s="290"/>
      <c r="AF12" s="290"/>
      <c r="AG12" s="290"/>
      <c r="AH12" s="239"/>
    </row>
    <row r="13" spans="2:34" s="42" customFormat="1" ht="15.75" customHeight="1">
      <c r="B13" s="333" t="s">
        <v>479</v>
      </c>
      <c r="C13" s="333"/>
      <c r="D13" s="333"/>
      <c r="E13" s="333"/>
      <c r="F13" s="333"/>
      <c r="G13" s="333"/>
      <c r="H13" s="333"/>
      <c r="I13" s="333"/>
      <c r="J13" s="333"/>
      <c r="K13" s="333"/>
      <c r="L13" s="333"/>
      <c r="M13" s="333"/>
      <c r="N13" s="333"/>
      <c r="O13" s="239"/>
      <c r="P13" s="239"/>
      <c r="Q13" s="290"/>
      <c r="R13" s="290"/>
      <c r="S13" s="290"/>
      <c r="T13" s="290"/>
      <c r="U13" s="290"/>
      <c r="V13" s="290"/>
      <c r="W13" s="290"/>
      <c r="X13" s="290"/>
      <c r="Y13" s="290"/>
      <c r="Z13" s="290"/>
      <c r="AA13" s="290"/>
      <c r="AB13" s="290"/>
      <c r="AC13" s="290"/>
      <c r="AD13" s="290"/>
      <c r="AE13" s="290"/>
      <c r="AF13" s="290"/>
      <c r="AG13" s="290"/>
      <c r="AH13" s="239"/>
    </row>
    <row r="14" spans="2:34" s="42" customFormat="1" ht="15">
      <c r="B14" s="239" t="s">
        <v>348</v>
      </c>
      <c r="C14" s="239" t="s">
        <v>480</v>
      </c>
      <c r="D14" s="239" t="s">
        <v>420</v>
      </c>
      <c r="E14" s="239" t="s">
        <v>419</v>
      </c>
      <c r="F14" s="239" t="s">
        <v>481</v>
      </c>
      <c r="G14" s="239" t="s">
        <v>482</v>
      </c>
      <c r="H14" s="239" t="s">
        <v>483</v>
      </c>
      <c r="I14" s="239" t="s">
        <v>484</v>
      </c>
      <c r="J14" s="239" t="s">
        <v>421</v>
      </c>
      <c r="K14" s="239" t="s">
        <v>485</v>
      </c>
      <c r="L14" s="239" t="s">
        <v>486</v>
      </c>
      <c r="M14" s="239" t="s">
        <v>487</v>
      </c>
      <c r="N14" s="239" t="s">
        <v>488</v>
      </c>
      <c r="O14" s="239"/>
      <c r="P14" s="239"/>
      <c r="Q14" s="239"/>
      <c r="R14" s="290"/>
      <c r="S14" s="290"/>
      <c r="T14" s="290"/>
      <c r="U14" s="290"/>
      <c r="V14" s="290"/>
      <c r="W14" s="290"/>
      <c r="X14" s="290"/>
      <c r="Y14" s="290"/>
      <c r="Z14" s="290"/>
      <c r="AA14" s="290"/>
      <c r="AB14" s="290"/>
      <c r="AC14" s="290"/>
      <c r="AD14" s="290"/>
      <c r="AE14" s="290"/>
      <c r="AF14" s="290"/>
      <c r="AG14" s="290"/>
      <c r="AH14" s="290"/>
    </row>
    <row r="15" spans="2:34" s="42" customFormat="1" ht="15">
      <c r="B15" s="239">
        <f>VLOOKUP(C15,Companies[],3,FALSE)</f>
        <v>9000453812</v>
      </c>
      <c r="C15" s="239" t="s">
        <v>353</v>
      </c>
      <c r="D15" s="239" t="s">
        <v>338</v>
      </c>
      <c r="E15" s="239" t="s">
        <v>424</v>
      </c>
      <c r="F15" s="239" t="s">
        <v>75</v>
      </c>
      <c r="G15" s="239" t="s">
        <v>75</v>
      </c>
      <c r="H15" s="239"/>
      <c r="I15" s="239" t="s">
        <v>96</v>
      </c>
      <c r="J15" s="291">
        <v>1763987729</v>
      </c>
      <c r="K15" s="239" t="s">
        <v>75</v>
      </c>
      <c r="L15" s="239"/>
      <c r="M15" s="239"/>
      <c r="N15" s="239"/>
      <c r="O15" s="239"/>
      <c r="P15" s="239"/>
      <c r="Q15" s="239"/>
      <c r="R15" s="290"/>
      <c r="S15" s="290"/>
      <c r="T15" s="290"/>
      <c r="U15" s="290"/>
      <c r="V15" s="290"/>
      <c r="W15" s="290"/>
      <c r="X15" s="290"/>
      <c r="Y15" s="290"/>
      <c r="Z15" s="290"/>
      <c r="AA15" s="290"/>
      <c r="AB15" s="290"/>
      <c r="AC15" s="290"/>
      <c r="AD15" s="290"/>
      <c r="AE15" s="290"/>
      <c r="AF15" s="290"/>
      <c r="AG15" s="290"/>
      <c r="AH15" s="290"/>
    </row>
    <row r="16" spans="2:34" s="42" customFormat="1" ht="15">
      <c r="B16" s="239">
        <f>VLOOKUP(C16,Companies[],3,FALSE)</f>
        <v>9000453812</v>
      </c>
      <c r="C16" s="239" t="s">
        <v>353</v>
      </c>
      <c r="D16" s="239" t="s">
        <v>340</v>
      </c>
      <c r="E16" s="239" t="s">
        <v>427</v>
      </c>
      <c r="F16" s="239" t="s">
        <v>75</v>
      </c>
      <c r="G16" s="239" t="s">
        <v>75</v>
      </c>
      <c r="H16" s="239"/>
      <c r="I16" s="239" t="s">
        <v>96</v>
      </c>
      <c r="J16" s="291">
        <v>199539166</v>
      </c>
      <c r="K16" s="239" t="s">
        <v>75</v>
      </c>
      <c r="L16" s="239"/>
      <c r="M16" s="239"/>
      <c r="N16" s="239"/>
      <c r="O16" s="239"/>
      <c r="P16" s="239"/>
      <c r="Q16" s="239"/>
      <c r="R16" s="290"/>
      <c r="S16" s="290"/>
      <c r="T16" s="290"/>
      <c r="U16" s="290"/>
      <c r="V16" s="290"/>
      <c r="W16" s="290"/>
      <c r="X16" s="290"/>
      <c r="Y16" s="290"/>
      <c r="Z16" s="290"/>
      <c r="AA16" s="290"/>
      <c r="AB16" s="290"/>
      <c r="AC16" s="290"/>
      <c r="AD16" s="290"/>
      <c r="AE16" s="290"/>
      <c r="AF16" s="290"/>
      <c r="AG16" s="290"/>
      <c r="AH16" s="290"/>
    </row>
    <row r="17" spans="2:34" s="42" customFormat="1" ht="15">
      <c r="B17" s="239">
        <f>VLOOKUP(C17,Companies[],3,FALSE)</f>
        <v>9000453812</v>
      </c>
      <c r="C17" s="239" t="s">
        <v>353</v>
      </c>
      <c r="D17" s="239" t="s">
        <v>340</v>
      </c>
      <c r="E17" s="239" t="s">
        <v>429</v>
      </c>
      <c r="F17" s="239" t="s">
        <v>75</v>
      </c>
      <c r="G17" s="239" t="s">
        <v>75</v>
      </c>
      <c r="H17" s="239"/>
      <c r="I17" s="239" t="s">
        <v>96</v>
      </c>
      <c r="J17" s="291">
        <v>122732334</v>
      </c>
      <c r="K17" s="239" t="s">
        <v>75</v>
      </c>
      <c r="L17" s="239"/>
      <c r="M17" s="239"/>
      <c r="N17" s="239"/>
      <c r="O17" s="239"/>
      <c r="P17" s="239"/>
      <c r="Q17" s="239"/>
      <c r="R17" s="290"/>
      <c r="S17" s="290"/>
      <c r="T17" s="290"/>
      <c r="U17" s="290"/>
      <c r="V17" s="290"/>
      <c r="W17" s="290"/>
      <c r="X17" s="290"/>
      <c r="Y17" s="290"/>
      <c r="Z17" s="290"/>
      <c r="AA17" s="290"/>
      <c r="AB17" s="290"/>
      <c r="AC17" s="290"/>
      <c r="AD17" s="290"/>
      <c r="AE17" s="290"/>
      <c r="AF17" s="290"/>
      <c r="AG17" s="290"/>
      <c r="AH17" s="290"/>
    </row>
    <row r="18" spans="2:34" s="42" customFormat="1" ht="15">
      <c r="B18" s="239">
        <f>VLOOKUP(C18,Companies[],3,FALSE)</f>
        <v>1034744019</v>
      </c>
      <c r="C18" s="239" t="s">
        <v>357</v>
      </c>
      <c r="D18" s="239" t="s">
        <v>338</v>
      </c>
      <c r="E18" s="239" t="s">
        <v>424</v>
      </c>
      <c r="F18" s="239" t="s">
        <v>75</v>
      </c>
      <c r="G18" s="239" t="s">
        <v>75</v>
      </c>
      <c r="H18" s="239"/>
      <c r="I18" s="239" t="s">
        <v>96</v>
      </c>
      <c r="J18" s="291">
        <v>72722000</v>
      </c>
      <c r="K18" s="239" t="s">
        <v>75</v>
      </c>
      <c r="L18" s="239"/>
      <c r="M18" s="239"/>
      <c r="N18" s="239"/>
      <c r="O18" s="239"/>
      <c r="P18" s="239"/>
      <c r="Q18" s="239"/>
      <c r="R18" s="290"/>
      <c r="S18" s="290"/>
      <c r="T18" s="290"/>
      <c r="U18" s="290"/>
      <c r="V18" s="290"/>
      <c r="W18" s="290"/>
      <c r="X18" s="290"/>
      <c r="Y18" s="290"/>
      <c r="Z18" s="290"/>
      <c r="AA18" s="290"/>
      <c r="AB18" s="290"/>
      <c r="AC18" s="290"/>
      <c r="AD18" s="290"/>
      <c r="AE18" s="290"/>
      <c r="AF18" s="290"/>
      <c r="AG18" s="290"/>
      <c r="AH18" s="290"/>
    </row>
    <row r="19" spans="2:34" s="42" customFormat="1" ht="15">
      <c r="B19" s="239">
        <f>VLOOKUP(C19,Companies[],3,FALSE)</f>
        <v>1034744019</v>
      </c>
      <c r="C19" s="239" t="s">
        <v>357</v>
      </c>
      <c r="D19" s="239" t="s">
        <v>340</v>
      </c>
      <c r="E19" s="239" t="s">
        <v>427</v>
      </c>
      <c r="F19" s="239" t="s">
        <v>75</v>
      </c>
      <c r="G19" s="239" t="s">
        <v>75</v>
      </c>
      <c r="H19" s="239"/>
      <c r="I19" s="239" t="s">
        <v>96</v>
      </c>
      <c r="J19" s="291">
        <v>340800</v>
      </c>
      <c r="K19" s="239" t="s">
        <v>75</v>
      </c>
      <c r="L19" s="239"/>
      <c r="M19" s="239"/>
      <c r="N19" s="239"/>
      <c r="O19" s="239"/>
      <c r="P19" s="239"/>
      <c r="Q19" s="239"/>
      <c r="R19" s="290"/>
      <c r="S19" s="290"/>
      <c r="T19" s="290"/>
      <c r="U19" s="290"/>
      <c r="V19" s="290"/>
      <c r="W19" s="290"/>
      <c r="X19" s="290"/>
      <c r="Y19" s="290"/>
      <c r="Z19" s="290"/>
      <c r="AA19" s="290"/>
      <c r="AB19" s="290"/>
      <c r="AC19" s="290"/>
      <c r="AD19" s="290"/>
      <c r="AE19" s="290"/>
      <c r="AF19" s="290"/>
      <c r="AG19" s="290"/>
      <c r="AH19" s="290"/>
    </row>
    <row r="20" spans="2:34" s="42" customFormat="1" ht="15">
      <c r="B20" s="239">
        <f>VLOOKUP(C20,Companies[],3,FALSE)</f>
        <v>1050765013</v>
      </c>
      <c r="C20" s="239" t="s">
        <v>358</v>
      </c>
      <c r="D20" s="239" t="s">
        <v>338</v>
      </c>
      <c r="E20" s="239" t="s">
        <v>424</v>
      </c>
      <c r="F20" s="239" t="s">
        <v>75</v>
      </c>
      <c r="G20" s="239" t="s">
        <v>75</v>
      </c>
      <c r="H20" s="239"/>
      <c r="I20" s="239" t="s">
        <v>96</v>
      </c>
      <c r="J20" s="291">
        <v>81140192</v>
      </c>
      <c r="K20" s="239" t="s">
        <v>75</v>
      </c>
      <c r="L20" s="239"/>
      <c r="M20" s="239"/>
      <c r="N20" s="239"/>
      <c r="O20" s="239"/>
      <c r="P20" s="239"/>
      <c r="Q20" s="239"/>
      <c r="R20" s="290"/>
      <c r="S20" s="290"/>
      <c r="T20" s="290"/>
      <c r="U20" s="290"/>
      <c r="V20" s="290"/>
      <c r="W20" s="290"/>
      <c r="X20" s="290"/>
      <c r="Y20" s="290"/>
      <c r="Z20" s="290"/>
      <c r="AA20" s="290"/>
      <c r="AB20" s="290"/>
      <c r="AC20" s="290"/>
      <c r="AD20" s="290"/>
      <c r="AE20" s="290"/>
      <c r="AF20" s="290"/>
      <c r="AG20" s="290"/>
      <c r="AH20" s="290"/>
    </row>
    <row r="21" spans="2:34" s="42" customFormat="1" ht="15">
      <c r="B21" s="239">
        <f>VLOOKUP(C21,Companies[],3,FALSE)</f>
        <v>1050765013</v>
      </c>
      <c r="C21" s="239" t="s">
        <v>358</v>
      </c>
      <c r="D21" s="239" t="s">
        <v>340</v>
      </c>
      <c r="E21" s="239" t="s">
        <v>429</v>
      </c>
      <c r="F21" s="239" t="s">
        <v>75</v>
      </c>
      <c r="G21" s="239" t="s">
        <v>75</v>
      </c>
      <c r="H21" s="239"/>
      <c r="I21" s="239" t="s">
        <v>96</v>
      </c>
      <c r="J21" s="291">
        <v>68200</v>
      </c>
      <c r="K21" s="239" t="s">
        <v>75</v>
      </c>
      <c r="L21" s="239"/>
      <c r="M21" s="239"/>
      <c r="N21" s="239"/>
      <c r="O21" s="239"/>
      <c r="P21" s="239"/>
      <c r="Q21" s="239"/>
      <c r="R21" s="290"/>
      <c r="S21" s="290"/>
      <c r="T21" s="290"/>
      <c r="U21" s="290"/>
      <c r="V21" s="290"/>
      <c r="W21" s="290"/>
      <c r="X21" s="290"/>
      <c r="Y21" s="290"/>
      <c r="Z21" s="290"/>
      <c r="AA21" s="290"/>
      <c r="AB21" s="290"/>
      <c r="AC21" s="290"/>
      <c r="AD21" s="290"/>
      <c r="AE21" s="290"/>
      <c r="AF21" s="290"/>
      <c r="AG21" s="290"/>
      <c r="AH21" s="290"/>
    </row>
    <row r="22" spans="2:34" s="42" customFormat="1" ht="15">
      <c r="B22" s="354">
        <f>VLOOKUP(C22,Companies[],3,FALSE)</f>
        <v>9000453812</v>
      </c>
      <c r="C22" s="239" t="s">
        <v>353</v>
      </c>
      <c r="D22" s="239" t="s">
        <v>340</v>
      </c>
      <c r="E22" s="239" t="s">
        <v>2094</v>
      </c>
      <c r="F22" s="239" t="s">
        <v>75</v>
      </c>
      <c r="G22" s="239" t="s">
        <v>75</v>
      </c>
      <c r="H22" s="239"/>
      <c r="I22" s="239" t="s">
        <v>96</v>
      </c>
      <c r="J22" s="291">
        <v>615371295</v>
      </c>
      <c r="K22" s="239" t="s">
        <v>75</v>
      </c>
      <c r="L22" s="239"/>
      <c r="M22" s="239"/>
      <c r="N22" s="354"/>
      <c r="O22" s="239"/>
      <c r="P22" s="239"/>
      <c r="Q22" s="239"/>
      <c r="R22" s="290"/>
      <c r="S22" s="290"/>
      <c r="T22" s="290"/>
      <c r="U22" s="290"/>
      <c r="V22" s="290"/>
      <c r="W22" s="290"/>
      <c r="X22" s="290"/>
      <c r="Y22" s="290"/>
      <c r="Z22" s="290"/>
      <c r="AA22" s="290"/>
      <c r="AB22" s="290"/>
      <c r="AC22" s="290"/>
      <c r="AD22" s="290"/>
      <c r="AE22" s="290"/>
      <c r="AF22" s="290"/>
      <c r="AG22" s="290"/>
      <c r="AH22" s="290"/>
    </row>
    <row r="23" spans="2:34" s="42" customFormat="1" ht="15">
      <c r="B23" s="239">
        <f>VLOOKUP(C23,Companies[],3,FALSE)</f>
        <v>1052485016</v>
      </c>
      <c r="C23" s="239" t="s">
        <v>359</v>
      </c>
      <c r="D23" s="239" t="s">
        <v>338</v>
      </c>
      <c r="E23" s="239" t="s">
        <v>424</v>
      </c>
      <c r="F23" s="239" t="s">
        <v>75</v>
      </c>
      <c r="G23" s="239" t="s">
        <v>75</v>
      </c>
      <c r="H23" s="239"/>
      <c r="I23" s="239" t="s">
        <v>96</v>
      </c>
      <c r="J23" s="291">
        <v>38121131</v>
      </c>
      <c r="K23" s="239" t="s">
        <v>75</v>
      </c>
      <c r="L23" s="239"/>
      <c r="M23" s="239"/>
      <c r="N23" s="239"/>
      <c r="O23" s="239"/>
      <c r="P23" s="239"/>
      <c r="Q23" s="239"/>
      <c r="R23" s="290"/>
      <c r="S23" s="290"/>
      <c r="T23" s="290"/>
      <c r="U23" s="290"/>
      <c r="V23" s="290"/>
      <c r="W23" s="290"/>
      <c r="X23" s="290"/>
      <c r="Y23" s="290"/>
      <c r="Z23" s="290"/>
      <c r="AA23" s="290"/>
      <c r="AB23" s="290"/>
      <c r="AC23" s="290"/>
      <c r="AD23" s="290"/>
      <c r="AE23" s="290"/>
      <c r="AF23" s="290"/>
      <c r="AG23" s="290"/>
      <c r="AH23" s="290"/>
    </row>
    <row r="24" spans="2:34" s="42" customFormat="1" ht="15">
      <c r="B24" s="239">
        <f>VLOOKUP(C24,Companies[],3,FALSE)</f>
        <v>1052485016</v>
      </c>
      <c r="C24" s="239" t="s">
        <v>359</v>
      </c>
      <c r="D24" s="239" t="s">
        <v>340</v>
      </c>
      <c r="E24" s="239" t="s">
        <v>427</v>
      </c>
      <c r="F24" s="239" t="s">
        <v>75</v>
      </c>
      <c r="G24" s="239" t="s">
        <v>75</v>
      </c>
      <c r="H24" s="239"/>
      <c r="I24" s="239" t="s">
        <v>96</v>
      </c>
      <c r="J24" s="291">
        <v>3800</v>
      </c>
      <c r="K24" s="239" t="s">
        <v>75</v>
      </c>
      <c r="L24" s="239"/>
      <c r="M24" s="239"/>
      <c r="N24" s="239"/>
      <c r="O24" s="239"/>
      <c r="P24" s="239"/>
      <c r="Q24" s="239"/>
      <c r="R24" s="290"/>
      <c r="S24" s="290"/>
      <c r="T24" s="290"/>
      <c r="U24" s="290"/>
      <c r="V24" s="290"/>
      <c r="W24" s="290"/>
      <c r="X24" s="290"/>
      <c r="Y24" s="290"/>
      <c r="Z24" s="290"/>
      <c r="AA24" s="290"/>
      <c r="AB24" s="290"/>
      <c r="AC24" s="290"/>
      <c r="AD24" s="290"/>
      <c r="AE24" s="290"/>
      <c r="AF24" s="290"/>
      <c r="AG24" s="290"/>
      <c r="AH24" s="290"/>
    </row>
    <row r="25" spans="2:34" s="42" customFormat="1" ht="15">
      <c r="B25" s="239">
        <f>VLOOKUP(C25,Companies[],3,FALSE)</f>
        <v>1052485016</v>
      </c>
      <c r="C25" s="239" t="s">
        <v>359</v>
      </c>
      <c r="D25" s="239" t="s">
        <v>340</v>
      </c>
      <c r="E25" s="239" t="s">
        <v>429</v>
      </c>
      <c r="F25" s="239" t="s">
        <v>75</v>
      </c>
      <c r="G25" s="239" t="s">
        <v>75</v>
      </c>
      <c r="H25" s="239"/>
      <c r="I25" s="239" t="s">
        <v>96</v>
      </c>
      <c r="J25" s="291">
        <v>12800</v>
      </c>
      <c r="K25" s="239" t="s">
        <v>75</v>
      </c>
      <c r="L25" s="239"/>
      <c r="M25" s="239"/>
      <c r="N25" s="239"/>
      <c r="O25" s="239"/>
      <c r="P25" s="239"/>
      <c r="Q25" s="239"/>
      <c r="R25" s="290"/>
      <c r="S25" s="290"/>
      <c r="T25" s="290"/>
      <c r="U25" s="290"/>
      <c r="V25" s="290"/>
      <c r="W25" s="290"/>
      <c r="X25" s="290"/>
      <c r="Y25" s="290"/>
      <c r="Z25" s="290"/>
      <c r="AA25" s="290"/>
      <c r="AB25" s="290"/>
      <c r="AC25" s="290"/>
      <c r="AD25" s="290"/>
      <c r="AE25" s="290"/>
      <c r="AF25" s="290"/>
      <c r="AG25" s="290"/>
      <c r="AH25" s="290"/>
    </row>
    <row r="26" spans="2:34" s="42" customFormat="1" ht="15">
      <c r="B26" s="239">
        <f>VLOOKUP(C26,Companies[],3,FALSE)</f>
        <v>9000459091</v>
      </c>
      <c r="C26" s="239" t="s">
        <v>360</v>
      </c>
      <c r="D26" s="239" t="s">
        <v>340</v>
      </c>
      <c r="E26" s="239" t="s">
        <v>427</v>
      </c>
      <c r="F26" s="239" t="s">
        <v>75</v>
      </c>
      <c r="G26" s="239" t="s">
        <v>75</v>
      </c>
      <c r="H26" s="239"/>
      <c r="I26" s="239" t="s">
        <v>96</v>
      </c>
      <c r="J26" s="291">
        <v>17019791</v>
      </c>
      <c r="K26" s="239" t="s">
        <v>75</v>
      </c>
      <c r="L26" s="239"/>
      <c r="M26" s="239"/>
      <c r="N26" s="239"/>
      <c r="O26" s="239"/>
      <c r="P26" s="239"/>
      <c r="Q26" s="239"/>
      <c r="R26" s="290"/>
      <c r="S26" s="290"/>
      <c r="T26" s="290"/>
      <c r="U26" s="290"/>
      <c r="V26" s="290"/>
      <c r="W26" s="290"/>
      <c r="X26" s="290"/>
      <c r="Y26" s="290"/>
      <c r="Z26" s="290"/>
      <c r="AA26" s="290"/>
      <c r="AB26" s="290"/>
      <c r="AC26" s="290"/>
      <c r="AD26" s="290"/>
      <c r="AE26" s="290"/>
      <c r="AF26" s="290"/>
      <c r="AG26" s="290"/>
      <c r="AH26" s="290"/>
    </row>
    <row r="27" spans="2:34" s="42" customFormat="1" ht="15">
      <c r="B27" s="239">
        <f>VLOOKUP(C27,Companies[],3,FALSE)</f>
        <v>9000459091</v>
      </c>
      <c r="C27" s="239" t="s">
        <v>360</v>
      </c>
      <c r="D27" s="239" t="s">
        <v>340</v>
      </c>
      <c r="E27" s="239" t="s">
        <v>429</v>
      </c>
      <c r="F27" s="239" t="s">
        <v>75</v>
      </c>
      <c r="G27" s="239" t="s">
        <v>75</v>
      </c>
      <c r="H27" s="239"/>
      <c r="I27" s="239" t="s">
        <v>96</v>
      </c>
      <c r="J27" s="291">
        <v>20086228</v>
      </c>
      <c r="K27" s="239" t="s">
        <v>75</v>
      </c>
      <c r="L27" s="239"/>
      <c r="M27" s="239"/>
      <c r="N27" s="239"/>
      <c r="O27" s="239"/>
      <c r="P27" s="239"/>
      <c r="Q27" s="239"/>
      <c r="R27" s="290"/>
      <c r="S27" s="290"/>
      <c r="T27" s="290"/>
      <c r="U27" s="290"/>
      <c r="V27" s="290"/>
      <c r="W27" s="290"/>
      <c r="X27" s="290"/>
      <c r="Y27" s="290"/>
      <c r="Z27" s="290"/>
      <c r="AA27" s="290"/>
      <c r="AB27" s="290"/>
      <c r="AC27" s="290"/>
      <c r="AD27" s="290"/>
      <c r="AE27" s="290"/>
      <c r="AF27" s="290"/>
      <c r="AG27" s="290"/>
      <c r="AH27" s="290"/>
    </row>
    <row r="28" spans="2:34" s="42" customFormat="1" ht="15">
      <c r="B28" s="239">
        <f>VLOOKUP(C28,Companies[],3,FALSE)</f>
        <v>1200457016</v>
      </c>
      <c r="C28" s="239" t="s">
        <v>361</v>
      </c>
      <c r="D28" s="239" t="s">
        <v>338</v>
      </c>
      <c r="E28" s="239" t="s">
        <v>424</v>
      </c>
      <c r="F28" s="239" t="s">
        <v>75</v>
      </c>
      <c r="G28" s="239" t="s">
        <v>75</v>
      </c>
      <c r="H28" s="239"/>
      <c r="I28" s="239" t="s">
        <v>96</v>
      </c>
      <c r="J28" s="291">
        <v>42075000</v>
      </c>
      <c r="K28" s="239" t="s">
        <v>75</v>
      </c>
      <c r="L28" s="239"/>
      <c r="M28" s="239"/>
      <c r="N28" s="239"/>
      <c r="O28" s="239"/>
      <c r="P28" s="239"/>
      <c r="Q28" s="239"/>
      <c r="R28" s="290"/>
      <c r="S28" s="290"/>
      <c r="T28" s="290"/>
      <c r="U28" s="290"/>
      <c r="V28" s="290"/>
      <c r="W28" s="290"/>
      <c r="X28" s="290"/>
      <c r="Y28" s="290"/>
      <c r="Z28" s="290"/>
      <c r="AA28" s="290"/>
      <c r="AB28" s="290"/>
      <c r="AC28" s="290"/>
      <c r="AD28" s="290"/>
      <c r="AE28" s="290"/>
      <c r="AF28" s="290"/>
      <c r="AG28" s="290"/>
      <c r="AH28" s="290"/>
    </row>
    <row r="29" spans="2:34" s="42" customFormat="1" ht="15">
      <c r="B29" s="239">
        <f>VLOOKUP(C29,Companies[],3,FALSE)</f>
        <v>1008636019</v>
      </c>
      <c r="C29" s="239" t="s">
        <v>363</v>
      </c>
      <c r="D29" s="239" t="s">
        <v>338</v>
      </c>
      <c r="E29" s="239" t="s">
        <v>424</v>
      </c>
      <c r="F29" s="239" t="s">
        <v>75</v>
      </c>
      <c r="G29" s="239" t="s">
        <v>75</v>
      </c>
      <c r="H29" s="239"/>
      <c r="I29" s="239" t="s">
        <v>96</v>
      </c>
      <c r="J29" s="291">
        <v>21423792</v>
      </c>
      <c r="K29" s="239" t="s">
        <v>75</v>
      </c>
      <c r="L29" s="239"/>
      <c r="M29" s="239"/>
      <c r="N29" s="239"/>
      <c r="O29" s="239"/>
      <c r="P29" s="239"/>
      <c r="Q29" s="239"/>
      <c r="R29" s="290"/>
      <c r="S29" s="290"/>
      <c r="T29" s="290"/>
      <c r="U29" s="290"/>
      <c r="V29" s="290"/>
      <c r="W29" s="290"/>
      <c r="X29" s="290"/>
      <c r="Y29" s="290"/>
      <c r="Z29" s="290"/>
      <c r="AA29" s="290"/>
      <c r="AB29" s="290"/>
      <c r="AC29" s="290"/>
      <c r="AD29" s="290"/>
      <c r="AE29" s="290"/>
      <c r="AF29" s="290"/>
      <c r="AG29" s="290"/>
      <c r="AH29" s="290"/>
    </row>
    <row r="30" spans="2:34" s="42" customFormat="1" ht="15">
      <c r="B30" s="239">
        <f>VLOOKUP(C30,Companies[],3,FALSE)</f>
        <v>1008636019</v>
      </c>
      <c r="C30" s="239" t="s">
        <v>363</v>
      </c>
      <c r="D30" s="239" t="s">
        <v>340</v>
      </c>
      <c r="E30" s="239" t="s">
        <v>429</v>
      </c>
      <c r="F30" s="239" t="s">
        <v>75</v>
      </c>
      <c r="G30" s="239" t="s">
        <v>75</v>
      </c>
      <c r="H30" s="239"/>
      <c r="I30" s="239" t="s">
        <v>96</v>
      </c>
      <c r="J30" s="291">
        <v>96400</v>
      </c>
      <c r="K30" s="239" t="s">
        <v>75</v>
      </c>
      <c r="L30" s="239"/>
      <c r="M30" s="239"/>
      <c r="N30" s="239"/>
      <c r="O30" s="239"/>
      <c r="P30" s="239"/>
      <c r="Q30" s="239"/>
      <c r="R30" s="290"/>
      <c r="S30" s="290"/>
      <c r="T30" s="290"/>
      <c r="U30" s="290"/>
      <c r="V30" s="290"/>
      <c r="W30" s="290"/>
      <c r="X30" s="290"/>
      <c r="Y30" s="290"/>
      <c r="Z30" s="290"/>
      <c r="AA30" s="290"/>
      <c r="AB30" s="290"/>
      <c r="AC30" s="290"/>
      <c r="AD30" s="290"/>
      <c r="AE30" s="290"/>
      <c r="AF30" s="290"/>
      <c r="AG30" s="290"/>
      <c r="AH30" s="290"/>
    </row>
    <row r="31" spans="2:34" s="42" customFormat="1" ht="15">
      <c r="B31" s="239">
        <f>VLOOKUP(C31,Companies[],3,FALSE)</f>
        <v>9000197187</v>
      </c>
      <c r="C31" s="239" t="s">
        <v>365</v>
      </c>
      <c r="D31" s="239" t="s">
        <v>338</v>
      </c>
      <c r="E31" s="239" t="s">
        <v>424</v>
      </c>
      <c r="F31" s="239" t="s">
        <v>75</v>
      </c>
      <c r="G31" s="239" t="s">
        <v>75</v>
      </c>
      <c r="H31" s="239"/>
      <c r="I31" s="239" t="s">
        <v>96</v>
      </c>
      <c r="J31" s="291">
        <v>100</v>
      </c>
      <c r="K31" s="239" t="s">
        <v>75</v>
      </c>
      <c r="L31" s="239"/>
      <c r="M31" s="239"/>
      <c r="N31" s="239"/>
      <c r="O31" s="239"/>
      <c r="P31" s="239"/>
      <c r="Q31" s="239"/>
      <c r="R31" s="290"/>
      <c r="S31" s="290"/>
      <c r="T31" s="290"/>
      <c r="U31" s="290"/>
      <c r="V31" s="290"/>
      <c r="W31" s="290"/>
      <c r="X31" s="290"/>
      <c r="Y31" s="290"/>
      <c r="Z31" s="290"/>
      <c r="AA31" s="290"/>
      <c r="AB31" s="290"/>
      <c r="AC31" s="290"/>
      <c r="AD31" s="290"/>
      <c r="AE31" s="290"/>
      <c r="AF31" s="290"/>
      <c r="AG31" s="290"/>
      <c r="AH31" s="290"/>
    </row>
    <row r="32" spans="2:34" s="42" customFormat="1" ht="15">
      <c r="B32" s="239">
        <f>VLOOKUP(C32,Companies[],3,FALSE)</f>
        <v>9000197187</v>
      </c>
      <c r="C32" s="239" t="s">
        <v>365</v>
      </c>
      <c r="D32" s="239" t="s">
        <v>340</v>
      </c>
      <c r="E32" s="239" t="s">
        <v>427</v>
      </c>
      <c r="F32" s="239" t="s">
        <v>75</v>
      </c>
      <c r="G32" s="239" t="s">
        <v>75</v>
      </c>
      <c r="H32" s="239"/>
      <c r="I32" s="239" t="s">
        <v>96</v>
      </c>
      <c r="J32" s="291">
        <v>5612</v>
      </c>
      <c r="K32" s="239" t="s">
        <v>75</v>
      </c>
      <c r="L32" s="239"/>
      <c r="M32" s="239"/>
      <c r="N32" s="239"/>
      <c r="O32" s="239"/>
      <c r="P32" s="239"/>
      <c r="Q32" s="239"/>
      <c r="R32" s="290"/>
      <c r="S32" s="290"/>
      <c r="T32" s="290"/>
      <c r="U32" s="290"/>
      <c r="V32" s="290"/>
      <c r="W32" s="290"/>
      <c r="X32" s="290"/>
      <c r="Y32" s="290"/>
      <c r="Z32" s="290"/>
      <c r="AA32" s="290"/>
      <c r="AB32" s="290"/>
      <c r="AC32" s="290"/>
      <c r="AD32" s="290"/>
      <c r="AE32" s="290"/>
      <c r="AF32" s="290"/>
      <c r="AG32" s="290"/>
      <c r="AH32" s="290"/>
    </row>
    <row r="33" spans="2:34" s="42" customFormat="1" ht="15">
      <c r="B33" s="239">
        <f>VLOOKUP(C33,Companies[],3,FALSE)</f>
        <v>9000197187</v>
      </c>
      <c r="C33" s="239" t="s">
        <v>365</v>
      </c>
      <c r="D33" s="239" t="s">
        <v>340</v>
      </c>
      <c r="E33" s="239" t="s">
        <v>429</v>
      </c>
      <c r="F33" s="239" t="s">
        <v>75</v>
      </c>
      <c r="G33" s="239" t="s">
        <v>75</v>
      </c>
      <c r="H33" s="239"/>
      <c r="I33" s="239" t="s">
        <v>96</v>
      </c>
      <c r="J33" s="291">
        <v>43852</v>
      </c>
      <c r="K33" s="239" t="s">
        <v>75</v>
      </c>
      <c r="L33" s="239"/>
      <c r="M33" s="239"/>
      <c r="N33" s="239"/>
      <c r="O33" s="239"/>
      <c r="P33" s="239"/>
      <c r="Q33" s="239"/>
      <c r="R33" s="290"/>
      <c r="S33" s="290"/>
      <c r="T33" s="290"/>
      <c r="U33" s="290"/>
      <c r="V33" s="290"/>
      <c r="W33" s="290"/>
      <c r="X33" s="290"/>
      <c r="Y33" s="290"/>
      <c r="Z33" s="290"/>
      <c r="AA33" s="290"/>
      <c r="AB33" s="290"/>
      <c r="AC33" s="290"/>
      <c r="AD33" s="290"/>
      <c r="AE33" s="290"/>
      <c r="AF33" s="290"/>
      <c r="AG33" s="290"/>
      <c r="AH33" s="290"/>
    </row>
    <row r="34" spans="2:34" s="42" customFormat="1" ht="15">
      <c r="B34" s="239">
        <f>VLOOKUP(C34,Companies[],3,FALSE)</f>
        <v>1052271010</v>
      </c>
      <c r="C34" s="239" t="s">
        <v>366</v>
      </c>
      <c r="D34" s="239" t="s">
        <v>340</v>
      </c>
      <c r="E34" s="239" t="s">
        <v>427</v>
      </c>
      <c r="F34" s="239" t="s">
        <v>75</v>
      </c>
      <c r="G34" s="239" t="s">
        <v>75</v>
      </c>
      <c r="H34" s="239"/>
      <c r="I34" s="239" t="s">
        <v>96</v>
      </c>
      <c r="J34" s="291">
        <v>300</v>
      </c>
      <c r="K34" s="239" t="s">
        <v>75</v>
      </c>
      <c r="L34" s="239"/>
      <c r="M34" s="239"/>
      <c r="N34" s="239"/>
      <c r="O34" s="239"/>
      <c r="P34" s="239"/>
      <c r="Q34" s="239"/>
      <c r="R34" s="290"/>
      <c r="S34" s="290"/>
      <c r="T34" s="290"/>
      <c r="U34" s="290"/>
      <c r="V34" s="290"/>
      <c r="W34" s="290"/>
      <c r="X34" s="290"/>
      <c r="Y34" s="290"/>
      <c r="Z34" s="290"/>
      <c r="AA34" s="290"/>
      <c r="AB34" s="290"/>
      <c r="AC34" s="290"/>
      <c r="AD34" s="290"/>
      <c r="AE34" s="290"/>
      <c r="AF34" s="290"/>
      <c r="AG34" s="290"/>
      <c r="AH34" s="290"/>
    </row>
    <row r="35" spans="2:34" s="42" customFormat="1" ht="15">
      <c r="B35" s="239">
        <f>VLOOKUP(C35,Companies[],3,FALSE)</f>
        <v>1031396011</v>
      </c>
      <c r="C35" s="239" t="s">
        <v>368</v>
      </c>
      <c r="D35" s="239" t="s">
        <v>338</v>
      </c>
      <c r="E35" s="239" t="s">
        <v>424</v>
      </c>
      <c r="F35" s="239" t="s">
        <v>75</v>
      </c>
      <c r="G35" s="239" t="s">
        <v>75</v>
      </c>
      <c r="H35" s="239"/>
      <c r="I35" s="239" t="s">
        <v>96</v>
      </c>
      <c r="J35" s="291">
        <v>5205451</v>
      </c>
      <c r="K35" s="239" t="s">
        <v>75</v>
      </c>
      <c r="L35" s="239"/>
      <c r="M35" s="239"/>
      <c r="N35" s="239"/>
      <c r="O35" s="239"/>
      <c r="P35" s="239"/>
      <c r="Q35" s="239"/>
      <c r="R35" s="290"/>
      <c r="S35" s="290"/>
      <c r="T35" s="290"/>
      <c r="U35" s="290"/>
      <c r="V35" s="290"/>
      <c r="W35" s="290"/>
      <c r="X35" s="290"/>
      <c r="Y35" s="290"/>
      <c r="Z35" s="290"/>
      <c r="AA35" s="290"/>
      <c r="AB35" s="290"/>
      <c r="AC35" s="290"/>
      <c r="AD35" s="290"/>
      <c r="AE35" s="290"/>
      <c r="AF35" s="290"/>
      <c r="AG35" s="290"/>
      <c r="AH35" s="290"/>
    </row>
    <row r="36" spans="2:34" s="42" customFormat="1" ht="15">
      <c r="B36" s="239">
        <f>VLOOKUP(C36,Companies[],3,FALSE)</f>
        <v>1031396011</v>
      </c>
      <c r="C36" s="239" t="s">
        <v>368</v>
      </c>
      <c r="D36" s="239" t="s">
        <v>340</v>
      </c>
      <c r="E36" s="239" t="s">
        <v>429</v>
      </c>
      <c r="F36" s="239" t="s">
        <v>75</v>
      </c>
      <c r="G36" s="239" t="s">
        <v>75</v>
      </c>
      <c r="H36" s="239"/>
      <c r="I36" s="239" t="s">
        <v>96</v>
      </c>
      <c r="J36" s="291">
        <v>1505018</v>
      </c>
      <c r="K36" s="239" t="s">
        <v>75</v>
      </c>
      <c r="L36" s="239"/>
      <c r="M36" s="239"/>
      <c r="N36" s="239"/>
      <c r="O36" s="239"/>
      <c r="P36" s="239"/>
      <c r="Q36" s="239"/>
      <c r="R36" s="290"/>
      <c r="S36" s="290"/>
      <c r="T36" s="290"/>
      <c r="U36" s="290"/>
      <c r="V36" s="290"/>
      <c r="W36" s="290"/>
      <c r="X36" s="290"/>
      <c r="Y36" s="290"/>
      <c r="Z36" s="290"/>
      <c r="AA36" s="290"/>
      <c r="AB36" s="290"/>
      <c r="AC36" s="290"/>
      <c r="AD36" s="290"/>
      <c r="AE36" s="290"/>
      <c r="AF36" s="290"/>
      <c r="AG36" s="290"/>
      <c r="AH36" s="290"/>
    </row>
    <row r="37" spans="2:34" s="42" customFormat="1" ht="15">
      <c r="B37" s="239">
        <f>VLOOKUP(C37,Companies[],3,FALSE)</f>
        <v>1046511018</v>
      </c>
      <c r="C37" s="239" t="s">
        <v>369</v>
      </c>
      <c r="D37" s="239" t="s">
        <v>338</v>
      </c>
      <c r="E37" s="239" t="s">
        <v>424</v>
      </c>
      <c r="F37" s="239" t="s">
        <v>75</v>
      </c>
      <c r="G37" s="239" t="s">
        <v>75</v>
      </c>
      <c r="H37" s="239"/>
      <c r="I37" s="239" t="s">
        <v>96</v>
      </c>
      <c r="J37" s="291">
        <v>821900</v>
      </c>
      <c r="K37" s="239" t="s">
        <v>75</v>
      </c>
      <c r="L37" s="239"/>
      <c r="M37" s="239"/>
      <c r="N37" s="239"/>
      <c r="O37" s="239"/>
      <c r="P37" s="239"/>
      <c r="Q37" s="239"/>
      <c r="R37" s="290"/>
      <c r="S37" s="290"/>
      <c r="T37" s="290"/>
      <c r="U37" s="290"/>
      <c r="V37" s="290"/>
      <c r="W37" s="290"/>
      <c r="X37" s="290"/>
      <c r="Y37" s="290"/>
      <c r="Z37" s="290"/>
      <c r="AA37" s="290"/>
      <c r="AB37" s="290"/>
      <c r="AC37" s="290"/>
      <c r="AD37" s="290"/>
      <c r="AE37" s="290"/>
      <c r="AF37" s="290"/>
      <c r="AG37" s="290"/>
      <c r="AH37" s="290"/>
    </row>
    <row r="38" spans="2:34" s="42" customFormat="1" ht="15">
      <c r="B38" s="239">
        <f>VLOOKUP(C38,Companies[],3,FALSE)</f>
        <v>1046511018</v>
      </c>
      <c r="C38" s="239" t="s">
        <v>369</v>
      </c>
      <c r="D38" s="239" t="s">
        <v>340</v>
      </c>
      <c r="E38" s="239" t="s">
        <v>427</v>
      </c>
      <c r="F38" s="239" t="s">
        <v>75</v>
      </c>
      <c r="G38" s="239" t="s">
        <v>75</v>
      </c>
      <c r="H38" s="239"/>
      <c r="I38" s="239" t="s">
        <v>96</v>
      </c>
      <c r="J38" s="291">
        <v>25126</v>
      </c>
      <c r="K38" s="239" t="s">
        <v>75</v>
      </c>
      <c r="L38" s="239"/>
      <c r="M38" s="239"/>
      <c r="N38" s="239"/>
      <c r="O38" s="239"/>
      <c r="P38" s="239"/>
      <c r="Q38" s="239"/>
      <c r="R38" s="290"/>
      <c r="S38" s="290"/>
      <c r="T38" s="290"/>
      <c r="U38" s="290"/>
      <c r="V38" s="290"/>
      <c r="W38" s="290"/>
      <c r="X38" s="290"/>
      <c r="Y38" s="290"/>
      <c r="Z38" s="290"/>
      <c r="AA38" s="290"/>
      <c r="AB38" s="290"/>
      <c r="AC38" s="290"/>
      <c r="AD38" s="290"/>
      <c r="AE38" s="290"/>
      <c r="AF38" s="290"/>
      <c r="AG38" s="290"/>
      <c r="AH38" s="290"/>
    </row>
    <row r="39" spans="2:34" s="42" customFormat="1" ht="15">
      <c r="B39" s="239">
        <f>VLOOKUP(C39,Companies[],3,FALSE)</f>
        <v>1046511018</v>
      </c>
      <c r="C39" s="239" t="s">
        <v>369</v>
      </c>
      <c r="D39" s="239" t="s">
        <v>340</v>
      </c>
      <c r="E39" s="239" t="s">
        <v>429</v>
      </c>
      <c r="F39" s="239" t="s">
        <v>75</v>
      </c>
      <c r="G39" s="239" t="s">
        <v>75</v>
      </c>
      <c r="H39" s="239"/>
      <c r="I39" s="239" t="s">
        <v>96</v>
      </c>
      <c r="J39" s="291">
        <v>1030291</v>
      </c>
      <c r="K39" s="239" t="s">
        <v>75</v>
      </c>
      <c r="L39" s="239"/>
      <c r="M39" s="239"/>
      <c r="N39" s="239"/>
      <c r="O39" s="239"/>
      <c r="P39" s="239"/>
      <c r="Q39" s="239"/>
      <c r="R39" s="290"/>
      <c r="S39" s="290"/>
      <c r="T39" s="290"/>
      <c r="U39" s="290"/>
      <c r="V39" s="290"/>
      <c r="W39" s="290"/>
      <c r="X39" s="290"/>
      <c r="Y39" s="290"/>
      <c r="Z39" s="290"/>
      <c r="AA39" s="290"/>
      <c r="AB39" s="290"/>
      <c r="AC39" s="290"/>
      <c r="AD39" s="290"/>
      <c r="AE39" s="290"/>
      <c r="AF39" s="290"/>
      <c r="AG39" s="290"/>
      <c r="AH39" s="290"/>
    </row>
    <row r="40" spans="2:34" s="42" customFormat="1" ht="15">
      <c r="B40" s="239">
        <f>VLOOKUP(C40,Companies[],3,FALSE)</f>
        <v>1040093013</v>
      </c>
      <c r="C40" s="239" t="s">
        <v>370</v>
      </c>
      <c r="D40" s="239" t="s">
        <v>340</v>
      </c>
      <c r="E40" s="239" t="s">
        <v>429</v>
      </c>
      <c r="F40" s="239" t="s">
        <v>75</v>
      </c>
      <c r="G40" s="239" t="s">
        <v>75</v>
      </c>
      <c r="H40" s="239"/>
      <c r="I40" s="239" t="s">
        <v>96</v>
      </c>
      <c r="J40" s="291">
        <v>14304</v>
      </c>
      <c r="K40" s="239" t="s">
        <v>75</v>
      </c>
      <c r="L40" s="239"/>
      <c r="M40" s="239"/>
      <c r="N40" s="239"/>
      <c r="O40" s="239"/>
      <c r="P40" s="239"/>
      <c r="Q40" s="239"/>
      <c r="R40" s="290"/>
      <c r="S40" s="290"/>
      <c r="T40" s="290"/>
      <c r="U40" s="290"/>
      <c r="V40" s="290"/>
      <c r="W40" s="290"/>
      <c r="X40" s="290"/>
      <c r="Y40" s="290"/>
      <c r="Z40" s="290"/>
      <c r="AA40" s="290"/>
      <c r="AB40" s="290"/>
      <c r="AC40" s="290"/>
      <c r="AD40" s="290"/>
      <c r="AE40" s="290"/>
      <c r="AF40" s="290"/>
      <c r="AG40" s="290"/>
      <c r="AH40" s="290"/>
    </row>
    <row r="41" spans="2:34" s="42" customFormat="1" ht="15.5" thickBot="1">
      <c r="B41" s="239"/>
      <c r="C41" s="239"/>
      <c r="D41" s="239"/>
      <c r="E41" s="239"/>
      <c r="F41" s="239"/>
      <c r="G41" s="286"/>
      <c r="H41" s="239"/>
      <c r="I41" s="239"/>
      <c r="J41" s="239"/>
      <c r="K41" s="239"/>
      <c r="L41" s="239"/>
      <c r="M41" s="239"/>
      <c r="N41" s="239"/>
      <c r="O41" s="239"/>
      <c r="P41" s="239"/>
      <c r="Q41" s="290"/>
      <c r="R41" s="290"/>
      <c r="S41" s="290"/>
      <c r="T41" s="290"/>
      <c r="U41" s="290"/>
      <c r="V41" s="290"/>
      <c r="W41" s="290"/>
      <c r="X41" s="290"/>
      <c r="Y41" s="290"/>
      <c r="Z41" s="290"/>
      <c r="AA41" s="290"/>
      <c r="AB41" s="290"/>
      <c r="AC41" s="290"/>
      <c r="AD41" s="290"/>
      <c r="AE41" s="290"/>
      <c r="AF41" s="290"/>
      <c r="AG41" s="290"/>
      <c r="AH41" s="239"/>
    </row>
    <row r="42" spans="2:34" s="42" customFormat="1" ht="15.5" thickBot="1">
      <c r="B42" s="239"/>
      <c r="C42" s="239"/>
      <c r="D42" s="239"/>
      <c r="E42" s="239"/>
      <c r="F42" s="239"/>
      <c r="G42" s="286"/>
      <c r="H42" s="160" t="s">
        <v>2093</v>
      </c>
      <c r="I42" s="161"/>
      <c r="J42" s="162">
        <f>SUMIF(Table10[Reporting currency],"USD",Table10[Revenue value])+(IFERROR(SUMIF(Table10[Reporting currency],"&lt;&gt;USD",Table10[Revenue value])/'Part 1 - About'!$E$45,0))</f>
        <v>43749346.132556438</v>
      </c>
      <c r="K42" s="239"/>
      <c r="L42" s="239"/>
      <c r="M42" s="239"/>
      <c r="N42" s="239"/>
      <c r="O42" s="239"/>
      <c r="P42" s="239"/>
      <c r="Q42" s="290"/>
      <c r="R42" s="290"/>
      <c r="S42" s="290"/>
      <c r="T42" s="290"/>
      <c r="U42" s="290"/>
      <c r="V42" s="290"/>
      <c r="W42" s="290"/>
      <c r="X42" s="290"/>
      <c r="Y42" s="290"/>
      <c r="Z42" s="290"/>
      <c r="AA42" s="290"/>
      <c r="AB42" s="290"/>
      <c r="AC42" s="290"/>
      <c r="AD42" s="290"/>
      <c r="AE42" s="290"/>
      <c r="AF42" s="290"/>
      <c r="AG42" s="290"/>
      <c r="AH42" s="239"/>
    </row>
    <row r="43" spans="2:34" s="42" customFormat="1" ht="15.5" thickBot="1">
      <c r="B43" s="239"/>
      <c r="C43" s="239"/>
      <c r="D43" s="239"/>
      <c r="E43" s="239"/>
      <c r="F43" s="239"/>
      <c r="G43" s="286"/>
      <c r="H43" s="356"/>
      <c r="I43" s="356"/>
      <c r="J43" s="355"/>
      <c r="K43" s="239"/>
      <c r="L43" s="239"/>
      <c r="M43" s="239"/>
      <c r="N43" s="239"/>
      <c r="O43" s="239"/>
      <c r="P43" s="239"/>
      <c r="Q43" s="290"/>
      <c r="R43" s="290"/>
      <c r="S43" s="290"/>
      <c r="T43" s="290"/>
      <c r="U43" s="290"/>
      <c r="V43" s="290"/>
      <c r="W43" s="290"/>
      <c r="X43" s="290"/>
      <c r="Y43" s="290"/>
      <c r="Z43" s="290"/>
      <c r="AA43" s="290"/>
      <c r="AB43" s="290"/>
      <c r="AC43" s="290"/>
      <c r="AD43" s="290"/>
      <c r="AE43" s="290"/>
      <c r="AF43" s="290"/>
      <c r="AG43" s="290"/>
      <c r="AH43" s="239"/>
    </row>
    <row r="44" spans="2:34" s="42" customFormat="1" ht="16.5" thickBot="1">
      <c r="B44" s="239"/>
      <c r="C44" s="239"/>
      <c r="D44" s="239"/>
      <c r="E44" s="239"/>
      <c r="F44" s="239"/>
      <c r="G44" s="286"/>
      <c r="H44" s="353" t="str">
        <f>"Total in "&amp;'Part 1 - About'!$E$44</f>
        <v>Total in AFN</v>
      </c>
      <c r="I44" s="161"/>
      <c r="J44" s="162">
        <f>IF('Part 1 - About'!$E$44="USD",0,SUMIF(Table10[Reporting currency],'Part 1 - About'!$E$44,Table10[Revenue value]))+(IFERROR(SUMIF(Table10[Reporting currency],"USD",Table10[Revenue value])*'Part 1 - About'!$E$45,0))</f>
        <v>3003392612</v>
      </c>
      <c r="K44" s="239"/>
      <c r="L44" s="239"/>
      <c r="M44" s="239"/>
      <c r="N44" s="239"/>
      <c r="O44" s="239"/>
      <c r="P44" s="239"/>
      <c r="Q44" s="290"/>
      <c r="R44" s="290"/>
      <c r="S44" s="290"/>
      <c r="T44" s="290"/>
      <c r="U44" s="290"/>
      <c r="V44" s="290"/>
      <c r="W44" s="290"/>
      <c r="X44" s="290"/>
      <c r="Y44" s="290"/>
      <c r="Z44" s="290"/>
      <c r="AA44" s="290"/>
      <c r="AB44" s="290"/>
      <c r="AC44" s="290"/>
      <c r="AD44" s="290"/>
      <c r="AE44" s="290"/>
      <c r="AF44" s="290"/>
      <c r="AG44" s="290"/>
      <c r="AH44" s="239"/>
    </row>
    <row r="45" spans="2:34" s="42" customFormat="1" ht="15">
      <c r="B45" s="239"/>
      <c r="C45" s="239"/>
      <c r="D45" s="239"/>
      <c r="E45" s="239"/>
      <c r="F45" s="239"/>
      <c r="G45" s="239"/>
      <c r="H45" s="239"/>
      <c r="I45" s="239"/>
      <c r="J45" s="239"/>
      <c r="K45" s="239"/>
      <c r="L45" s="239"/>
      <c r="M45" s="239"/>
      <c r="N45" s="239"/>
      <c r="O45" s="239"/>
      <c r="P45" s="239"/>
      <c r="Q45" s="290"/>
      <c r="R45" s="290"/>
      <c r="S45" s="290"/>
      <c r="T45" s="290"/>
      <c r="U45" s="290"/>
      <c r="V45" s="290"/>
      <c r="W45" s="290"/>
      <c r="X45" s="290"/>
      <c r="Y45" s="290"/>
      <c r="Z45" s="290"/>
      <c r="AA45" s="290"/>
      <c r="AB45" s="290"/>
      <c r="AC45" s="290"/>
      <c r="AD45" s="290"/>
      <c r="AE45" s="290"/>
      <c r="AF45" s="290"/>
      <c r="AG45" s="290"/>
      <c r="AH45" s="239"/>
    </row>
    <row r="46" spans="2:34" ht="23.25" customHeight="1">
      <c r="B46" s="258"/>
      <c r="C46" s="351" t="s">
        <v>453</v>
      </c>
      <c r="D46" s="351"/>
      <c r="E46" s="351"/>
      <c r="F46" s="351"/>
      <c r="G46" s="351"/>
      <c r="H46" s="351"/>
      <c r="I46" s="351"/>
      <c r="J46" s="351"/>
      <c r="K46" s="351"/>
      <c r="L46" s="351"/>
      <c r="M46" s="351"/>
      <c r="N46" s="351"/>
      <c r="O46" s="258"/>
      <c r="P46" s="258"/>
      <c r="AH46" s="258"/>
    </row>
    <row r="47" spans="2:34" s="42" customFormat="1" ht="15">
      <c r="B47" s="239"/>
      <c r="C47" s="352" t="s">
        <v>454</v>
      </c>
      <c r="D47" s="352"/>
      <c r="E47" s="352"/>
      <c r="F47" s="352"/>
      <c r="G47" s="352"/>
      <c r="H47" s="352"/>
      <c r="I47" s="352"/>
      <c r="J47" s="352"/>
      <c r="K47" s="352"/>
      <c r="L47" s="352"/>
      <c r="M47" s="352"/>
      <c r="N47" s="352"/>
      <c r="O47" s="239"/>
      <c r="P47" s="239"/>
      <c r="Q47" s="290"/>
      <c r="R47" s="290"/>
      <c r="S47" s="290"/>
      <c r="T47" s="290"/>
      <c r="U47" s="290"/>
      <c r="V47" s="290"/>
      <c r="W47" s="290"/>
      <c r="X47" s="290"/>
      <c r="Y47" s="290"/>
      <c r="Z47" s="290"/>
      <c r="AA47" s="290"/>
      <c r="AB47" s="290"/>
      <c r="AC47" s="290"/>
      <c r="AD47" s="290"/>
      <c r="AE47" s="290"/>
      <c r="AF47" s="290"/>
      <c r="AG47" s="290"/>
      <c r="AH47" s="239"/>
    </row>
    <row r="48" spans="2:34" s="42" customFormat="1" ht="15">
      <c r="B48" s="239"/>
      <c r="C48" s="225"/>
      <c r="D48" s="292"/>
      <c r="E48" s="292"/>
      <c r="F48" s="292"/>
      <c r="G48" s="292"/>
      <c r="H48" s="292"/>
      <c r="I48" s="292"/>
      <c r="J48" s="292"/>
      <c r="K48" s="292"/>
      <c r="L48" s="292"/>
      <c r="M48" s="292"/>
      <c r="N48" s="292"/>
      <c r="O48" s="239"/>
      <c r="P48" s="239"/>
      <c r="Q48" s="290"/>
      <c r="R48" s="290"/>
      <c r="S48" s="290"/>
      <c r="T48" s="290"/>
      <c r="U48" s="290"/>
      <c r="V48" s="290"/>
      <c r="W48" s="290"/>
      <c r="X48" s="290"/>
      <c r="Y48" s="290"/>
      <c r="Z48" s="290"/>
      <c r="AA48" s="290"/>
      <c r="AB48" s="290"/>
      <c r="AC48" s="290"/>
      <c r="AD48" s="290"/>
      <c r="AE48" s="290"/>
      <c r="AF48" s="290"/>
      <c r="AG48" s="290"/>
      <c r="AH48" s="239"/>
    </row>
    <row r="49" spans="2:34" s="42" customFormat="1" ht="15">
      <c r="B49" s="239"/>
      <c r="C49" s="225" t="s">
        <v>456</v>
      </c>
      <c r="D49" s="292"/>
      <c r="E49" s="292"/>
      <c r="F49" s="292"/>
      <c r="G49" s="292"/>
      <c r="H49" s="292"/>
      <c r="I49" s="292"/>
      <c r="J49" s="292"/>
      <c r="K49" s="292"/>
      <c r="L49" s="292"/>
      <c r="M49" s="292"/>
      <c r="N49" s="292"/>
      <c r="O49" s="239"/>
      <c r="P49" s="239"/>
      <c r="Q49" s="290"/>
      <c r="R49" s="290"/>
      <c r="S49" s="290"/>
      <c r="T49" s="290"/>
      <c r="U49" s="290"/>
      <c r="V49" s="290"/>
      <c r="W49" s="290"/>
      <c r="X49" s="290"/>
      <c r="Y49" s="290"/>
      <c r="Z49" s="290"/>
      <c r="AA49" s="290"/>
      <c r="AB49" s="290"/>
      <c r="AC49" s="290"/>
      <c r="AD49" s="290"/>
      <c r="AE49" s="290"/>
      <c r="AF49" s="290"/>
      <c r="AG49" s="290"/>
      <c r="AH49" s="239"/>
    </row>
    <row r="50" spans="2:34" s="42" customFormat="1" ht="15.5" thickBot="1">
      <c r="B50" s="239"/>
      <c r="C50" s="293" t="s">
        <v>480</v>
      </c>
      <c r="D50" s="293" t="s">
        <v>420</v>
      </c>
      <c r="E50" s="293" t="s">
        <v>419</v>
      </c>
      <c r="F50" s="293" t="s">
        <v>481</v>
      </c>
      <c r="G50" s="293" t="s">
        <v>482</v>
      </c>
      <c r="H50" s="293" t="s">
        <v>483</v>
      </c>
      <c r="I50" s="293" t="s">
        <v>484</v>
      </c>
      <c r="J50" s="293" t="s">
        <v>421</v>
      </c>
      <c r="K50" s="293" t="s">
        <v>485</v>
      </c>
      <c r="L50" s="293" t="s">
        <v>486</v>
      </c>
      <c r="M50" s="293" t="s">
        <v>487</v>
      </c>
      <c r="N50" s="293" t="s">
        <v>488</v>
      </c>
      <c r="O50" s="239"/>
      <c r="P50" s="239"/>
      <c r="Q50" s="290"/>
      <c r="R50" s="290"/>
      <c r="S50" s="290"/>
      <c r="T50" s="290"/>
      <c r="U50" s="290"/>
      <c r="V50" s="290"/>
      <c r="W50" s="290"/>
      <c r="X50" s="290"/>
      <c r="Y50" s="290"/>
      <c r="Z50" s="290"/>
      <c r="AA50" s="290"/>
      <c r="AB50" s="290"/>
      <c r="AC50" s="290"/>
      <c r="AD50" s="290"/>
      <c r="AE50" s="290"/>
      <c r="AF50" s="290"/>
      <c r="AG50" s="290"/>
      <c r="AH50" s="239"/>
    </row>
    <row r="51" spans="2:34" s="42" customFormat="1" ht="15">
      <c r="B51" s="239"/>
      <c r="C51" s="292" t="s">
        <v>366</v>
      </c>
      <c r="D51" s="292" t="s">
        <v>340</v>
      </c>
      <c r="E51" s="292" t="s">
        <v>457</v>
      </c>
      <c r="F51" s="292" t="s">
        <v>75</v>
      </c>
      <c r="G51" s="292" t="s">
        <v>75</v>
      </c>
      <c r="H51" s="292" t="s">
        <v>489</v>
      </c>
      <c r="I51" s="292" t="s">
        <v>96</v>
      </c>
      <c r="J51" s="294">
        <v>10715886</v>
      </c>
      <c r="K51" s="292" t="s">
        <v>75</v>
      </c>
      <c r="L51" s="292"/>
      <c r="M51" s="292"/>
      <c r="N51" s="292"/>
      <c r="O51" s="239"/>
      <c r="P51" s="239"/>
      <c r="Q51" s="290"/>
      <c r="R51" s="290"/>
      <c r="S51" s="290"/>
      <c r="T51" s="290"/>
      <c r="U51" s="290"/>
      <c r="V51" s="290"/>
      <c r="W51" s="290"/>
      <c r="X51" s="290"/>
      <c r="Y51" s="290"/>
      <c r="Z51" s="290"/>
      <c r="AA51" s="290"/>
      <c r="AB51" s="290"/>
      <c r="AC51" s="290"/>
      <c r="AD51" s="290"/>
      <c r="AE51" s="290"/>
      <c r="AF51" s="290"/>
      <c r="AG51" s="290"/>
      <c r="AH51" s="239"/>
    </row>
    <row r="52" spans="2:34" s="42" customFormat="1" ht="15.5" thickBot="1">
      <c r="C52" s="293"/>
      <c r="D52" s="293"/>
      <c r="E52" s="293" t="s">
        <v>2092</v>
      </c>
      <c r="F52" s="293"/>
      <c r="G52" s="293"/>
      <c r="H52" s="293"/>
      <c r="I52" s="293" t="s">
        <v>96</v>
      </c>
      <c r="J52" s="295">
        <f>SUM(J51)</f>
        <v>10715886</v>
      </c>
      <c r="K52" s="293"/>
      <c r="L52" s="293"/>
      <c r="M52" s="293"/>
      <c r="N52" s="293"/>
      <c r="O52" s="239"/>
      <c r="P52" s="239"/>
      <c r="Q52" s="290"/>
      <c r="R52" s="290"/>
      <c r="S52" s="290"/>
      <c r="T52" s="290"/>
      <c r="U52" s="290"/>
      <c r="V52" s="290"/>
      <c r="W52" s="290"/>
      <c r="X52" s="290"/>
      <c r="Y52" s="290"/>
      <c r="Z52" s="290"/>
      <c r="AA52" s="290"/>
      <c r="AB52" s="290"/>
      <c r="AC52" s="290"/>
      <c r="AD52" s="290"/>
      <c r="AE52" s="290"/>
      <c r="AF52" s="290"/>
      <c r="AG52" s="290"/>
    </row>
    <row r="53" spans="2:34" s="42" customFormat="1" ht="15">
      <c r="C53" s="292"/>
      <c r="D53" s="292"/>
      <c r="E53" s="292"/>
      <c r="F53" s="292"/>
      <c r="G53" s="292"/>
      <c r="H53" s="292"/>
      <c r="I53" s="292"/>
      <c r="J53" s="292"/>
      <c r="K53" s="292"/>
      <c r="L53" s="292"/>
      <c r="M53" s="292"/>
      <c r="N53" s="292"/>
      <c r="O53" s="239"/>
      <c r="P53" s="239"/>
      <c r="Q53" s="290"/>
      <c r="R53" s="290"/>
      <c r="S53" s="290"/>
      <c r="T53" s="290"/>
      <c r="U53" s="290"/>
      <c r="V53" s="290"/>
      <c r="W53" s="290"/>
      <c r="X53" s="290"/>
      <c r="Y53" s="290"/>
      <c r="Z53" s="290"/>
      <c r="AA53" s="290"/>
      <c r="AB53" s="290"/>
      <c r="AC53" s="290"/>
      <c r="AD53" s="290"/>
      <c r="AE53" s="290"/>
      <c r="AF53" s="290"/>
      <c r="AG53" s="290"/>
    </row>
    <row r="54" spans="2:34" s="42" customFormat="1" ht="15">
      <c r="C54" s="292"/>
      <c r="D54" s="292"/>
      <c r="E54" s="292"/>
      <c r="F54" s="292"/>
      <c r="G54" s="292"/>
      <c r="H54" s="292"/>
      <c r="I54" s="292"/>
      <c r="J54" s="292"/>
      <c r="K54" s="292"/>
      <c r="L54" s="297"/>
      <c r="M54" s="292"/>
      <c r="N54" s="292"/>
      <c r="O54" s="239"/>
      <c r="P54" s="239"/>
      <c r="Q54" s="290"/>
      <c r="R54" s="290"/>
      <c r="S54" s="290"/>
      <c r="T54" s="290"/>
      <c r="U54" s="290"/>
      <c r="V54" s="290"/>
      <c r="W54" s="290"/>
      <c r="X54" s="290"/>
      <c r="Y54" s="290"/>
      <c r="Z54" s="290"/>
      <c r="AA54" s="290"/>
      <c r="AB54" s="290"/>
      <c r="AC54" s="290"/>
      <c r="AD54" s="290"/>
      <c r="AE54" s="290"/>
      <c r="AF54" s="290"/>
      <c r="AG54" s="290"/>
    </row>
    <row r="55" spans="2:34" s="42" customFormat="1" ht="15">
      <c r="C55" s="292"/>
      <c r="D55" s="292"/>
      <c r="E55" s="292"/>
      <c r="F55" s="292"/>
      <c r="G55" s="292"/>
      <c r="H55" s="292"/>
      <c r="I55" s="292"/>
      <c r="J55" s="292"/>
      <c r="K55" s="292"/>
      <c r="L55" s="292"/>
      <c r="M55" s="292"/>
      <c r="N55" s="292"/>
      <c r="O55" s="239"/>
      <c r="P55" s="239"/>
      <c r="Q55" s="290"/>
      <c r="R55" s="290"/>
      <c r="S55" s="290"/>
      <c r="T55" s="290"/>
      <c r="U55" s="290"/>
      <c r="V55" s="290"/>
      <c r="W55" s="290"/>
      <c r="X55" s="290"/>
      <c r="Y55" s="290"/>
      <c r="Z55" s="290"/>
      <c r="AA55" s="290"/>
      <c r="AB55" s="290"/>
      <c r="AC55" s="290"/>
      <c r="AD55" s="290"/>
      <c r="AE55" s="290"/>
      <c r="AF55" s="290"/>
      <c r="AG55" s="290"/>
    </row>
    <row r="56" spans="2:34" s="42" customFormat="1" ht="16.5" customHeight="1" thickBot="1">
      <c r="C56" s="350"/>
      <c r="D56" s="350"/>
      <c r="E56" s="350"/>
      <c r="F56" s="350"/>
      <c r="G56" s="350"/>
      <c r="H56" s="350"/>
      <c r="I56" s="350"/>
      <c r="J56" s="350"/>
      <c r="K56" s="350"/>
      <c r="L56" s="350"/>
      <c r="M56" s="350"/>
      <c r="N56" s="350"/>
      <c r="O56" s="239"/>
      <c r="P56" s="239"/>
      <c r="Q56" s="290"/>
      <c r="R56" s="290"/>
      <c r="S56" s="290"/>
      <c r="T56" s="290"/>
      <c r="U56" s="290"/>
      <c r="V56" s="290"/>
      <c r="W56" s="290"/>
      <c r="X56" s="290"/>
      <c r="Y56" s="290"/>
      <c r="Z56" s="290"/>
      <c r="AA56" s="290"/>
      <c r="AB56" s="290"/>
      <c r="AC56" s="290"/>
      <c r="AD56" s="290"/>
      <c r="AE56" s="290"/>
      <c r="AF56" s="290"/>
      <c r="AG56" s="290"/>
    </row>
    <row r="57" spans="2:34" s="42" customFormat="1" ht="15">
      <c r="C57" s="346"/>
      <c r="D57" s="346"/>
      <c r="E57" s="346"/>
      <c r="F57" s="346"/>
      <c r="G57" s="346"/>
      <c r="H57" s="346"/>
      <c r="I57" s="346"/>
      <c r="J57" s="346"/>
      <c r="K57" s="346"/>
      <c r="L57" s="346"/>
      <c r="M57" s="346"/>
      <c r="N57" s="346"/>
      <c r="O57" s="239"/>
      <c r="P57" s="239"/>
      <c r="Q57" s="290"/>
      <c r="R57" s="290"/>
      <c r="S57" s="290"/>
      <c r="T57" s="290"/>
      <c r="U57" s="290"/>
      <c r="V57" s="290"/>
      <c r="W57" s="290"/>
      <c r="X57" s="290"/>
      <c r="Y57" s="290"/>
      <c r="Z57" s="290"/>
      <c r="AA57" s="290"/>
      <c r="AB57" s="290"/>
      <c r="AC57" s="290"/>
      <c r="AD57" s="290"/>
      <c r="AE57" s="290"/>
      <c r="AF57" s="290"/>
      <c r="AG57" s="290"/>
    </row>
    <row r="58" spans="2:34" s="42" customFormat="1" ht="15.5" thickBot="1">
      <c r="C58" s="319" t="s">
        <v>32</v>
      </c>
      <c r="D58" s="320"/>
      <c r="E58" s="320"/>
      <c r="F58" s="320"/>
      <c r="G58" s="320"/>
      <c r="H58" s="320"/>
      <c r="I58" s="320"/>
      <c r="J58" s="320"/>
      <c r="K58" s="320"/>
      <c r="L58" s="320"/>
      <c r="M58" s="320"/>
      <c r="N58" s="320"/>
      <c r="O58" s="239"/>
      <c r="P58" s="239"/>
      <c r="Q58" s="290"/>
      <c r="R58" s="290"/>
      <c r="S58" s="290"/>
      <c r="T58" s="290"/>
      <c r="U58" s="290"/>
      <c r="V58" s="290"/>
      <c r="W58" s="290"/>
      <c r="X58" s="290"/>
      <c r="Y58" s="290"/>
      <c r="Z58" s="290"/>
      <c r="AA58" s="290"/>
      <c r="AB58" s="290"/>
      <c r="AC58" s="290"/>
      <c r="AD58" s="290"/>
      <c r="AE58" s="290"/>
      <c r="AF58" s="290"/>
      <c r="AG58" s="290"/>
    </row>
    <row r="59" spans="2:34" s="42" customFormat="1" ht="15">
      <c r="C59" s="321" t="s">
        <v>33</v>
      </c>
      <c r="D59" s="322"/>
      <c r="E59" s="322"/>
      <c r="F59" s="322"/>
      <c r="G59" s="322"/>
      <c r="H59" s="322"/>
      <c r="I59" s="322"/>
      <c r="J59" s="322"/>
      <c r="K59" s="322"/>
      <c r="L59" s="322"/>
      <c r="M59" s="322"/>
      <c r="N59" s="322"/>
      <c r="O59" s="239"/>
      <c r="P59" s="239"/>
      <c r="Q59" s="290"/>
      <c r="R59" s="290"/>
      <c r="S59" s="290"/>
      <c r="T59" s="290"/>
      <c r="U59" s="290"/>
      <c r="V59" s="290"/>
      <c r="W59" s="290"/>
      <c r="X59" s="290"/>
      <c r="Y59" s="290"/>
      <c r="Z59" s="290"/>
      <c r="AA59" s="290"/>
      <c r="AB59" s="290"/>
      <c r="AC59" s="290"/>
      <c r="AD59" s="290"/>
      <c r="AE59" s="290"/>
      <c r="AF59" s="290"/>
      <c r="AG59" s="290"/>
    </row>
    <row r="60" spans="2:34" s="42" customFormat="1" ht="15.5" thickBot="1">
      <c r="C60" s="323"/>
      <c r="D60" s="323"/>
      <c r="E60" s="323"/>
      <c r="F60" s="323"/>
      <c r="G60" s="323"/>
      <c r="H60" s="323"/>
      <c r="I60" s="323"/>
      <c r="J60" s="323"/>
      <c r="K60" s="323"/>
      <c r="L60" s="323"/>
      <c r="M60" s="323"/>
      <c r="N60" s="323"/>
      <c r="O60" s="239"/>
      <c r="P60" s="239"/>
      <c r="Q60" s="290"/>
      <c r="R60" s="290"/>
      <c r="S60" s="290"/>
      <c r="T60" s="290"/>
      <c r="U60" s="290"/>
      <c r="V60" s="290"/>
      <c r="W60" s="290"/>
      <c r="X60" s="290"/>
      <c r="Y60" s="290"/>
      <c r="Z60" s="290"/>
      <c r="AA60" s="290"/>
      <c r="AB60" s="290"/>
      <c r="AC60" s="290"/>
      <c r="AD60" s="290"/>
      <c r="AE60" s="290"/>
      <c r="AF60" s="290"/>
      <c r="AG60" s="290"/>
    </row>
    <row r="61" spans="2:34" s="42" customFormat="1" ht="15">
      <c r="C61" s="307" t="s">
        <v>34</v>
      </c>
      <c r="D61" s="307"/>
      <c r="E61" s="307"/>
      <c r="F61" s="307"/>
      <c r="G61" s="307"/>
      <c r="H61" s="307"/>
      <c r="I61" s="307"/>
      <c r="J61" s="307"/>
      <c r="K61" s="307"/>
      <c r="L61" s="307"/>
      <c r="M61" s="307"/>
      <c r="N61" s="307"/>
      <c r="O61" s="239"/>
      <c r="P61" s="239"/>
      <c r="Q61" s="290"/>
      <c r="R61" s="290"/>
      <c r="S61" s="290"/>
      <c r="T61" s="290"/>
      <c r="U61" s="290"/>
      <c r="V61" s="290"/>
      <c r="W61" s="290"/>
      <c r="X61" s="290"/>
      <c r="Y61" s="290"/>
      <c r="Z61" s="290"/>
      <c r="AA61" s="290"/>
      <c r="AB61" s="290"/>
      <c r="AC61" s="290"/>
      <c r="AD61" s="290"/>
      <c r="AE61" s="290"/>
      <c r="AF61" s="290"/>
      <c r="AG61" s="290"/>
    </row>
    <row r="62" spans="2:34" s="42" customFormat="1" ht="15.75" customHeight="1">
      <c r="C62" s="298" t="s">
        <v>35</v>
      </c>
      <c r="D62" s="298"/>
      <c r="E62" s="298"/>
      <c r="F62" s="298"/>
      <c r="G62" s="298"/>
      <c r="H62" s="298"/>
      <c r="I62" s="298"/>
      <c r="J62" s="298"/>
      <c r="K62" s="298"/>
      <c r="L62" s="298"/>
      <c r="M62" s="298"/>
      <c r="N62" s="298"/>
      <c r="O62" s="239"/>
      <c r="P62" s="239"/>
      <c r="Q62" s="290"/>
      <c r="R62" s="290"/>
      <c r="S62" s="290"/>
      <c r="T62" s="290"/>
      <c r="U62" s="290"/>
      <c r="V62" s="290"/>
      <c r="W62" s="290"/>
      <c r="X62" s="290"/>
      <c r="Y62" s="290"/>
      <c r="Z62" s="290"/>
      <c r="AA62" s="290"/>
      <c r="AB62" s="290"/>
      <c r="AC62" s="290"/>
      <c r="AD62" s="290"/>
      <c r="AE62" s="290"/>
      <c r="AF62" s="290"/>
      <c r="AG62" s="290"/>
    </row>
    <row r="63" spans="2:34" s="42" customFormat="1" ht="15">
      <c r="C63" s="307" t="s">
        <v>37</v>
      </c>
      <c r="D63" s="307"/>
      <c r="E63" s="307"/>
      <c r="F63" s="307"/>
      <c r="G63" s="307"/>
      <c r="H63" s="307"/>
      <c r="I63" s="307"/>
      <c r="J63" s="307"/>
      <c r="K63" s="307"/>
      <c r="L63" s="307"/>
      <c r="M63" s="307"/>
      <c r="N63" s="307"/>
      <c r="O63" s="239"/>
      <c r="P63" s="239"/>
      <c r="Q63" s="290"/>
      <c r="R63" s="290"/>
      <c r="S63" s="290"/>
      <c r="T63" s="290"/>
      <c r="U63" s="290"/>
      <c r="V63" s="290"/>
      <c r="W63" s="290"/>
      <c r="X63" s="290"/>
      <c r="Y63" s="290"/>
      <c r="Z63" s="290"/>
      <c r="AA63" s="290"/>
      <c r="AB63" s="290"/>
      <c r="AC63" s="290"/>
      <c r="AD63" s="290"/>
      <c r="AE63" s="290"/>
      <c r="AF63" s="290"/>
      <c r="AG63" s="290"/>
    </row>
  </sheetData>
  <protectedRanges>
    <protectedRange algorithmName="SHA-512" hashValue="19r0bVvPR7yZA0UiYij7Tv1CBk3noIABvFePbLhCJ4nk3L6A+Fy+RdPPS3STf+a52x4pG2PQK4FAkXK9epnlIA==" saltValue="gQC4yrLvnbJqxYZ0KSEoZA==" spinCount="100000" sqref="C41:D44 F41:H41 B15:D40 F42:G44" name="Government revenues_1"/>
    <protectedRange algorithmName="SHA-512" hashValue="19r0bVvPR7yZA0UiYij7Tv1CBk3noIABvFePbLhCJ4nk3L6A+Fy+RdPPS3STf+a52x4pG2PQK4FAkXK9epnlIA==" saltValue="gQC4yrLvnbJqxYZ0KSEoZA==" spinCount="100000" sqref="I15:I40" name="Government revenues_2"/>
    <protectedRange algorithmName="SHA-512" hashValue="19r0bVvPR7yZA0UiYij7Tv1CBk3noIABvFePbLhCJ4nk3L6A+Fy+RdPPS3STf+a52x4pG2PQK4FAkXK9epnlIA==" saltValue="gQC4yrLvnbJqxYZ0KSEoZA==" spinCount="100000" sqref="H15:H40" name="Government revenues_1_1"/>
    <protectedRange algorithmName="SHA-512" hashValue="19r0bVvPR7yZA0UiYij7Tv1CBk3noIABvFePbLhCJ4nk3L6A+Fy+RdPPS3STf+a52x4pG2PQK4FAkXK9epnlIA==" saltValue="gQC4yrLvnbJqxYZ0KSEoZA==" spinCount="100000" sqref="H42:H43" name="Government revenues_1_2"/>
    <protectedRange algorithmName="SHA-512" hashValue="19r0bVvPR7yZA0UiYij7Tv1CBk3noIABvFePbLhCJ4nk3L6A+Fy+RdPPS3STf+a52x4pG2PQK4FAkXK9epnlIA==" saltValue="gQC4yrLvnbJqxYZ0KSEoZA==" spinCount="100000" sqref="I42:I44" name="Government revenues_2_1"/>
  </protectedRanges>
  <mergeCells count="21">
    <mergeCell ref="C63:N63"/>
    <mergeCell ref="B13:N13"/>
    <mergeCell ref="C57:N57"/>
    <mergeCell ref="C58:N58"/>
    <mergeCell ref="C59:N59"/>
    <mergeCell ref="C60:N60"/>
    <mergeCell ref="C61:N61"/>
    <mergeCell ref="C62:N62"/>
    <mergeCell ref="C56:N56"/>
    <mergeCell ref="C46:N46"/>
    <mergeCell ref="C47:N47"/>
    <mergeCell ref="C2:N2"/>
    <mergeCell ref="C3:N3"/>
    <mergeCell ref="C4:N4"/>
    <mergeCell ref="C5:N5"/>
    <mergeCell ref="C6:N6"/>
    <mergeCell ref="C7:N7"/>
    <mergeCell ref="C8:N8"/>
    <mergeCell ref="C9:N9"/>
    <mergeCell ref="C10:N10"/>
    <mergeCell ref="C11:N11"/>
  </mergeCells>
  <dataValidations count="12">
    <dataValidation type="textLength" allowBlank="1" showInputMessage="1" showErrorMessage="1" errorTitle="Please do not edit these cells" error="Please do not edit these cells" sqref="C46:C47" xr:uid="{5BD11D2E-7C8F-496F-A0AD-C865F4EBDE8D}">
      <formula1>10000</formula1>
      <formula2>50000</formula2>
    </dataValidation>
    <dataValidation type="textLength" allowBlank="1" showInputMessage="1" showErrorMessage="1" sqref="B1:O14 A1:A63 B56:N63 O46:O63 B41:G45 K41:O45 H41:J41 H45:J45" xr:uid="{FA9D5B36-9236-43A9-B346-F91F9A7BA7B2}">
      <formula1>9999999</formula1>
      <formula2>99999999</formula2>
    </dataValidation>
    <dataValidation type="list" allowBlank="1" showInputMessage="1" showErrorMessage="1" sqref="D15:D40" xr:uid="{3D63B995-AC0B-4208-BD62-9C408DE48CDF}">
      <formula1>Government_entities_list</formula1>
    </dataValidation>
    <dataValidation type="list" allowBlank="1" showInputMessage="1" showErrorMessage="1" sqref="I15:I40" xr:uid="{33ECEAB9-9B88-4562-81DD-56360E016C3C}">
      <formula1>Currency_code_list</formula1>
    </dataValidation>
    <dataValidation type="list" allowBlank="1" showInputMessage="1" showErrorMessage="1" sqref="B15:B40" xr:uid="{2BF32111-BE6B-4DF0-BCF7-817B9CC3189C}">
      <formula1>Sector_list</formula1>
    </dataValidation>
    <dataValidation type="list" allowBlank="1" showInputMessage="1" showErrorMessage="1" sqref="F15:G40 K15:K40" xr:uid="{6330F492-8F41-4B18-8338-9C60C4BF1F85}">
      <formula1>Simple_options_list</formula1>
    </dataValidation>
    <dataValidation type="list" showInputMessage="1" showErrorMessage="1" sqref="E15:E40" xr:uid="{A2CC0098-0BE4-4CF6-AC90-C6F944C038FF}">
      <formula1>Revenue_stream_list</formula1>
    </dataValidation>
    <dataValidation type="list" showInputMessage="1" showErrorMessage="1" sqref="H15:H40" xr:uid="{A6114BF9-8164-40A8-BE5B-291A21E8C59E}">
      <formula1>Projectname</formula1>
    </dataValidation>
    <dataValidation type="list" showInputMessage="1" showErrorMessage="1" sqref="C15:C40" xr:uid="{BC71062D-446F-42A4-BE9D-DD9B026D011F}">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40"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15:J40" xr:uid="{AD3C6E61-94F1-4E77-88DE-27CCC54082FE}">
      <formula1>0.1</formula1>
      <formula2>0.2</formula2>
    </dataValidation>
    <dataValidation type="decimal" operator="notBetween" allowBlank="1" showInputMessage="1" showErrorMessage="1" errorTitle="Number" error="Please only input numbers in this cell" promptTitle="In-kind volume" prompt="Please input the in-kind volume for the revenue stream if applicable." sqref="L15:L40" xr:uid="{645E0D20-6279-4C3E-A19C-F3A7886D2D5E}">
      <formula1>0.1</formula1>
      <formula2>0.2</formula2>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59:G59" r:id="rId3" display="Give us your feedback or report a conflict in the data! Write to us at  data@eiti.org" xr:uid="{72442048-902D-4FAE-8A16-3DE60997178A}"/>
    <hyperlink ref="C58:G58"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L1" zoomScale="63" zoomScaleNormal="63" workbookViewId="0">
      <selection activeCell="AE6" sqref="AE6"/>
    </sheetView>
  </sheetViews>
  <sheetFormatPr defaultColWidth="9.1796875" defaultRowHeight="14"/>
  <cols>
    <col min="1" max="1" width="38.81640625" style="2" bestFit="1" customWidth="1"/>
    <col min="2" max="3" width="17.54296875" style="2" customWidth="1"/>
    <col min="4" max="7" width="26.453125" style="2" customWidth="1"/>
    <col min="8" max="8" width="9.1796875" style="2"/>
    <col min="9" max="9" width="24.453125" style="2" customWidth="1"/>
    <col min="10" max="10" width="28.54296875" style="2" customWidth="1"/>
    <col min="11" max="11" width="20.453125" style="2" bestFit="1" customWidth="1"/>
    <col min="12" max="13" width="9.1796875" style="2"/>
    <col min="14" max="14" width="17.453125" style="2" customWidth="1"/>
    <col min="15" max="15" width="23.453125" style="2" customWidth="1"/>
    <col min="16" max="16" width="13.54296875" style="2" customWidth="1"/>
    <col min="17" max="18" width="9.1796875" style="2"/>
    <col min="19" max="19" width="15.81640625" style="2" customWidth="1"/>
    <col min="20" max="20" width="10.81640625" style="2" customWidth="1"/>
    <col min="21" max="26" width="9.1796875" style="2"/>
    <col min="27" max="27" width="10.453125" style="2" customWidth="1"/>
    <col min="28" max="28" width="9.1796875" style="2"/>
    <col min="29" max="29" width="15.54296875" style="2" customWidth="1"/>
    <col min="30" max="30" width="9.1796875" style="2"/>
    <col min="31" max="31" width="16" style="2" customWidth="1"/>
    <col min="32" max="16384" width="9.1796875" style="2"/>
  </cols>
  <sheetData>
    <row r="1" spans="1:31">
      <c r="A1" s="1" t="s">
        <v>490</v>
      </c>
      <c r="I1" s="1" t="s">
        <v>491</v>
      </c>
      <c r="K1" s="1" t="s">
        <v>492</v>
      </c>
      <c r="N1" s="1" t="s">
        <v>493</v>
      </c>
      <c r="S1" s="1" t="s">
        <v>494</v>
      </c>
      <c r="AA1" s="1" t="s">
        <v>495</v>
      </c>
      <c r="AC1" s="1" t="s">
        <v>496</v>
      </c>
      <c r="AE1" s="1" t="s">
        <v>497</v>
      </c>
    </row>
    <row r="2" spans="1:31" ht="14.5">
      <c r="A2" s="1" t="s">
        <v>498</v>
      </c>
      <c r="B2" s="1" t="s">
        <v>499</v>
      </c>
      <c r="C2" s="1" t="s">
        <v>52</v>
      </c>
      <c r="D2" s="1" t="s">
        <v>500</v>
      </c>
      <c r="E2" s="1" t="s">
        <v>501</v>
      </c>
      <c r="F2" s="1" t="s">
        <v>502</v>
      </c>
      <c r="G2" s="1" t="s">
        <v>383</v>
      </c>
      <c r="I2" s="2" t="s">
        <v>503</v>
      </c>
      <c r="K2" s="2" t="s">
        <v>503</v>
      </c>
      <c r="N2" s="7" t="s">
        <v>504</v>
      </c>
      <c r="O2" s="7" t="s">
        <v>505</v>
      </c>
      <c r="P2" s="7" t="s">
        <v>506</v>
      </c>
      <c r="S2" s="1" t="s">
        <v>507</v>
      </c>
      <c r="T2" s="1" t="s">
        <v>508</v>
      </c>
      <c r="U2" s="1" t="s">
        <v>509</v>
      </c>
      <c r="V2" s="1" t="s">
        <v>414</v>
      </c>
      <c r="W2" s="1" t="s">
        <v>415</v>
      </c>
      <c r="X2" s="1" t="s">
        <v>416</v>
      </c>
      <c r="Y2" s="1" t="s">
        <v>417</v>
      </c>
      <c r="AA2" s="1" t="s">
        <v>510</v>
      </c>
      <c r="AC2" s="2" t="s">
        <v>511</v>
      </c>
      <c r="AE2" s="2" t="s">
        <v>512</v>
      </c>
    </row>
    <row r="3" spans="1:31">
      <c r="A3" s="2" t="s">
        <v>513</v>
      </c>
      <c r="B3" s="2" t="s">
        <v>514</v>
      </c>
      <c r="C3" s="2" t="s">
        <v>515</v>
      </c>
      <c r="D3" s="2" t="s">
        <v>516</v>
      </c>
      <c r="E3" s="2" t="s">
        <v>217</v>
      </c>
      <c r="F3" s="2">
        <v>840</v>
      </c>
      <c r="G3" s="2" t="s">
        <v>517</v>
      </c>
      <c r="I3" s="2" t="s">
        <v>518</v>
      </c>
      <c r="K3" s="10" t="s">
        <v>519</v>
      </c>
      <c r="N3" s="8" t="s">
        <v>520</v>
      </c>
      <c r="O3" s="8" t="s">
        <v>521</v>
      </c>
      <c r="P3" s="9" t="s">
        <v>522</v>
      </c>
      <c r="S3" s="2" t="s">
        <v>426</v>
      </c>
      <c r="T3" s="2" t="s">
        <v>523</v>
      </c>
      <c r="U3" s="2" t="s">
        <v>524</v>
      </c>
      <c r="V3" s="2" t="s">
        <v>525</v>
      </c>
      <c r="W3" s="2" t="s">
        <v>526</v>
      </c>
      <c r="X3" s="2" t="s">
        <v>426</v>
      </c>
      <c r="Y3" s="2" t="s">
        <v>426</v>
      </c>
      <c r="AA3" s="2" t="s">
        <v>527</v>
      </c>
      <c r="AC3" s="2" t="s">
        <v>528</v>
      </c>
      <c r="AE3" s="2" t="s">
        <v>339</v>
      </c>
    </row>
    <row r="4" spans="1:31">
      <c r="A4" s="2" t="s">
        <v>51</v>
      </c>
      <c r="B4" s="2" t="s">
        <v>529</v>
      </c>
      <c r="C4" s="2" t="s">
        <v>530</v>
      </c>
      <c r="D4" s="2" t="s">
        <v>531</v>
      </c>
      <c r="E4" s="2" t="s">
        <v>96</v>
      </c>
      <c r="F4" s="2">
        <v>971</v>
      </c>
      <c r="G4" s="2" t="s">
        <v>532</v>
      </c>
      <c r="I4" s="2" t="s">
        <v>62</v>
      </c>
      <c r="K4" s="11" t="s">
        <v>135</v>
      </c>
      <c r="N4" s="8" t="s">
        <v>533</v>
      </c>
      <c r="O4" s="8" t="s">
        <v>534</v>
      </c>
      <c r="P4" s="9" t="s">
        <v>535</v>
      </c>
      <c r="S4" s="2" t="s">
        <v>536</v>
      </c>
      <c r="T4" s="2" t="s">
        <v>537</v>
      </c>
      <c r="U4" s="2" t="s">
        <v>538</v>
      </c>
      <c r="V4" s="2" t="s">
        <v>525</v>
      </c>
      <c r="W4" s="2" t="s">
        <v>526</v>
      </c>
      <c r="X4" s="2" t="s">
        <v>536</v>
      </c>
      <c r="Y4" s="2" t="s">
        <v>536</v>
      </c>
      <c r="AA4" s="2" t="s">
        <v>86</v>
      </c>
      <c r="AC4" s="2" t="s">
        <v>539</v>
      </c>
      <c r="AE4" s="2" t="s">
        <v>540</v>
      </c>
    </row>
    <row r="5" spans="1:31">
      <c r="A5" s="2" t="s">
        <v>541</v>
      </c>
      <c r="B5" s="2" t="s">
        <v>542</v>
      </c>
      <c r="C5" s="2" t="s">
        <v>543</v>
      </c>
      <c r="D5" s="2" t="s">
        <v>544</v>
      </c>
      <c r="E5" s="2" t="s">
        <v>545</v>
      </c>
      <c r="F5" s="2">
        <v>978</v>
      </c>
      <c r="G5" s="2" t="s">
        <v>546</v>
      </c>
      <c r="I5" s="2" t="s">
        <v>69</v>
      </c>
      <c r="K5" s="2" t="s">
        <v>147</v>
      </c>
      <c r="N5" s="8" t="s">
        <v>547</v>
      </c>
      <c r="O5" s="8" t="s">
        <v>548</v>
      </c>
      <c r="P5" s="9" t="s">
        <v>549</v>
      </c>
      <c r="S5" s="2" t="s">
        <v>550</v>
      </c>
      <c r="T5" s="2" t="s">
        <v>551</v>
      </c>
      <c r="U5" s="2" t="s">
        <v>552</v>
      </c>
      <c r="V5" s="2" t="s">
        <v>525</v>
      </c>
      <c r="W5" s="2" t="s">
        <v>550</v>
      </c>
      <c r="X5" s="2" t="s">
        <v>550</v>
      </c>
      <c r="Y5" s="2" t="s">
        <v>550</v>
      </c>
      <c r="AA5" s="2" t="s">
        <v>87</v>
      </c>
      <c r="AC5" s="2" t="s">
        <v>388</v>
      </c>
      <c r="AE5" s="2" t="s">
        <v>553</v>
      </c>
    </row>
    <row r="6" spans="1:31">
      <c r="A6" s="2" t="s">
        <v>554</v>
      </c>
      <c r="B6" s="2" t="s">
        <v>555</v>
      </c>
      <c r="C6" s="2" t="s">
        <v>556</v>
      </c>
      <c r="D6" s="2" t="s">
        <v>557</v>
      </c>
      <c r="E6" s="2" t="s">
        <v>558</v>
      </c>
      <c r="F6" s="2">
        <v>8</v>
      </c>
      <c r="G6" s="2" t="s">
        <v>559</v>
      </c>
      <c r="I6" s="2" t="s">
        <v>560</v>
      </c>
      <c r="K6" s="2" t="s">
        <v>75</v>
      </c>
      <c r="N6" s="8" t="s">
        <v>561</v>
      </c>
      <c r="O6" s="8" t="s">
        <v>562</v>
      </c>
      <c r="P6" s="9" t="s">
        <v>563</v>
      </c>
      <c r="S6" s="2" t="s">
        <v>564</v>
      </c>
      <c r="T6" s="2" t="s">
        <v>565</v>
      </c>
      <c r="U6" s="2" t="s">
        <v>566</v>
      </c>
      <c r="V6" s="2" t="s">
        <v>525</v>
      </c>
      <c r="W6" s="2" t="s">
        <v>564</v>
      </c>
      <c r="X6" s="2" t="s">
        <v>564</v>
      </c>
      <c r="Y6" s="2" t="s">
        <v>564</v>
      </c>
      <c r="AA6" s="2" t="s">
        <v>354</v>
      </c>
      <c r="AC6" s="2" t="s">
        <v>567</v>
      </c>
      <c r="AE6" s="2" t="s">
        <v>568</v>
      </c>
    </row>
    <row r="7" spans="1:31">
      <c r="A7" s="2" t="s">
        <v>569</v>
      </c>
      <c r="B7" s="2" t="s">
        <v>570</v>
      </c>
      <c r="C7" s="2" t="s">
        <v>571</v>
      </c>
      <c r="D7" s="2" t="s">
        <v>572</v>
      </c>
      <c r="E7" s="2" t="s">
        <v>573</v>
      </c>
      <c r="F7" s="2">
        <v>12</v>
      </c>
      <c r="G7" s="2" t="s">
        <v>574</v>
      </c>
      <c r="I7" s="2" t="s">
        <v>75</v>
      </c>
      <c r="K7" s="2" t="s">
        <v>80</v>
      </c>
      <c r="N7" s="8" t="s">
        <v>575</v>
      </c>
      <c r="O7" s="8" t="s">
        <v>576</v>
      </c>
      <c r="P7" s="9" t="s">
        <v>577</v>
      </c>
      <c r="S7" s="2" t="s">
        <v>428</v>
      </c>
      <c r="T7" s="2" t="s">
        <v>578</v>
      </c>
      <c r="U7" s="2" t="s">
        <v>579</v>
      </c>
      <c r="V7" s="2" t="s">
        <v>525</v>
      </c>
      <c r="W7" s="2" t="s">
        <v>580</v>
      </c>
      <c r="X7" s="2" t="s">
        <v>428</v>
      </c>
      <c r="Y7" s="2" t="s">
        <v>428</v>
      </c>
      <c r="AA7" s="2" t="s">
        <v>75</v>
      </c>
      <c r="AC7" s="2" t="s">
        <v>463</v>
      </c>
      <c r="AE7" s="2" t="s">
        <v>463</v>
      </c>
    </row>
    <row r="8" spans="1:31">
      <c r="A8" s="2" t="s">
        <v>581</v>
      </c>
      <c r="B8" s="2" t="s">
        <v>582</v>
      </c>
      <c r="C8" s="2" t="s">
        <v>583</v>
      </c>
      <c r="D8" s="2" t="s">
        <v>584</v>
      </c>
      <c r="E8" s="2" t="s">
        <v>217</v>
      </c>
      <c r="F8" s="2">
        <v>840</v>
      </c>
      <c r="G8" s="2" t="s">
        <v>517</v>
      </c>
      <c r="N8" s="8" t="s">
        <v>585</v>
      </c>
      <c r="O8" s="8" t="s">
        <v>586</v>
      </c>
      <c r="P8" s="9" t="s">
        <v>587</v>
      </c>
      <c r="S8" s="2" t="s">
        <v>588</v>
      </c>
      <c r="T8" s="2" t="s">
        <v>589</v>
      </c>
      <c r="U8" s="2" t="s">
        <v>590</v>
      </c>
      <c r="V8" s="2" t="s">
        <v>525</v>
      </c>
      <c r="W8" s="2" t="s">
        <v>580</v>
      </c>
      <c r="X8" s="2" t="s">
        <v>588</v>
      </c>
      <c r="Y8" s="2" t="s">
        <v>588</v>
      </c>
      <c r="AA8" s="2" t="s">
        <v>591</v>
      </c>
      <c r="AC8" s="2" t="s">
        <v>75</v>
      </c>
    </row>
    <row r="9" spans="1:31">
      <c r="A9" s="2" t="s">
        <v>592</v>
      </c>
      <c r="B9" s="2" t="s">
        <v>593</v>
      </c>
      <c r="C9" s="2" t="s">
        <v>594</v>
      </c>
      <c r="D9" s="2" t="s">
        <v>595</v>
      </c>
      <c r="E9" s="2" t="s">
        <v>545</v>
      </c>
      <c r="F9" s="2">
        <v>978</v>
      </c>
      <c r="G9" s="2" t="s">
        <v>546</v>
      </c>
      <c r="I9" s="1" t="s">
        <v>596</v>
      </c>
      <c r="N9" s="8" t="s">
        <v>597</v>
      </c>
      <c r="O9" s="8" t="s">
        <v>598</v>
      </c>
      <c r="P9" s="9" t="s">
        <v>599</v>
      </c>
      <c r="S9" s="2" t="s">
        <v>444</v>
      </c>
      <c r="T9" s="2" t="s">
        <v>600</v>
      </c>
      <c r="U9" s="2" t="s">
        <v>601</v>
      </c>
      <c r="V9" s="2" t="s">
        <v>525</v>
      </c>
      <c r="W9" s="2" t="s">
        <v>580</v>
      </c>
      <c r="X9" s="2" t="s">
        <v>602</v>
      </c>
      <c r="Y9" s="2" t="s">
        <v>444</v>
      </c>
      <c r="AA9" s="2" t="s">
        <v>463</v>
      </c>
    </row>
    <row r="10" spans="1:31">
      <c r="A10" s="2" t="s">
        <v>603</v>
      </c>
      <c r="B10" s="2" t="s">
        <v>604</v>
      </c>
      <c r="C10" s="2" t="s">
        <v>605</v>
      </c>
      <c r="D10" s="2" t="s">
        <v>606</v>
      </c>
      <c r="E10" s="2" t="s">
        <v>607</v>
      </c>
      <c r="F10" s="2">
        <v>973</v>
      </c>
      <c r="G10" s="2" t="s">
        <v>608</v>
      </c>
      <c r="I10" s="181" t="s">
        <v>501</v>
      </c>
      <c r="J10" s="181" t="s">
        <v>502</v>
      </c>
      <c r="K10" s="182" t="s">
        <v>383</v>
      </c>
      <c r="N10" s="8" t="s">
        <v>609</v>
      </c>
      <c r="O10" s="8" t="s">
        <v>386</v>
      </c>
      <c r="P10" s="9" t="s">
        <v>203</v>
      </c>
      <c r="S10" s="2" t="s">
        <v>610</v>
      </c>
      <c r="T10" s="2" t="s">
        <v>611</v>
      </c>
      <c r="U10" s="2" t="s">
        <v>612</v>
      </c>
      <c r="V10" s="2" t="s">
        <v>525</v>
      </c>
      <c r="W10" s="2" t="s">
        <v>580</v>
      </c>
      <c r="X10" s="2" t="s">
        <v>602</v>
      </c>
      <c r="Y10" s="2" t="s">
        <v>610</v>
      </c>
    </row>
    <row r="11" spans="1:31">
      <c r="A11" s="2" t="s">
        <v>613</v>
      </c>
      <c r="B11" s="2" t="s">
        <v>614</v>
      </c>
      <c r="C11" s="2" t="s">
        <v>615</v>
      </c>
      <c r="D11" s="2" t="s">
        <v>616</v>
      </c>
      <c r="E11" s="2" t="s">
        <v>617</v>
      </c>
      <c r="F11" s="2">
        <v>951</v>
      </c>
      <c r="G11" s="2" t="s">
        <v>618</v>
      </c>
      <c r="I11" s="3" t="s">
        <v>619</v>
      </c>
      <c r="J11" s="3">
        <v>784</v>
      </c>
      <c r="K11" s="4" t="s">
        <v>620</v>
      </c>
      <c r="N11" s="8" t="s">
        <v>621</v>
      </c>
      <c r="O11" s="8" t="s">
        <v>622</v>
      </c>
      <c r="P11" s="9" t="s">
        <v>623</v>
      </c>
      <c r="S11" s="2" t="s">
        <v>624</v>
      </c>
      <c r="T11" s="2" t="s">
        <v>625</v>
      </c>
      <c r="U11" s="2" t="s">
        <v>626</v>
      </c>
      <c r="V11" s="2" t="s">
        <v>525</v>
      </c>
      <c r="W11" s="2" t="s">
        <v>580</v>
      </c>
      <c r="X11" s="2" t="s">
        <v>602</v>
      </c>
      <c r="Y11" s="2" t="s">
        <v>624</v>
      </c>
    </row>
    <row r="12" spans="1:31">
      <c r="A12" s="2" t="s">
        <v>627</v>
      </c>
      <c r="B12" s="2" t="s">
        <v>628</v>
      </c>
      <c r="C12" s="2" t="s">
        <v>629</v>
      </c>
      <c r="D12" s="2" t="s">
        <v>630</v>
      </c>
      <c r="E12" s="2" t="s">
        <v>617</v>
      </c>
      <c r="F12" s="2">
        <v>951</v>
      </c>
      <c r="G12" s="2" t="s">
        <v>618</v>
      </c>
      <c r="I12" s="3" t="s">
        <v>96</v>
      </c>
      <c r="J12" s="3">
        <v>971</v>
      </c>
      <c r="K12" s="4" t="s">
        <v>532</v>
      </c>
      <c r="N12" s="8" t="s">
        <v>631</v>
      </c>
      <c r="O12" s="8" t="s">
        <v>632</v>
      </c>
      <c r="P12" s="9" t="s">
        <v>633</v>
      </c>
      <c r="S12" s="2" t="s">
        <v>436</v>
      </c>
      <c r="T12" s="2" t="s">
        <v>634</v>
      </c>
      <c r="U12" s="2" t="s">
        <v>635</v>
      </c>
      <c r="V12" s="2" t="s">
        <v>525</v>
      </c>
      <c r="W12" s="2" t="s">
        <v>636</v>
      </c>
      <c r="X12" s="2" t="s">
        <v>436</v>
      </c>
      <c r="Y12" s="2" t="s">
        <v>436</v>
      </c>
    </row>
    <row r="13" spans="1:31">
      <c r="A13" s="2" t="s">
        <v>637</v>
      </c>
      <c r="B13" s="2" t="s">
        <v>638</v>
      </c>
      <c r="C13" s="2" t="s">
        <v>639</v>
      </c>
      <c r="D13" s="2" t="s">
        <v>640</v>
      </c>
      <c r="E13" s="2" t="s">
        <v>641</v>
      </c>
      <c r="F13" s="2">
        <v>32</v>
      </c>
      <c r="G13" s="2" t="s">
        <v>642</v>
      </c>
      <c r="I13" s="3" t="s">
        <v>558</v>
      </c>
      <c r="J13" s="3">
        <v>8</v>
      </c>
      <c r="K13" s="4" t="s">
        <v>559</v>
      </c>
      <c r="N13" s="8" t="s">
        <v>643</v>
      </c>
      <c r="O13" s="8" t="s">
        <v>644</v>
      </c>
      <c r="P13" s="9" t="s">
        <v>645</v>
      </c>
      <c r="S13" s="2" t="s">
        <v>432</v>
      </c>
      <c r="T13" s="2" t="s">
        <v>646</v>
      </c>
      <c r="U13" s="2" t="s">
        <v>647</v>
      </c>
      <c r="V13" s="2" t="s">
        <v>525</v>
      </c>
      <c r="W13" s="2" t="s">
        <v>636</v>
      </c>
      <c r="X13" s="2" t="s">
        <v>432</v>
      </c>
      <c r="Y13" s="2" t="s">
        <v>432</v>
      </c>
    </row>
    <row r="14" spans="1:31">
      <c r="A14" s="2" t="s">
        <v>648</v>
      </c>
      <c r="B14" s="2" t="s">
        <v>649</v>
      </c>
      <c r="C14" s="2" t="s">
        <v>650</v>
      </c>
      <c r="D14" s="2" t="s">
        <v>651</v>
      </c>
      <c r="E14" s="2" t="s">
        <v>652</v>
      </c>
      <c r="F14" s="2">
        <v>51</v>
      </c>
      <c r="G14" s="2" t="s">
        <v>653</v>
      </c>
      <c r="I14" s="3" t="s">
        <v>652</v>
      </c>
      <c r="J14" s="3">
        <v>51</v>
      </c>
      <c r="K14" s="4" t="s">
        <v>653</v>
      </c>
      <c r="N14" s="8" t="s">
        <v>654</v>
      </c>
      <c r="O14" s="8" t="s">
        <v>655</v>
      </c>
      <c r="P14" s="9" t="s">
        <v>656</v>
      </c>
      <c r="S14" s="2" t="s">
        <v>657</v>
      </c>
      <c r="T14" s="2" t="s">
        <v>658</v>
      </c>
      <c r="U14" s="2" t="s">
        <v>659</v>
      </c>
      <c r="V14" s="2" t="s">
        <v>525</v>
      </c>
      <c r="W14" s="2" t="s">
        <v>636</v>
      </c>
      <c r="X14" s="2" t="s">
        <v>657</v>
      </c>
      <c r="Y14" s="2" t="s">
        <v>657</v>
      </c>
    </row>
    <row r="15" spans="1:31">
      <c r="A15" s="2" t="s">
        <v>660</v>
      </c>
      <c r="B15" s="2" t="s">
        <v>661</v>
      </c>
      <c r="C15" s="2" t="s">
        <v>662</v>
      </c>
      <c r="D15" s="2" t="s">
        <v>663</v>
      </c>
      <c r="E15" s="2" t="s">
        <v>664</v>
      </c>
      <c r="F15" s="2">
        <v>533</v>
      </c>
      <c r="G15" s="2" t="s">
        <v>665</v>
      </c>
      <c r="I15" s="3" t="s">
        <v>666</v>
      </c>
      <c r="J15" s="3">
        <v>532</v>
      </c>
      <c r="K15" s="4" t="s">
        <v>667</v>
      </c>
      <c r="N15" s="8" t="s">
        <v>668</v>
      </c>
      <c r="O15" s="8" t="s">
        <v>669</v>
      </c>
      <c r="P15" s="9" t="s">
        <v>194</v>
      </c>
      <c r="S15" s="2" t="s">
        <v>670</v>
      </c>
      <c r="T15" s="2" t="s">
        <v>671</v>
      </c>
      <c r="U15" s="2" t="s">
        <v>672</v>
      </c>
      <c r="V15" s="2" t="s">
        <v>525</v>
      </c>
      <c r="W15" s="2" t="s">
        <v>670</v>
      </c>
      <c r="X15" s="2" t="s">
        <v>670</v>
      </c>
      <c r="Y15" s="2" t="s">
        <v>670</v>
      </c>
    </row>
    <row r="16" spans="1:31">
      <c r="A16" s="2" t="s">
        <v>673</v>
      </c>
      <c r="B16" s="2" t="s">
        <v>674</v>
      </c>
      <c r="C16" s="2" t="s">
        <v>675</v>
      </c>
      <c r="D16" s="2" t="s">
        <v>676</v>
      </c>
      <c r="E16" s="2" t="s">
        <v>677</v>
      </c>
      <c r="F16" s="2">
        <v>36</v>
      </c>
      <c r="G16" s="2" t="s">
        <v>678</v>
      </c>
      <c r="I16" s="3" t="s">
        <v>607</v>
      </c>
      <c r="J16" s="3">
        <v>973</v>
      </c>
      <c r="K16" s="4" t="s">
        <v>608</v>
      </c>
      <c r="N16" s="8" t="s">
        <v>679</v>
      </c>
      <c r="O16" s="8" t="s">
        <v>680</v>
      </c>
      <c r="P16" s="9" t="s">
        <v>681</v>
      </c>
      <c r="S16" s="2" t="s">
        <v>682</v>
      </c>
      <c r="T16" s="2" t="s">
        <v>683</v>
      </c>
      <c r="U16" s="2" t="s">
        <v>684</v>
      </c>
      <c r="V16" s="2" t="s">
        <v>685</v>
      </c>
      <c r="W16" s="2" t="s">
        <v>682</v>
      </c>
      <c r="X16" s="2" t="s">
        <v>682</v>
      </c>
      <c r="Y16" s="2" t="s">
        <v>682</v>
      </c>
    </row>
    <row r="17" spans="1:25">
      <c r="A17" s="2" t="s">
        <v>686</v>
      </c>
      <c r="B17" s="2" t="s">
        <v>687</v>
      </c>
      <c r="C17" s="2" t="s">
        <v>688</v>
      </c>
      <c r="D17" s="2" t="s">
        <v>689</v>
      </c>
      <c r="E17" s="2" t="s">
        <v>545</v>
      </c>
      <c r="F17" s="2">
        <v>978</v>
      </c>
      <c r="G17" s="2" t="s">
        <v>546</v>
      </c>
      <c r="I17" s="3" t="s">
        <v>641</v>
      </c>
      <c r="J17" s="3">
        <v>32</v>
      </c>
      <c r="K17" s="4" t="s">
        <v>642</v>
      </c>
      <c r="N17" s="8" t="s">
        <v>690</v>
      </c>
      <c r="O17" s="8" t="s">
        <v>691</v>
      </c>
      <c r="P17" s="9" t="s">
        <v>692</v>
      </c>
      <c r="S17" s="2" t="s">
        <v>693</v>
      </c>
      <c r="T17" s="2" t="s">
        <v>694</v>
      </c>
      <c r="U17" s="2" t="s">
        <v>695</v>
      </c>
      <c r="V17" s="2" t="s">
        <v>696</v>
      </c>
      <c r="W17" s="2" t="s">
        <v>697</v>
      </c>
      <c r="X17" s="2" t="s">
        <v>698</v>
      </c>
      <c r="Y17" s="2" t="s">
        <v>693</v>
      </c>
    </row>
    <row r="18" spans="1:25">
      <c r="A18" s="2" t="s">
        <v>699</v>
      </c>
      <c r="B18" s="2" t="s">
        <v>700</v>
      </c>
      <c r="C18" s="2" t="s">
        <v>701</v>
      </c>
      <c r="D18" s="2" t="s">
        <v>702</v>
      </c>
      <c r="E18" s="2" t="s">
        <v>703</v>
      </c>
      <c r="F18" s="2">
        <v>944</v>
      </c>
      <c r="G18" s="2" t="s">
        <v>704</v>
      </c>
      <c r="I18" s="3" t="s">
        <v>677</v>
      </c>
      <c r="J18" s="3">
        <v>36</v>
      </c>
      <c r="K18" s="4" t="s">
        <v>678</v>
      </c>
      <c r="N18" s="8" t="s">
        <v>705</v>
      </c>
      <c r="O18" s="8" t="s">
        <v>706</v>
      </c>
      <c r="P18" s="9" t="s">
        <v>707</v>
      </c>
      <c r="S18" s="2" t="s">
        <v>708</v>
      </c>
      <c r="T18" s="2" t="s">
        <v>709</v>
      </c>
      <c r="U18" s="2" t="s">
        <v>710</v>
      </c>
      <c r="V18" s="2" t="s">
        <v>696</v>
      </c>
      <c r="W18" s="2" t="s">
        <v>697</v>
      </c>
      <c r="X18" s="2" t="s">
        <v>698</v>
      </c>
      <c r="Y18" s="2" t="s">
        <v>708</v>
      </c>
    </row>
    <row r="19" spans="1:25">
      <c r="A19" s="2" t="s">
        <v>711</v>
      </c>
      <c r="B19" s="2" t="s">
        <v>712</v>
      </c>
      <c r="C19" s="2" t="s">
        <v>713</v>
      </c>
      <c r="D19" s="2" t="s">
        <v>714</v>
      </c>
      <c r="E19" s="2" t="s">
        <v>715</v>
      </c>
      <c r="F19" s="2">
        <v>44</v>
      </c>
      <c r="G19" s="2" t="s">
        <v>716</v>
      </c>
      <c r="I19" s="3" t="s">
        <v>664</v>
      </c>
      <c r="J19" s="3">
        <v>533</v>
      </c>
      <c r="K19" s="4" t="s">
        <v>665</v>
      </c>
      <c r="N19" s="8" t="s">
        <v>717</v>
      </c>
      <c r="O19" s="8" t="s">
        <v>718</v>
      </c>
      <c r="P19" s="9" t="s">
        <v>719</v>
      </c>
      <c r="S19" s="2" t="s">
        <v>720</v>
      </c>
      <c r="T19" s="2" t="s">
        <v>721</v>
      </c>
      <c r="U19" s="2" t="s">
        <v>722</v>
      </c>
      <c r="V19" s="2" t="s">
        <v>696</v>
      </c>
      <c r="W19" s="2" t="s">
        <v>697</v>
      </c>
      <c r="X19" s="2" t="s">
        <v>720</v>
      </c>
      <c r="Y19" s="2" t="s">
        <v>720</v>
      </c>
    </row>
    <row r="20" spans="1:25">
      <c r="A20" s="2" t="s">
        <v>723</v>
      </c>
      <c r="B20" s="2" t="s">
        <v>724</v>
      </c>
      <c r="C20" s="2" t="s">
        <v>725</v>
      </c>
      <c r="D20" s="2" t="s">
        <v>726</v>
      </c>
      <c r="E20" s="2" t="s">
        <v>727</v>
      </c>
      <c r="F20" s="2">
        <v>48</v>
      </c>
      <c r="G20" s="2" t="s">
        <v>728</v>
      </c>
      <c r="I20" s="3" t="s">
        <v>703</v>
      </c>
      <c r="J20" s="3">
        <v>944</v>
      </c>
      <c r="K20" s="4" t="s">
        <v>704</v>
      </c>
      <c r="N20" s="8" t="s">
        <v>729</v>
      </c>
      <c r="O20" s="8" t="s">
        <v>730</v>
      </c>
      <c r="P20" s="9" t="s">
        <v>731</v>
      </c>
      <c r="S20" s="2" t="s">
        <v>423</v>
      </c>
      <c r="T20" s="2" t="s">
        <v>424</v>
      </c>
      <c r="U20" s="2" t="s">
        <v>732</v>
      </c>
      <c r="V20" s="2" t="s">
        <v>696</v>
      </c>
      <c r="W20" s="2" t="s">
        <v>697</v>
      </c>
      <c r="X20" s="2" t="s">
        <v>733</v>
      </c>
      <c r="Y20" s="2" t="s">
        <v>423</v>
      </c>
    </row>
    <row r="21" spans="1:25">
      <c r="A21" s="2" t="s">
        <v>734</v>
      </c>
      <c r="B21" s="2" t="s">
        <v>735</v>
      </c>
      <c r="C21" s="2" t="s">
        <v>736</v>
      </c>
      <c r="D21" s="2" t="s">
        <v>737</v>
      </c>
      <c r="E21" s="2" t="s">
        <v>738</v>
      </c>
      <c r="F21" s="2">
        <v>50</v>
      </c>
      <c r="G21" s="2" t="s">
        <v>739</v>
      </c>
      <c r="I21" s="3" t="s">
        <v>740</v>
      </c>
      <c r="J21" s="3">
        <v>977</v>
      </c>
      <c r="K21" s="4" t="s">
        <v>741</v>
      </c>
      <c r="N21" s="8" t="s">
        <v>742</v>
      </c>
      <c r="O21" s="8" t="s">
        <v>743</v>
      </c>
      <c r="P21" s="9" t="s">
        <v>744</v>
      </c>
      <c r="S21" s="2" t="s">
        <v>745</v>
      </c>
      <c r="T21" s="2" t="s">
        <v>746</v>
      </c>
      <c r="U21" s="2" t="s">
        <v>747</v>
      </c>
      <c r="V21" s="2" t="s">
        <v>696</v>
      </c>
      <c r="W21" s="2" t="s">
        <v>697</v>
      </c>
      <c r="X21" s="2" t="s">
        <v>733</v>
      </c>
      <c r="Y21" s="2" t="s">
        <v>745</v>
      </c>
    </row>
    <row r="22" spans="1:25">
      <c r="A22" s="2" t="s">
        <v>748</v>
      </c>
      <c r="B22" s="2" t="s">
        <v>749</v>
      </c>
      <c r="C22" s="2" t="s">
        <v>750</v>
      </c>
      <c r="D22" s="2" t="s">
        <v>751</v>
      </c>
      <c r="E22" s="2" t="s">
        <v>752</v>
      </c>
      <c r="F22" s="2">
        <v>52</v>
      </c>
      <c r="G22" s="2" t="s">
        <v>753</v>
      </c>
      <c r="I22" s="3" t="s">
        <v>752</v>
      </c>
      <c r="J22" s="3">
        <v>52</v>
      </c>
      <c r="K22" s="4" t="s">
        <v>753</v>
      </c>
      <c r="N22" s="8" t="s">
        <v>754</v>
      </c>
      <c r="O22" s="8" t="s">
        <v>755</v>
      </c>
      <c r="P22" s="9" t="s">
        <v>756</v>
      </c>
      <c r="S22" s="2" t="s">
        <v>757</v>
      </c>
      <c r="T22" s="2" t="s">
        <v>758</v>
      </c>
      <c r="U22" s="2" t="s">
        <v>759</v>
      </c>
      <c r="V22" s="2" t="s">
        <v>696</v>
      </c>
      <c r="W22" s="2" t="s">
        <v>697</v>
      </c>
      <c r="X22" s="2" t="s">
        <v>733</v>
      </c>
      <c r="Y22" s="2" t="s">
        <v>760</v>
      </c>
    </row>
    <row r="23" spans="1:25">
      <c r="A23" s="2" t="s">
        <v>761</v>
      </c>
      <c r="B23" s="2" t="s">
        <v>762</v>
      </c>
      <c r="C23" s="2" t="s">
        <v>763</v>
      </c>
      <c r="D23" s="2" t="s">
        <v>764</v>
      </c>
      <c r="E23" s="2" t="s">
        <v>765</v>
      </c>
      <c r="F23" s="2">
        <v>974</v>
      </c>
      <c r="G23" s="2" t="s">
        <v>766</v>
      </c>
      <c r="I23" s="3" t="s">
        <v>738</v>
      </c>
      <c r="J23" s="3">
        <v>50</v>
      </c>
      <c r="K23" s="4" t="s">
        <v>739</v>
      </c>
      <c r="N23" s="8" t="s">
        <v>767</v>
      </c>
      <c r="O23" s="8" t="s">
        <v>768</v>
      </c>
      <c r="P23" s="9" t="s">
        <v>769</v>
      </c>
      <c r="S23" s="2" t="s">
        <v>770</v>
      </c>
      <c r="T23" s="2" t="s">
        <v>771</v>
      </c>
      <c r="U23" s="2" t="s">
        <v>772</v>
      </c>
      <c r="V23" s="2" t="s">
        <v>696</v>
      </c>
      <c r="W23" s="2" t="s">
        <v>697</v>
      </c>
      <c r="X23" s="2" t="s">
        <v>733</v>
      </c>
      <c r="Y23" s="2" t="s">
        <v>760</v>
      </c>
    </row>
    <row r="24" spans="1:25">
      <c r="A24" s="2" t="s">
        <v>773</v>
      </c>
      <c r="B24" s="2" t="s">
        <v>774</v>
      </c>
      <c r="C24" s="2" t="s">
        <v>775</v>
      </c>
      <c r="D24" s="2" t="s">
        <v>776</v>
      </c>
      <c r="E24" s="2" t="s">
        <v>545</v>
      </c>
      <c r="F24" s="2">
        <v>978</v>
      </c>
      <c r="G24" s="2" t="s">
        <v>546</v>
      </c>
      <c r="I24" s="3" t="s">
        <v>777</v>
      </c>
      <c r="J24" s="3">
        <v>975</v>
      </c>
      <c r="K24" s="4" t="s">
        <v>778</v>
      </c>
      <c r="N24" s="8" t="s">
        <v>779</v>
      </c>
      <c r="O24" s="8" t="s">
        <v>780</v>
      </c>
      <c r="P24" s="9" t="s">
        <v>781</v>
      </c>
      <c r="S24" s="2" t="s">
        <v>782</v>
      </c>
      <c r="T24" s="2" t="s">
        <v>783</v>
      </c>
      <c r="U24" s="2" t="s">
        <v>784</v>
      </c>
      <c r="V24" s="2" t="s">
        <v>696</v>
      </c>
      <c r="W24" s="2" t="s">
        <v>697</v>
      </c>
      <c r="X24" s="2" t="s">
        <v>733</v>
      </c>
      <c r="Y24" s="2" t="s">
        <v>782</v>
      </c>
    </row>
    <row r="25" spans="1:25">
      <c r="A25" s="2" t="s">
        <v>785</v>
      </c>
      <c r="B25" s="2" t="s">
        <v>786</v>
      </c>
      <c r="C25" s="2" t="s">
        <v>787</v>
      </c>
      <c r="D25" s="2" t="s">
        <v>788</v>
      </c>
      <c r="E25" s="2" t="s">
        <v>789</v>
      </c>
      <c r="F25" s="2">
        <v>84</v>
      </c>
      <c r="G25" s="2" t="s">
        <v>790</v>
      </c>
      <c r="I25" s="3" t="s">
        <v>727</v>
      </c>
      <c r="J25" s="3">
        <v>48</v>
      </c>
      <c r="K25" s="4" t="s">
        <v>728</v>
      </c>
      <c r="N25" s="8" t="s">
        <v>791</v>
      </c>
      <c r="O25" s="8" t="s">
        <v>792</v>
      </c>
      <c r="P25" s="9" t="s">
        <v>793</v>
      </c>
      <c r="S25" s="2" t="s">
        <v>430</v>
      </c>
      <c r="T25" s="2" t="s">
        <v>794</v>
      </c>
      <c r="U25" s="2" t="s">
        <v>795</v>
      </c>
      <c r="V25" s="2" t="s">
        <v>696</v>
      </c>
      <c r="W25" s="2" t="s">
        <v>697</v>
      </c>
      <c r="X25" s="2" t="s">
        <v>733</v>
      </c>
      <c r="Y25" s="2" t="s">
        <v>430</v>
      </c>
    </row>
    <row r="26" spans="1:25">
      <c r="A26" s="2" t="s">
        <v>796</v>
      </c>
      <c r="B26" s="2" t="s">
        <v>797</v>
      </c>
      <c r="C26" s="2" t="s">
        <v>798</v>
      </c>
      <c r="D26" s="2" t="s">
        <v>799</v>
      </c>
      <c r="E26" s="2" t="s">
        <v>800</v>
      </c>
      <c r="F26" s="2">
        <v>952</v>
      </c>
      <c r="G26" s="2" t="s">
        <v>801</v>
      </c>
      <c r="I26" s="3" t="s">
        <v>802</v>
      </c>
      <c r="J26" s="3">
        <v>108</v>
      </c>
      <c r="K26" s="4" t="s">
        <v>803</v>
      </c>
      <c r="N26" s="8" t="s">
        <v>804</v>
      </c>
      <c r="O26" s="8" t="s">
        <v>805</v>
      </c>
      <c r="P26" s="9" t="s">
        <v>806</v>
      </c>
      <c r="S26" s="2" t="s">
        <v>807</v>
      </c>
      <c r="T26" s="2" t="s">
        <v>808</v>
      </c>
      <c r="U26" s="2" t="s">
        <v>809</v>
      </c>
      <c r="V26" s="2" t="s">
        <v>696</v>
      </c>
      <c r="W26" s="2" t="s">
        <v>810</v>
      </c>
      <c r="X26" s="2" t="s">
        <v>807</v>
      </c>
      <c r="Y26" s="2" t="s">
        <v>807</v>
      </c>
    </row>
    <row r="27" spans="1:25">
      <c r="A27" s="2" t="s">
        <v>811</v>
      </c>
      <c r="B27" s="2" t="s">
        <v>812</v>
      </c>
      <c r="C27" s="2" t="s">
        <v>813</v>
      </c>
      <c r="D27" s="2" t="s">
        <v>814</v>
      </c>
      <c r="E27" s="2" t="s">
        <v>815</v>
      </c>
      <c r="F27" s="2">
        <v>60</v>
      </c>
      <c r="G27" s="2" t="s">
        <v>816</v>
      </c>
      <c r="I27" s="3" t="s">
        <v>815</v>
      </c>
      <c r="J27" s="3">
        <v>60</v>
      </c>
      <c r="K27" s="4" t="s">
        <v>816</v>
      </c>
      <c r="N27" s="8" t="s">
        <v>817</v>
      </c>
      <c r="O27" s="8" t="s">
        <v>818</v>
      </c>
      <c r="P27" s="9" t="s">
        <v>819</v>
      </c>
      <c r="S27" s="2" t="s">
        <v>449</v>
      </c>
      <c r="T27" s="2" t="s">
        <v>820</v>
      </c>
      <c r="U27" s="2" t="s">
        <v>821</v>
      </c>
      <c r="V27" s="2" t="s">
        <v>696</v>
      </c>
      <c r="W27" s="2" t="s">
        <v>810</v>
      </c>
      <c r="X27" s="2" t="s">
        <v>449</v>
      </c>
      <c r="Y27" s="2" t="s">
        <v>449</v>
      </c>
    </row>
    <row r="28" spans="1:25">
      <c r="A28" s="2" t="s">
        <v>822</v>
      </c>
      <c r="B28" s="2" t="s">
        <v>823</v>
      </c>
      <c r="C28" s="2" t="s">
        <v>824</v>
      </c>
      <c r="D28" s="2" t="s">
        <v>825</v>
      </c>
      <c r="E28" s="2" t="s">
        <v>824</v>
      </c>
      <c r="F28" s="2">
        <v>64</v>
      </c>
      <c r="G28" s="2" t="s">
        <v>826</v>
      </c>
      <c r="I28" s="3" t="s">
        <v>827</v>
      </c>
      <c r="J28" s="3">
        <v>96</v>
      </c>
      <c r="K28" s="4" t="s">
        <v>828</v>
      </c>
      <c r="N28" s="8" t="s">
        <v>829</v>
      </c>
      <c r="O28" s="8" t="s">
        <v>830</v>
      </c>
      <c r="P28" s="9" t="s">
        <v>831</v>
      </c>
      <c r="S28" s="2" t="s">
        <v>442</v>
      </c>
      <c r="T28" s="2" t="s">
        <v>832</v>
      </c>
      <c r="U28" s="2" t="s">
        <v>833</v>
      </c>
      <c r="V28" s="2" t="s">
        <v>696</v>
      </c>
      <c r="W28" s="2" t="s">
        <v>442</v>
      </c>
      <c r="X28" s="2" t="s">
        <v>442</v>
      </c>
      <c r="Y28" s="2" t="s">
        <v>442</v>
      </c>
    </row>
    <row r="29" spans="1:25">
      <c r="A29" s="2" t="s">
        <v>834</v>
      </c>
      <c r="B29" s="2" t="s">
        <v>835</v>
      </c>
      <c r="C29" s="2" t="s">
        <v>836</v>
      </c>
      <c r="D29" s="2" t="s">
        <v>837</v>
      </c>
      <c r="E29" s="2" t="s">
        <v>838</v>
      </c>
      <c r="F29" s="2">
        <v>68</v>
      </c>
      <c r="G29" s="2" t="s">
        <v>839</v>
      </c>
      <c r="I29" s="3" t="s">
        <v>838</v>
      </c>
      <c r="J29" s="3">
        <v>68</v>
      </c>
      <c r="K29" s="4" t="s">
        <v>839</v>
      </c>
      <c r="N29" s="8" t="s">
        <v>840</v>
      </c>
      <c r="O29" s="8" t="s">
        <v>841</v>
      </c>
      <c r="P29" s="9" t="s">
        <v>842</v>
      </c>
      <c r="S29" s="2" t="s">
        <v>843</v>
      </c>
      <c r="T29" s="2" t="s">
        <v>844</v>
      </c>
      <c r="U29" s="2" t="s">
        <v>845</v>
      </c>
      <c r="V29" s="2" t="s">
        <v>696</v>
      </c>
      <c r="W29" s="2" t="s">
        <v>843</v>
      </c>
      <c r="X29" s="2" t="s">
        <v>843</v>
      </c>
      <c r="Y29" s="2" t="s">
        <v>843</v>
      </c>
    </row>
    <row r="30" spans="1:25">
      <c r="A30" s="2" t="s">
        <v>846</v>
      </c>
      <c r="B30" s="2" t="s">
        <v>847</v>
      </c>
      <c r="C30" s="2" t="s">
        <v>848</v>
      </c>
      <c r="D30" s="2" t="s">
        <v>849</v>
      </c>
      <c r="E30" s="2" t="s">
        <v>740</v>
      </c>
      <c r="F30" s="2">
        <v>977</v>
      </c>
      <c r="G30" s="2" t="s">
        <v>741</v>
      </c>
      <c r="I30" s="3" t="s">
        <v>850</v>
      </c>
      <c r="J30" s="3">
        <v>986</v>
      </c>
      <c r="K30" s="4" t="s">
        <v>851</v>
      </c>
      <c r="N30" s="8" t="s">
        <v>852</v>
      </c>
      <c r="O30" s="8" t="s">
        <v>853</v>
      </c>
      <c r="P30" s="9" t="s">
        <v>854</v>
      </c>
      <c r="S30" s="2" t="s">
        <v>855</v>
      </c>
      <c r="T30" s="2" t="s">
        <v>855</v>
      </c>
      <c r="U30" s="2" t="s">
        <v>855</v>
      </c>
      <c r="V30" s="2" t="s">
        <v>855</v>
      </c>
      <c r="W30" s="2" t="s">
        <v>855</v>
      </c>
      <c r="X30" s="2" t="s">
        <v>855</v>
      </c>
      <c r="Y30" s="2" t="s">
        <v>855</v>
      </c>
    </row>
    <row r="31" spans="1:25">
      <c r="A31" s="2" t="s">
        <v>856</v>
      </c>
      <c r="B31" s="2" t="s">
        <v>857</v>
      </c>
      <c r="C31" s="2" t="s">
        <v>858</v>
      </c>
      <c r="D31" s="2" t="s">
        <v>859</v>
      </c>
      <c r="E31" s="2" t="s">
        <v>860</v>
      </c>
      <c r="F31" s="2">
        <v>72</v>
      </c>
      <c r="G31" s="2" t="s">
        <v>861</v>
      </c>
      <c r="I31" s="3" t="s">
        <v>715</v>
      </c>
      <c r="J31" s="3">
        <v>44</v>
      </c>
      <c r="K31" s="4" t="s">
        <v>716</v>
      </c>
      <c r="N31" s="8" t="s">
        <v>862</v>
      </c>
      <c r="O31" s="8" t="s">
        <v>863</v>
      </c>
      <c r="P31" s="9" t="s">
        <v>204</v>
      </c>
    </row>
    <row r="32" spans="1:25">
      <c r="A32" s="2" t="s">
        <v>864</v>
      </c>
      <c r="B32" s="2" t="s">
        <v>865</v>
      </c>
      <c r="C32" s="2" t="s">
        <v>866</v>
      </c>
      <c r="D32" s="2" t="s">
        <v>867</v>
      </c>
      <c r="E32" s="2" t="s">
        <v>850</v>
      </c>
      <c r="F32" s="2">
        <v>986</v>
      </c>
      <c r="G32" s="2" t="s">
        <v>851</v>
      </c>
      <c r="I32" s="3" t="s">
        <v>824</v>
      </c>
      <c r="J32" s="3">
        <v>64</v>
      </c>
      <c r="K32" s="4" t="s">
        <v>826</v>
      </c>
      <c r="N32" s="8" t="s">
        <v>868</v>
      </c>
      <c r="O32" s="8" t="s">
        <v>869</v>
      </c>
      <c r="P32" s="9" t="s">
        <v>870</v>
      </c>
    </row>
    <row r="33" spans="1:16">
      <c r="A33" s="2" t="s">
        <v>871</v>
      </c>
      <c r="B33" s="2" t="s">
        <v>872</v>
      </c>
      <c r="C33" s="2" t="s">
        <v>873</v>
      </c>
      <c r="D33" s="2" t="s">
        <v>874</v>
      </c>
      <c r="E33" s="2" t="s">
        <v>217</v>
      </c>
      <c r="F33" s="2">
        <v>840</v>
      </c>
      <c r="G33" s="2" t="s">
        <v>517</v>
      </c>
      <c r="I33" s="3" t="s">
        <v>860</v>
      </c>
      <c r="J33" s="3">
        <v>72</v>
      </c>
      <c r="K33" s="4" t="s">
        <v>861</v>
      </c>
      <c r="N33" s="8" t="s">
        <v>875</v>
      </c>
      <c r="O33" s="8" t="s">
        <v>876</v>
      </c>
      <c r="P33" s="9" t="s">
        <v>877</v>
      </c>
    </row>
    <row r="34" spans="1:16">
      <c r="A34" s="2" t="s">
        <v>878</v>
      </c>
      <c r="B34" s="2" t="s">
        <v>879</v>
      </c>
      <c r="C34" s="2" t="s">
        <v>880</v>
      </c>
      <c r="D34" s="2" t="s">
        <v>881</v>
      </c>
      <c r="E34" s="2" t="s">
        <v>217</v>
      </c>
      <c r="F34" s="2">
        <v>840</v>
      </c>
      <c r="G34" s="2" t="s">
        <v>517</v>
      </c>
      <c r="I34" s="3" t="s">
        <v>765</v>
      </c>
      <c r="J34" s="3">
        <v>974</v>
      </c>
      <c r="K34" s="4" t="s">
        <v>766</v>
      </c>
      <c r="N34" s="8" t="s">
        <v>882</v>
      </c>
      <c r="O34" s="8" t="s">
        <v>883</v>
      </c>
      <c r="P34" s="9" t="s">
        <v>884</v>
      </c>
    </row>
    <row r="35" spans="1:16">
      <c r="A35" s="2" t="s">
        <v>885</v>
      </c>
      <c r="B35" s="2" t="s">
        <v>886</v>
      </c>
      <c r="C35" s="2" t="s">
        <v>887</v>
      </c>
      <c r="D35" s="2" t="s">
        <v>888</v>
      </c>
      <c r="E35" s="2" t="s">
        <v>827</v>
      </c>
      <c r="F35" s="2">
        <v>96</v>
      </c>
      <c r="G35" s="2" t="s">
        <v>828</v>
      </c>
      <c r="I35" s="3" t="s">
        <v>789</v>
      </c>
      <c r="J35" s="3">
        <v>84</v>
      </c>
      <c r="K35" s="4" t="s">
        <v>790</v>
      </c>
      <c r="N35" s="8" t="s">
        <v>889</v>
      </c>
      <c r="O35" s="8" t="s">
        <v>890</v>
      </c>
      <c r="P35" s="9" t="s">
        <v>891</v>
      </c>
    </row>
    <row r="36" spans="1:16">
      <c r="A36" s="2" t="s">
        <v>892</v>
      </c>
      <c r="B36" s="2" t="s">
        <v>893</v>
      </c>
      <c r="C36" s="2" t="s">
        <v>894</v>
      </c>
      <c r="D36" s="2" t="s">
        <v>895</v>
      </c>
      <c r="E36" s="2" t="s">
        <v>777</v>
      </c>
      <c r="F36" s="2">
        <v>975</v>
      </c>
      <c r="G36" s="2" t="s">
        <v>778</v>
      </c>
      <c r="I36" s="3" t="s">
        <v>896</v>
      </c>
      <c r="J36" s="3">
        <v>124</v>
      </c>
      <c r="K36" s="4" t="s">
        <v>897</v>
      </c>
      <c r="N36" s="8" t="s">
        <v>898</v>
      </c>
      <c r="O36" s="8" t="s">
        <v>899</v>
      </c>
      <c r="P36" s="9" t="s">
        <v>900</v>
      </c>
    </row>
    <row r="37" spans="1:16">
      <c r="A37" s="2" t="s">
        <v>901</v>
      </c>
      <c r="B37" s="2" t="s">
        <v>902</v>
      </c>
      <c r="C37" s="2" t="s">
        <v>903</v>
      </c>
      <c r="D37" s="2" t="s">
        <v>904</v>
      </c>
      <c r="E37" s="2" t="s">
        <v>800</v>
      </c>
      <c r="F37" s="2">
        <v>952</v>
      </c>
      <c r="G37" s="2" t="s">
        <v>801</v>
      </c>
      <c r="I37" s="3" t="s">
        <v>905</v>
      </c>
      <c r="J37" s="3">
        <v>976</v>
      </c>
      <c r="K37" s="4" t="s">
        <v>906</v>
      </c>
      <c r="N37" s="8" t="s">
        <v>907</v>
      </c>
      <c r="O37" s="8" t="s">
        <v>908</v>
      </c>
      <c r="P37" s="9" t="s">
        <v>909</v>
      </c>
    </row>
    <row r="38" spans="1:16">
      <c r="A38" s="2" t="s">
        <v>910</v>
      </c>
      <c r="B38" s="2" t="s">
        <v>911</v>
      </c>
      <c r="C38" s="2" t="s">
        <v>912</v>
      </c>
      <c r="D38" s="2" t="s">
        <v>913</v>
      </c>
      <c r="E38" s="2" t="s">
        <v>802</v>
      </c>
      <c r="F38" s="2">
        <v>108</v>
      </c>
      <c r="G38" s="2" t="s">
        <v>803</v>
      </c>
      <c r="I38" s="3" t="s">
        <v>914</v>
      </c>
      <c r="J38" s="3">
        <v>756</v>
      </c>
      <c r="K38" s="4" t="s">
        <v>915</v>
      </c>
      <c r="N38" s="8" t="s">
        <v>916</v>
      </c>
      <c r="O38" s="8" t="s">
        <v>917</v>
      </c>
      <c r="P38" s="9" t="s">
        <v>918</v>
      </c>
    </row>
    <row r="39" spans="1:16">
      <c r="A39" s="2" t="s">
        <v>919</v>
      </c>
      <c r="B39" s="2" t="s">
        <v>920</v>
      </c>
      <c r="C39" s="2" t="s">
        <v>921</v>
      </c>
      <c r="D39" s="2" t="s">
        <v>922</v>
      </c>
      <c r="E39" s="2" t="s">
        <v>923</v>
      </c>
      <c r="F39" s="2">
        <v>116</v>
      </c>
      <c r="G39" s="2" t="s">
        <v>924</v>
      </c>
      <c r="I39" s="3" t="s">
        <v>925</v>
      </c>
      <c r="J39" s="3">
        <v>990</v>
      </c>
      <c r="K39" s="4" t="s">
        <v>926</v>
      </c>
      <c r="N39" s="8" t="s">
        <v>927</v>
      </c>
      <c r="O39" s="8" t="s">
        <v>394</v>
      </c>
      <c r="P39" s="9" t="s">
        <v>196</v>
      </c>
    </row>
    <row r="40" spans="1:16">
      <c r="A40" s="2" t="s">
        <v>928</v>
      </c>
      <c r="B40" s="2" t="s">
        <v>929</v>
      </c>
      <c r="C40" s="2" t="s">
        <v>930</v>
      </c>
      <c r="D40" s="2" t="s">
        <v>931</v>
      </c>
      <c r="E40" s="2" t="s">
        <v>932</v>
      </c>
      <c r="F40" s="2">
        <v>950</v>
      </c>
      <c r="G40" s="2" t="s">
        <v>933</v>
      </c>
      <c r="I40" s="3" t="s">
        <v>934</v>
      </c>
      <c r="J40" s="3">
        <v>0</v>
      </c>
      <c r="K40" s="4" t="s">
        <v>935</v>
      </c>
      <c r="N40" s="8" t="s">
        <v>936</v>
      </c>
      <c r="O40" s="8" t="s">
        <v>937</v>
      </c>
      <c r="P40" s="9" t="s">
        <v>938</v>
      </c>
    </row>
    <row r="41" spans="1:16">
      <c r="A41" s="2" t="s">
        <v>939</v>
      </c>
      <c r="B41" s="2" t="s">
        <v>940</v>
      </c>
      <c r="C41" s="2" t="s">
        <v>941</v>
      </c>
      <c r="D41" s="2" t="s">
        <v>942</v>
      </c>
      <c r="E41" s="2" t="s">
        <v>896</v>
      </c>
      <c r="F41" s="2">
        <v>124</v>
      </c>
      <c r="G41" s="2" t="s">
        <v>897</v>
      </c>
      <c r="I41" s="3" t="s">
        <v>943</v>
      </c>
      <c r="J41" s="3">
        <v>170</v>
      </c>
      <c r="K41" s="4" t="s">
        <v>944</v>
      </c>
      <c r="N41" s="8" t="s">
        <v>945</v>
      </c>
      <c r="O41" s="8" t="s">
        <v>946</v>
      </c>
      <c r="P41" s="9" t="s">
        <v>947</v>
      </c>
    </row>
    <row r="42" spans="1:16">
      <c r="A42" s="2" t="s">
        <v>948</v>
      </c>
      <c r="B42" s="2" t="s">
        <v>949</v>
      </c>
      <c r="C42" s="2" t="s">
        <v>950</v>
      </c>
      <c r="D42" s="2" t="s">
        <v>951</v>
      </c>
      <c r="E42" s="2" t="s">
        <v>952</v>
      </c>
      <c r="F42" s="2">
        <v>132</v>
      </c>
      <c r="G42" s="2" t="s">
        <v>953</v>
      </c>
      <c r="I42" s="3" t="s">
        <v>954</v>
      </c>
      <c r="J42" s="3">
        <v>188</v>
      </c>
      <c r="K42" s="4" t="s">
        <v>955</v>
      </c>
      <c r="N42" s="8" t="s">
        <v>956</v>
      </c>
      <c r="O42" s="8" t="s">
        <v>957</v>
      </c>
      <c r="P42" s="9" t="s">
        <v>958</v>
      </c>
    </row>
    <row r="43" spans="1:16">
      <c r="A43" s="2" t="s">
        <v>959</v>
      </c>
      <c r="B43" s="2" t="s">
        <v>960</v>
      </c>
      <c r="C43" s="2" t="s">
        <v>961</v>
      </c>
      <c r="D43" s="2" t="s">
        <v>962</v>
      </c>
      <c r="E43" s="2" t="s">
        <v>963</v>
      </c>
      <c r="F43" s="2">
        <v>136</v>
      </c>
      <c r="G43" s="2" t="s">
        <v>964</v>
      </c>
      <c r="I43" s="3" t="s">
        <v>965</v>
      </c>
      <c r="J43" s="3">
        <v>931</v>
      </c>
      <c r="K43" s="4" t="s">
        <v>966</v>
      </c>
      <c r="N43" s="8" t="s">
        <v>967</v>
      </c>
      <c r="O43" s="8" t="s">
        <v>968</v>
      </c>
      <c r="P43" s="9" t="s">
        <v>969</v>
      </c>
    </row>
    <row r="44" spans="1:16">
      <c r="A44" s="2" t="s">
        <v>970</v>
      </c>
      <c r="B44" s="2" t="s">
        <v>971</v>
      </c>
      <c r="C44" s="2" t="s">
        <v>972</v>
      </c>
      <c r="D44" s="2" t="s">
        <v>973</v>
      </c>
      <c r="E44" s="2" t="s">
        <v>932</v>
      </c>
      <c r="F44" s="2">
        <v>950</v>
      </c>
      <c r="G44" s="2" t="s">
        <v>933</v>
      </c>
      <c r="I44" s="3" t="s">
        <v>952</v>
      </c>
      <c r="J44" s="3">
        <v>132</v>
      </c>
      <c r="K44" s="4" t="s">
        <v>953</v>
      </c>
      <c r="N44" s="8" t="s">
        <v>974</v>
      </c>
      <c r="O44" s="8" t="s">
        <v>975</v>
      </c>
      <c r="P44" s="9" t="s">
        <v>976</v>
      </c>
    </row>
    <row r="45" spans="1:16">
      <c r="A45" s="2" t="s">
        <v>977</v>
      </c>
      <c r="B45" s="2" t="s">
        <v>978</v>
      </c>
      <c r="C45" s="2" t="s">
        <v>979</v>
      </c>
      <c r="D45" s="2" t="s">
        <v>980</v>
      </c>
      <c r="E45" s="2" t="s">
        <v>932</v>
      </c>
      <c r="F45" s="2">
        <v>950</v>
      </c>
      <c r="G45" s="2" t="s">
        <v>933</v>
      </c>
      <c r="I45" s="3" t="s">
        <v>981</v>
      </c>
      <c r="J45" s="3">
        <v>203</v>
      </c>
      <c r="K45" s="4" t="s">
        <v>982</v>
      </c>
      <c r="N45" s="8" t="s">
        <v>983</v>
      </c>
      <c r="O45" s="8" t="s">
        <v>984</v>
      </c>
      <c r="P45" s="9" t="s">
        <v>985</v>
      </c>
    </row>
    <row r="46" spans="1:16">
      <c r="A46" s="2" t="s">
        <v>986</v>
      </c>
      <c r="B46" s="2" t="s">
        <v>987</v>
      </c>
      <c r="C46" s="2" t="s">
        <v>988</v>
      </c>
      <c r="D46" s="2" t="s">
        <v>989</v>
      </c>
      <c r="E46" s="2" t="s">
        <v>925</v>
      </c>
      <c r="F46" s="2">
        <v>990</v>
      </c>
      <c r="G46" s="2" t="s">
        <v>926</v>
      </c>
      <c r="I46" s="3" t="s">
        <v>990</v>
      </c>
      <c r="J46" s="3">
        <v>262</v>
      </c>
      <c r="K46" s="4" t="s">
        <v>991</v>
      </c>
      <c r="N46" s="8" t="s">
        <v>992</v>
      </c>
      <c r="O46" s="8" t="s">
        <v>399</v>
      </c>
      <c r="P46" s="9" t="s">
        <v>199</v>
      </c>
    </row>
    <row r="47" spans="1:16">
      <c r="A47" s="2" t="s">
        <v>993</v>
      </c>
      <c r="B47" s="2" t="s">
        <v>994</v>
      </c>
      <c r="C47" s="2" t="s">
        <v>995</v>
      </c>
      <c r="D47" s="2" t="s">
        <v>996</v>
      </c>
      <c r="E47" s="2" t="s">
        <v>934</v>
      </c>
      <c r="F47" s="2">
        <v>0</v>
      </c>
      <c r="G47" s="2" t="s">
        <v>935</v>
      </c>
      <c r="I47" s="3" t="s">
        <v>997</v>
      </c>
      <c r="J47" s="3">
        <v>208</v>
      </c>
      <c r="K47" s="4" t="s">
        <v>998</v>
      </c>
      <c r="N47" s="8" t="s">
        <v>999</v>
      </c>
      <c r="O47" s="8" t="s">
        <v>1000</v>
      </c>
      <c r="P47" s="9" t="s">
        <v>206</v>
      </c>
    </row>
    <row r="48" spans="1:16">
      <c r="A48" s="2" t="s">
        <v>1001</v>
      </c>
      <c r="B48" s="2" t="s">
        <v>1002</v>
      </c>
      <c r="C48" s="2" t="s">
        <v>1003</v>
      </c>
      <c r="D48" s="2" t="s">
        <v>1004</v>
      </c>
      <c r="E48" s="2" t="s">
        <v>677</v>
      </c>
      <c r="F48" s="2">
        <v>36</v>
      </c>
      <c r="G48" s="2" t="s">
        <v>678</v>
      </c>
      <c r="I48" s="3" t="s">
        <v>1005</v>
      </c>
      <c r="J48" s="3">
        <v>214</v>
      </c>
      <c r="K48" s="4" t="s">
        <v>1006</v>
      </c>
      <c r="N48" s="8" t="s">
        <v>1007</v>
      </c>
      <c r="O48" s="8" t="s">
        <v>1008</v>
      </c>
      <c r="P48" s="9" t="s">
        <v>1009</v>
      </c>
    </row>
    <row r="49" spans="1:16">
      <c r="A49" s="2" t="s">
        <v>1010</v>
      </c>
      <c r="B49" s="2" t="s">
        <v>1011</v>
      </c>
      <c r="C49" s="2" t="s">
        <v>1012</v>
      </c>
      <c r="D49" s="2" t="s">
        <v>1013</v>
      </c>
      <c r="E49" s="2" t="s">
        <v>677</v>
      </c>
      <c r="F49" s="2">
        <v>36</v>
      </c>
      <c r="G49" s="2" t="s">
        <v>678</v>
      </c>
      <c r="I49" s="3" t="s">
        <v>573</v>
      </c>
      <c r="J49" s="3">
        <v>12</v>
      </c>
      <c r="K49" s="4" t="s">
        <v>574</v>
      </c>
      <c r="N49" s="8" t="s">
        <v>1014</v>
      </c>
      <c r="O49" s="8" t="s">
        <v>1015</v>
      </c>
      <c r="P49" s="9" t="s">
        <v>1016</v>
      </c>
    </row>
    <row r="50" spans="1:16">
      <c r="A50" s="2" t="s">
        <v>1017</v>
      </c>
      <c r="B50" s="2" t="s">
        <v>1018</v>
      </c>
      <c r="C50" s="2" t="s">
        <v>1019</v>
      </c>
      <c r="D50" s="2" t="s">
        <v>1020</v>
      </c>
      <c r="E50" s="2" t="s">
        <v>943</v>
      </c>
      <c r="F50" s="2">
        <v>170</v>
      </c>
      <c r="G50" s="2" t="s">
        <v>944</v>
      </c>
      <c r="I50" s="3" t="s">
        <v>1021</v>
      </c>
      <c r="J50" s="3">
        <v>818</v>
      </c>
      <c r="K50" s="4" t="s">
        <v>1022</v>
      </c>
      <c r="N50" s="8" t="s">
        <v>1023</v>
      </c>
      <c r="O50" s="8" t="s">
        <v>1024</v>
      </c>
      <c r="P50" s="9" t="s">
        <v>1025</v>
      </c>
    </row>
    <row r="51" spans="1:16">
      <c r="A51" s="2" t="s">
        <v>1026</v>
      </c>
      <c r="B51" s="2" t="s">
        <v>1027</v>
      </c>
      <c r="C51" s="2" t="s">
        <v>1028</v>
      </c>
      <c r="D51" s="2" t="s">
        <v>1029</v>
      </c>
      <c r="E51" s="2" t="s">
        <v>1030</v>
      </c>
      <c r="F51" s="2">
        <v>174</v>
      </c>
      <c r="G51" s="2" t="s">
        <v>1031</v>
      </c>
      <c r="I51" s="3" t="s">
        <v>1032</v>
      </c>
      <c r="J51" s="3">
        <v>232</v>
      </c>
      <c r="K51" s="4" t="s">
        <v>1033</v>
      </c>
      <c r="N51" s="8" t="s">
        <v>1034</v>
      </c>
      <c r="O51" s="8" t="s">
        <v>1035</v>
      </c>
      <c r="P51" s="9" t="s">
        <v>1036</v>
      </c>
    </row>
    <row r="52" spans="1:16">
      <c r="A52" s="2" t="s">
        <v>1037</v>
      </c>
      <c r="B52" s="2" t="s">
        <v>1038</v>
      </c>
      <c r="C52" s="2" t="s">
        <v>1039</v>
      </c>
      <c r="D52" s="2" t="s">
        <v>1040</v>
      </c>
      <c r="E52" s="2" t="s">
        <v>954</v>
      </c>
      <c r="F52" s="2">
        <v>188</v>
      </c>
      <c r="G52" s="2" t="s">
        <v>955</v>
      </c>
      <c r="I52" s="3" t="s">
        <v>1041</v>
      </c>
      <c r="J52" s="3">
        <v>230</v>
      </c>
      <c r="K52" s="4" t="s">
        <v>1042</v>
      </c>
      <c r="N52" s="8" t="s">
        <v>1043</v>
      </c>
      <c r="O52" s="8" t="s">
        <v>1044</v>
      </c>
      <c r="P52" s="9" t="s">
        <v>1045</v>
      </c>
    </row>
    <row r="53" spans="1:16">
      <c r="A53" s="2" t="s">
        <v>1046</v>
      </c>
      <c r="B53" s="2" t="s">
        <v>1047</v>
      </c>
      <c r="C53" s="2" t="s">
        <v>1048</v>
      </c>
      <c r="D53" s="2" t="s">
        <v>1049</v>
      </c>
      <c r="E53" s="2" t="s">
        <v>800</v>
      </c>
      <c r="F53" s="2">
        <v>952</v>
      </c>
      <c r="G53" s="2" t="s">
        <v>801</v>
      </c>
      <c r="I53" s="3" t="s">
        <v>545</v>
      </c>
      <c r="J53" s="3">
        <v>978</v>
      </c>
      <c r="K53" s="4" t="s">
        <v>546</v>
      </c>
      <c r="N53" s="8" t="s">
        <v>1050</v>
      </c>
      <c r="O53" s="8" t="s">
        <v>1051</v>
      </c>
      <c r="P53" s="9" t="s">
        <v>1052</v>
      </c>
    </row>
    <row r="54" spans="1:16">
      <c r="A54" s="2" t="s">
        <v>1053</v>
      </c>
      <c r="B54" s="2" t="s">
        <v>1054</v>
      </c>
      <c r="C54" s="2" t="s">
        <v>1055</v>
      </c>
      <c r="D54" s="2" t="s">
        <v>1056</v>
      </c>
      <c r="E54" s="2" t="s">
        <v>1057</v>
      </c>
      <c r="F54" s="2">
        <v>191</v>
      </c>
      <c r="G54" s="2" t="s">
        <v>1058</v>
      </c>
      <c r="I54" s="3" t="s">
        <v>1059</v>
      </c>
      <c r="J54" s="3">
        <v>242</v>
      </c>
      <c r="K54" s="4" t="s">
        <v>1060</v>
      </c>
      <c r="N54" s="8" t="s">
        <v>1061</v>
      </c>
      <c r="O54" s="8" t="s">
        <v>1062</v>
      </c>
      <c r="P54" s="9" t="s">
        <v>1063</v>
      </c>
    </row>
    <row r="55" spans="1:16">
      <c r="A55" s="2" t="s">
        <v>1064</v>
      </c>
      <c r="B55" s="2" t="s">
        <v>1065</v>
      </c>
      <c r="C55" s="2" t="s">
        <v>1066</v>
      </c>
      <c r="D55" s="2" t="s">
        <v>1067</v>
      </c>
      <c r="E55" s="2" t="s">
        <v>965</v>
      </c>
      <c r="F55" s="2">
        <v>931</v>
      </c>
      <c r="G55" s="2" t="s">
        <v>966</v>
      </c>
      <c r="I55" s="3" t="s">
        <v>1068</v>
      </c>
      <c r="J55" s="3">
        <v>238</v>
      </c>
      <c r="K55" s="4" t="s">
        <v>1069</v>
      </c>
      <c r="N55" s="8" t="s">
        <v>1070</v>
      </c>
      <c r="O55" s="8" t="s">
        <v>1071</v>
      </c>
      <c r="P55" s="9" t="s">
        <v>205</v>
      </c>
    </row>
    <row r="56" spans="1:16">
      <c r="A56" s="2" t="s">
        <v>1072</v>
      </c>
      <c r="B56" s="2" t="s">
        <v>1073</v>
      </c>
      <c r="C56" s="2" t="s">
        <v>1074</v>
      </c>
      <c r="D56" s="2" t="s">
        <v>1075</v>
      </c>
      <c r="E56" s="2" t="s">
        <v>545</v>
      </c>
      <c r="F56" s="2">
        <v>978</v>
      </c>
      <c r="G56" s="2" t="s">
        <v>546</v>
      </c>
      <c r="I56" s="3" t="s">
        <v>1076</v>
      </c>
      <c r="J56" s="3">
        <v>826</v>
      </c>
      <c r="K56" s="4" t="s">
        <v>1077</v>
      </c>
      <c r="N56" s="8" t="s">
        <v>1078</v>
      </c>
      <c r="O56" s="8" t="s">
        <v>1079</v>
      </c>
      <c r="P56" s="9" t="s">
        <v>1080</v>
      </c>
    </row>
    <row r="57" spans="1:16">
      <c r="A57" s="2" t="s">
        <v>1081</v>
      </c>
      <c r="B57" s="2" t="s">
        <v>1082</v>
      </c>
      <c r="C57" s="2" t="s">
        <v>1083</v>
      </c>
      <c r="D57" s="2" t="s">
        <v>1084</v>
      </c>
      <c r="E57" s="2" t="s">
        <v>981</v>
      </c>
      <c r="F57" s="2">
        <v>203</v>
      </c>
      <c r="G57" s="2" t="s">
        <v>982</v>
      </c>
      <c r="I57" s="3" t="s">
        <v>1085</v>
      </c>
      <c r="J57" s="3">
        <v>981</v>
      </c>
      <c r="K57" s="4" t="s">
        <v>1086</v>
      </c>
      <c r="N57" s="8" t="s">
        <v>1087</v>
      </c>
      <c r="O57" s="8" t="s">
        <v>1088</v>
      </c>
      <c r="P57" s="9" t="s">
        <v>1089</v>
      </c>
    </row>
    <row r="58" spans="1:16">
      <c r="A58" s="2" t="s">
        <v>1090</v>
      </c>
      <c r="B58" s="2" t="s">
        <v>1091</v>
      </c>
      <c r="C58" s="2" t="s">
        <v>1092</v>
      </c>
      <c r="D58" s="2" t="s">
        <v>1093</v>
      </c>
      <c r="E58" s="2" t="s">
        <v>905</v>
      </c>
      <c r="F58" s="2">
        <v>976</v>
      </c>
      <c r="G58" s="2" t="s">
        <v>906</v>
      </c>
      <c r="I58" s="3" t="s">
        <v>1094</v>
      </c>
      <c r="J58" s="3">
        <v>0</v>
      </c>
      <c r="K58" s="4" t="s">
        <v>1095</v>
      </c>
      <c r="N58" s="8" t="s">
        <v>1096</v>
      </c>
      <c r="O58" s="8" t="s">
        <v>1097</v>
      </c>
      <c r="P58" s="9" t="s">
        <v>1098</v>
      </c>
    </row>
    <row r="59" spans="1:16">
      <c r="A59" s="2" t="s">
        <v>1099</v>
      </c>
      <c r="B59" s="2" t="s">
        <v>1100</v>
      </c>
      <c r="C59" s="2" t="s">
        <v>1101</v>
      </c>
      <c r="D59" s="2" t="s">
        <v>1102</v>
      </c>
      <c r="E59" s="2" t="s">
        <v>997</v>
      </c>
      <c r="F59" s="2">
        <v>208</v>
      </c>
      <c r="G59" s="2" t="s">
        <v>998</v>
      </c>
      <c r="I59" s="3" t="s">
        <v>1103</v>
      </c>
      <c r="J59" s="3">
        <v>936</v>
      </c>
      <c r="K59" s="4" t="s">
        <v>1104</v>
      </c>
      <c r="N59" s="8" t="s">
        <v>1105</v>
      </c>
      <c r="O59" s="8" t="s">
        <v>1106</v>
      </c>
      <c r="P59" s="9" t="s">
        <v>1107</v>
      </c>
    </row>
    <row r="60" spans="1:16">
      <c r="A60" s="2" t="s">
        <v>1108</v>
      </c>
      <c r="B60" s="2" t="s">
        <v>1109</v>
      </c>
      <c r="C60" s="2" t="s">
        <v>1110</v>
      </c>
      <c r="D60" s="2" t="s">
        <v>1111</v>
      </c>
      <c r="E60" s="2" t="s">
        <v>990</v>
      </c>
      <c r="F60" s="2">
        <v>262</v>
      </c>
      <c r="G60" s="2" t="s">
        <v>991</v>
      </c>
      <c r="I60" s="3" t="s">
        <v>1112</v>
      </c>
      <c r="J60" s="3">
        <v>292</v>
      </c>
      <c r="K60" s="4" t="s">
        <v>1113</v>
      </c>
      <c r="N60" s="8" t="s">
        <v>1114</v>
      </c>
      <c r="O60" s="8" t="s">
        <v>1115</v>
      </c>
      <c r="P60" s="9" t="s">
        <v>1116</v>
      </c>
    </row>
    <row r="61" spans="1:16">
      <c r="A61" s="2" t="s">
        <v>1117</v>
      </c>
      <c r="B61" s="2" t="s">
        <v>1118</v>
      </c>
      <c r="C61" s="2" t="s">
        <v>1119</v>
      </c>
      <c r="D61" s="2" t="s">
        <v>1120</v>
      </c>
      <c r="E61" s="2" t="s">
        <v>617</v>
      </c>
      <c r="F61" s="2">
        <v>951</v>
      </c>
      <c r="G61" s="2" t="s">
        <v>618</v>
      </c>
      <c r="I61" s="3" t="s">
        <v>1121</v>
      </c>
      <c r="J61" s="3">
        <v>270</v>
      </c>
      <c r="K61" s="4" t="s">
        <v>1122</v>
      </c>
      <c r="N61" s="8" t="s">
        <v>1123</v>
      </c>
      <c r="O61" s="8" t="s">
        <v>395</v>
      </c>
      <c r="P61" s="9" t="s">
        <v>1124</v>
      </c>
    </row>
    <row r="62" spans="1:16">
      <c r="A62" s="2" t="s">
        <v>1125</v>
      </c>
      <c r="B62" s="2" t="s">
        <v>1126</v>
      </c>
      <c r="C62" s="2" t="s">
        <v>1127</v>
      </c>
      <c r="D62" s="2" t="s">
        <v>1128</v>
      </c>
      <c r="E62" s="2" t="s">
        <v>1005</v>
      </c>
      <c r="F62" s="2">
        <v>214</v>
      </c>
      <c r="G62" s="2" t="s">
        <v>1006</v>
      </c>
      <c r="I62" s="3" t="s">
        <v>1129</v>
      </c>
      <c r="J62" s="3">
        <v>324</v>
      </c>
      <c r="K62" s="4" t="s">
        <v>1130</v>
      </c>
      <c r="N62" s="8" t="s">
        <v>1131</v>
      </c>
      <c r="O62" s="8" t="s">
        <v>1132</v>
      </c>
      <c r="P62" s="9" t="s">
        <v>1133</v>
      </c>
    </row>
    <row r="63" spans="1:16">
      <c r="A63" s="2" t="s">
        <v>1134</v>
      </c>
      <c r="B63" s="2" t="s">
        <v>1135</v>
      </c>
      <c r="C63" s="2" t="s">
        <v>1136</v>
      </c>
      <c r="D63" s="2" t="s">
        <v>1137</v>
      </c>
      <c r="E63" s="2" t="s">
        <v>217</v>
      </c>
      <c r="F63" s="2">
        <v>840</v>
      </c>
      <c r="G63" s="2" t="s">
        <v>517</v>
      </c>
      <c r="I63" s="3" t="s">
        <v>1138</v>
      </c>
      <c r="J63" s="3">
        <v>320</v>
      </c>
      <c r="K63" s="4" t="s">
        <v>1139</v>
      </c>
      <c r="N63" s="8" t="s">
        <v>1140</v>
      </c>
      <c r="O63" s="8" t="s">
        <v>1141</v>
      </c>
      <c r="P63" s="9" t="s">
        <v>1142</v>
      </c>
    </row>
    <row r="64" spans="1:16">
      <c r="A64" s="2" t="s">
        <v>1143</v>
      </c>
      <c r="B64" s="2" t="s">
        <v>1144</v>
      </c>
      <c r="C64" s="2" t="s">
        <v>1145</v>
      </c>
      <c r="D64" s="2" t="s">
        <v>1146</v>
      </c>
      <c r="E64" s="2" t="s">
        <v>1021</v>
      </c>
      <c r="F64" s="2">
        <v>818</v>
      </c>
      <c r="G64" s="2" t="s">
        <v>1022</v>
      </c>
      <c r="I64" s="3" t="s">
        <v>1147</v>
      </c>
      <c r="J64" s="3">
        <v>328</v>
      </c>
      <c r="K64" s="4" t="s">
        <v>1148</v>
      </c>
      <c r="N64" s="8" t="s">
        <v>1149</v>
      </c>
      <c r="O64" s="8" t="s">
        <v>1150</v>
      </c>
      <c r="P64" s="9" t="s">
        <v>1151</v>
      </c>
    </row>
    <row r="65" spans="1:16">
      <c r="A65" s="2" t="s">
        <v>1152</v>
      </c>
      <c r="B65" s="2" t="s">
        <v>1153</v>
      </c>
      <c r="C65" s="2" t="s">
        <v>1154</v>
      </c>
      <c r="D65" s="2" t="s">
        <v>1155</v>
      </c>
      <c r="E65" s="2" t="s">
        <v>217</v>
      </c>
      <c r="F65" s="2">
        <v>840</v>
      </c>
      <c r="G65" s="2" t="s">
        <v>517</v>
      </c>
      <c r="I65" s="3" t="s">
        <v>1156</v>
      </c>
      <c r="J65" s="3">
        <v>344</v>
      </c>
      <c r="K65" s="4" t="s">
        <v>1157</v>
      </c>
      <c r="N65" s="8" t="s">
        <v>1158</v>
      </c>
      <c r="O65" s="8" t="s">
        <v>1159</v>
      </c>
      <c r="P65" s="9" t="s">
        <v>1160</v>
      </c>
    </row>
    <row r="66" spans="1:16">
      <c r="A66" s="2" t="s">
        <v>1161</v>
      </c>
      <c r="B66" s="2" t="s">
        <v>1162</v>
      </c>
      <c r="C66" s="2" t="s">
        <v>1163</v>
      </c>
      <c r="D66" s="2" t="s">
        <v>1164</v>
      </c>
      <c r="E66" s="2" t="s">
        <v>932</v>
      </c>
      <c r="F66" s="2">
        <v>950</v>
      </c>
      <c r="G66" s="2" t="s">
        <v>933</v>
      </c>
      <c r="I66" s="3" t="s">
        <v>1165</v>
      </c>
      <c r="J66" s="3">
        <v>340</v>
      </c>
      <c r="K66" s="4" t="s">
        <v>1166</v>
      </c>
      <c r="N66" s="8" t="s">
        <v>1167</v>
      </c>
      <c r="O66" s="8" t="s">
        <v>1168</v>
      </c>
      <c r="P66" s="9" t="s">
        <v>1169</v>
      </c>
    </row>
    <row r="67" spans="1:16">
      <c r="A67" s="2" t="s">
        <v>1170</v>
      </c>
      <c r="B67" s="2" t="s">
        <v>1171</v>
      </c>
      <c r="C67" s="2" t="s">
        <v>1172</v>
      </c>
      <c r="D67" s="2" t="s">
        <v>1173</v>
      </c>
      <c r="E67" s="2" t="s">
        <v>1032</v>
      </c>
      <c r="F67" s="2">
        <v>232</v>
      </c>
      <c r="G67" s="2" t="s">
        <v>1033</v>
      </c>
      <c r="I67" s="3" t="s">
        <v>1057</v>
      </c>
      <c r="J67" s="3">
        <v>191</v>
      </c>
      <c r="K67" s="4" t="s">
        <v>1058</v>
      </c>
      <c r="N67" s="8" t="s">
        <v>1174</v>
      </c>
      <c r="O67" s="8" t="s">
        <v>1175</v>
      </c>
      <c r="P67" s="9" t="s">
        <v>1176</v>
      </c>
    </row>
    <row r="68" spans="1:16">
      <c r="A68" s="2" t="s">
        <v>1177</v>
      </c>
      <c r="B68" s="2" t="s">
        <v>1178</v>
      </c>
      <c r="C68" s="2" t="s">
        <v>1179</v>
      </c>
      <c r="D68" s="2" t="s">
        <v>1180</v>
      </c>
      <c r="E68" s="2" t="s">
        <v>545</v>
      </c>
      <c r="F68" s="2">
        <v>978</v>
      </c>
      <c r="G68" s="2" t="s">
        <v>546</v>
      </c>
      <c r="I68" s="3" t="s">
        <v>1181</v>
      </c>
      <c r="J68" s="3">
        <v>332</v>
      </c>
      <c r="K68" s="4" t="s">
        <v>1182</v>
      </c>
      <c r="N68" s="8" t="s">
        <v>1183</v>
      </c>
      <c r="O68" s="8" t="s">
        <v>1184</v>
      </c>
      <c r="P68" s="9" t="s">
        <v>1185</v>
      </c>
    </row>
    <row r="69" spans="1:16">
      <c r="A69" s="2" t="s">
        <v>1186</v>
      </c>
      <c r="B69" s="2" t="s">
        <v>1187</v>
      </c>
      <c r="C69" s="2" t="s">
        <v>1188</v>
      </c>
      <c r="D69" s="2" t="s">
        <v>1189</v>
      </c>
      <c r="E69" s="2" t="s">
        <v>1190</v>
      </c>
      <c r="F69" s="2">
        <v>748</v>
      </c>
      <c r="G69" s="2" t="s">
        <v>1191</v>
      </c>
      <c r="I69" s="3" t="s">
        <v>1192</v>
      </c>
      <c r="J69" s="3">
        <v>348</v>
      </c>
      <c r="K69" s="4" t="s">
        <v>1193</v>
      </c>
      <c r="N69" s="8" t="s">
        <v>1194</v>
      </c>
      <c r="O69" s="8" t="s">
        <v>1195</v>
      </c>
      <c r="P69" s="9" t="s">
        <v>1196</v>
      </c>
    </row>
    <row r="70" spans="1:16">
      <c r="A70" s="2" t="s">
        <v>1197</v>
      </c>
      <c r="B70" s="2" t="s">
        <v>1198</v>
      </c>
      <c r="C70" s="2" t="s">
        <v>1199</v>
      </c>
      <c r="D70" s="2" t="s">
        <v>1200</v>
      </c>
      <c r="E70" s="2" t="s">
        <v>1041</v>
      </c>
      <c r="F70" s="2">
        <v>230</v>
      </c>
      <c r="G70" s="2" t="s">
        <v>1042</v>
      </c>
      <c r="I70" s="3" t="s">
        <v>1201</v>
      </c>
      <c r="J70" s="3">
        <v>360</v>
      </c>
      <c r="K70" s="4" t="s">
        <v>1202</v>
      </c>
      <c r="N70" s="8" t="s">
        <v>1203</v>
      </c>
      <c r="O70" s="8" t="s">
        <v>1204</v>
      </c>
      <c r="P70" s="9" t="s">
        <v>1205</v>
      </c>
    </row>
    <row r="71" spans="1:16">
      <c r="A71" s="2" t="s">
        <v>1206</v>
      </c>
      <c r="B71" s="2" t="s">
        <v>1207</v>
      </c>
      <c r="C71" s="2" t="s">
        <v>1208</v>
      </c>
      <c r="D71" s="2" t="s">
        <v>1209</v>
      </c>
      <c r="E71" s="2" t="s">
        <v>1068</v>
      </c>
      <c r="F71" s="2">
        <v>238</v>
      </c>
      <c r="G71" s="2" t="s">
        <v>1069</v>
      </c>
      <c r="I71" s="3" t="s">
        <v>1210</v>
      </c>
      <c r="J71" s="3">
        <v>376</v>
      </c>
      <c r="K71" s="4" t="s">
        <v>1211</v>
      </c>
      <c r="N71" s="8" t="s">
        <v>1212</v>
      </c>
      <c r="O71" s="8" t="s">
        <v>1213</v>
      </c>
      <c r="P71" s="9" t="s">
        <v>1214</v>
      </c>
    </row>
    <row r="72" spans="1:16">
      <c r="A72" s="2" t="s">
        <v>1215</v>
      </c>
      <c r="B72" s="2" t="s">
        <v>1216</v>
      </c>
      <c r="C72" s="2" t="s">
        <v>1217</v>
      </c>
      <c r="D72" s="2" t="s">
        <v>1218</v>
      </c>
      <c r="E72" s="2" t="s">
        <v>997</v>
      </c>
      <c r="F72" s="2">
        <v>208</v>
      </c>
      <c r="G72" s="2" t="s">
        <v>998</v>
      </c>
      <c r="I72" s="3" t="s">
        <v>1219</v>
      </c>
      <c r="J72" s="3">
        <v>0</v>
      </c>
      <c r="K72" s="4" t="s">
        <v>1220</v>
      </c>
      <c r="N72" s="8" t="s">
        <v>1221</v>
      </c>
      <c r="O72" s="8" t="s">
        <v>1222</v>
      </c>
      <c r="P72" s="9" t="s">
        <v>1223</v>
      </c>
    </row>
    <row r="73" spans="1:16">
      <c r="A73" s="2" t="s">
        <v>1224</v>
      </c>
      <c r="B73" s="2" t="s">
        <v>1225</v>
      </c>
      <c r="C73" s="2" t="s">
        <v>1226</v>
      </c>
      <c r="D73" s="2" t="s">
        <v>1227</v>
      </c>
      <c r="E73" s="2" t="s">
        <v>1059</v>
      </c>
      <c r="F73" s="2">
        <v>242</v>
      </c>
      <c r="G73" s="2" t="s">
        <v>1060</v>
      </c>
      <c r="I73" s="3" t="s">
        <v>1228</v>
      </c>
      <c r="J73" s="3">
        <v>356</v>
      </c>
      <c r="K73" s="4" t="s">
        <v>1229</v>
      </c>
    </row>
    <row r="74" spans="1:16">
      <c r="A74" s="2" t="s">
        <v>1230</v>
      </c>
      <c r="B74" s="2" t="s">
        <v>1231</v>
      </c>
      <c r="C74" s="2" t="s">
        <v>1232</v>
      </c>
      <c r="D74" s="2" t="s">
        <v>1233</v>
      </c>
      <c r="E74" s="2" t="s">
        <v>545</v>
      </c>
      <c r="F74" s="2">
        <v>978</v>
      </c>
      <c r="G74" s="2" t="s">
        <v>546</v>
      </c>
      <c r="I74" s="3" t="s">
        <v>1234</v>
      </c>
      <c r="J74" s="3">
        <v>368</v>
      </c>
      <c r="K74" s="4" t="s">
        <v>1235</v>
      </c>
    </row>
    <row r="75" spans="1:16">
      <c r="A75" s="2" t="s">
        <v>1236</v>
      </c>
      <c r="B75" s="2" t="s">
        <v>1237</v>
      </c>
      <c r="C75" s="2" t="s">
        <v>1238</v>
      </c>
      <c r="D75" s="2" t="s">
        <v>1239</v>
      </c>
      <c r="E75" s="2" t="s">
        <v>545</v>
      </c>
      <c r="F75" s="2">
        <v>978</v>
      </c>
      <c r="G75" s="2" t="s">
        <v>546</v>
      </c>
      <c r="I75" s="3" t="s">
        <v>1240</v>
      </c>
      <c r="J75" s="3">
        <v>364</v>
      </c>
      <c r="K75" s="4" t="s">
        <v>1241</v>
      </c>
    </row>
    <row r="76" spans="1:16">
      <c r="A76" s="2" t="s">
        <v>1242</v>
      </c>
      <c r="B76" s="2" t="s">
        <v>1243</v>
      </c>
      <c r="C76" s="2" t="s">
        <v>1244</v>
      </c>
      <c r="D76" s="2" t="s">
        <v>1245</v>
      </c>
      <c r="E76" s="2" t="s">
        <v>545</v>
      </c>
      <c r="F76" s="2">
        <v>978</v>
      </c>
      <c r="G76" s="2" t="s">
        <v>546</v>
      </c>
      <c r="I76" s="3" t="s">
        <v>1246</v>
      </c>
      <c r="J76" s="3">
        <v>352</v>
      </c>
      <c r="K76" s="4" t="s">
        <v>1247</v>
      </c>
    </row>
    <row r="77" spans="1:16">
      <c r="A77" s="2" t="s">
        <v>1248</v>
      </c>
      <c r="B77" s="2" t="s">
        <v>1249</v>
      </c>
      <c r="C77" s="2" t="s">
        <v>1250</v>
      </c>
      <c r="D77" s="2" t="s">
        <v>1251</v>
      </c>
      <c r="E77" s="2" t="s">
        <v>545</v>
      </c>
      <c r="F77" s="2">
        <v>978</v>
      </c>
      <c r="G77" s="2" t="s">
        <v>546</v>
      </c>
      <c r="I77" s="3" t="s">
        <v>1252</v>
      </c>
      <c r="J77" s="3">
        <v>0</v>
      </c>
      <c r="K77" s="4" t="s">
        <v>1253</v>
      </c>
    </row>
    <row r="78" spans="1:16">
      <c r="A78" s="2" t="s">
        <v>1254</v>
      </c>
      <c r="B78" s="2" t="s">
        <v>1255</v>
      </c>
      <c r="C78" s="2" t="s">
        <v>1256</v>
      </c>
      <c r="D78" s="2" t="s">
        <v>1257</v>
      </c>
      <c r="E78" s="2" t="s">
        <v>545</v>
      </c>
      <c r="F78" s="2">
        <v>978</v>
      </c>
      <c r="G78" s="2" t="s">
        <v>546</v>
      </c>
      <c r="I78" s="3" t="s">
        <v>1258</v>
      </c>
      <c r="J78" s="3">
        <v>388</v>
      </c>
      <c r="K78" s="4" t="s">
        <v>1259</v>
      </c>
    </row>
    <row r="79" spans="1:16">
      <c r="A79" s="2" t="s">
        <v>1260</v>
      </c>
      <c r="B79" s="2" t="s">
        <v>1261</v>
      </c>
      <c r="C79" s="2" t="s">
        <v>1262</v>
      </c>
      <c r="D79" s="2" t="s">
        <v>1263</v>
      </c>
      <c r="E79" s="2" t="s">
        <v>932</v>
      </c>
      <c r="F79" s="2">
        <v>950</v>
      </c>
      <c r="G79" s="2" t="s">
        <v>933</v>
      </c>
      <c r="I79" s="3" t="s">
        <v>1264</v>
      </c>
      <c r="J79" s="3">
        <v>400</v>
      </c>
      <c r="K79" s="4" t="s">
        <v>1265</v>
      </c>
    </row>
    <row r="80" spans="1:16">
      <c r="A80" s="2" t="s">
        <v>1266</v>
      </c>
      <c r="B80" s="2" t="s">
        <v>1267</v>
      </c>
      <c r="C80" s="2" t="s">
        <v>1268</v>
      </c>
      <c r="D80" s="2" t="s">
        <v>1269</v>
      </c>
      <c r="E80" s="2" t="s">
        <v>1121</v>
      </c>
      <c r="F80" s="2">
        <v>270</v>
      </c>
      <c r="G80" s="2" t="s">
        <v>1122</v>
      </c>
      <c r="I80" s="3" t="s">
        <v>1270</v>
      </c>
      <c r="J80" s="3">
        <v>392</v>
      </c>
      <c r="K80" s="4" t="s">
        <v>1271</v>
      </c>
    </row>
    <row r="81" spans="1:11">
      <c r="A81" s="2" t="s">
        <v>1272</v>
      </c>
      <c r="B81" s="2" t="s">
        <v>1273</v>
      </c>
      <c r="C81" s="2" t="s">
        <v>1274</v>
      </c>
      <c r="D81" s="2" t="s">
        <v>1275</v>
      </c>
      <c r="E81" s="2" t="s">
        <v>1085</v>
      </c>
      <c r="F81" s="2">
        <v>981</v>
      </c>
      <c r="G81" s="2" t="s">
        <v>1086</v>
      </c>
      <c r="I81" s="3" t="s">
        <v>1276</v>
      </c>
      <c r="J81" s="3">
        <v>404</v>
      </c>
      <c r="K81" s="4" t="s">
        <v>1277</v>
      </c>
    </row>
    <row r="82" spans="1:11">
      <c r="A82" s="2" t="s">
        <v>1278</v>
      </c>
      <c r="B82" s="2" t="s">
        <v>1279</v>
      </c>
      <c r="C82" s="2" t="s">
        <v>1280</v>
      </c>
      <c r="D82" s="2" t="s">
        <v>1281</v>
      </c>
      <c r="E82" s="2" t="s">
        <v>545</v>
      </c>
      <c r="F82" s="2">
        <v>978</v>
      </c>
      <c r="G82" s="2" t="s">
        <v>546</v>
      </c>
      <c r="I82" s="3" t="s">
        <v>1282</v>
      </c>
      <c r="J82" s="3">
        <v>417</v>
      </c>
      <c r="K82" s="4" t="s">
        <v>1283</v>
      </c>
    </row>
    <row r="83" spans="1:11">
      <c r="A83" s="2" t="s">
        <v>1284</v>
      </c>
      <c r="B83" s="2" t="s">
        <v>1285</v>
      </c>
      <c r="C83" s="2" t="s">
        <v>1286</v>
      </c>
      <c r="D83" s="2" t="s">
        <v>1287</v>
      </c>
      <c r="E83" s="2" t="s">
        <v>1103</v>
      </c>
      <c r="F83" s="2">
        <v>936</v>
      </c>
      <c r="G83" s="2" t="s">
        <v>1104</v>
      </c>
      <c r="I83" s="3" t="s">
        <v>923</v>
      </c>
      <c r="J83" s="3">
        <v>116</v>
      </c>
      <c r="K83" s="4" t="s">
        <v>924</v>
      </c>
    </row>
    <row r="84" spans="1:11">
      <c r="A84" s="2" t="s">
        <v>1288</v>
      </c>
      <c r="B84" s="2" t="s">
        <v>1289</v>
      </c>
      <c r="C84" s="2" t="s">
        <v>1290</v>
      </c>
      <c r="D84" s="2" t="s">
        <v>1291</v>
      </c>
      <c r="E84" s="2" t="s">
        <v>1112</v>
      </c>
      <c r="F84" s="2">
        <v>292</v>
      </c>
      <c r="G84" s="2" t="s">
        <v>1113</v>
      </c>
      <c r="I84" s="3" t="s">
        <v>1030</v>
      </c>
      <c r="J84" s="3">
        <v>174</v>
      </c>
      <c r="K84" s="4" t="s">
        <v>1031</v>
      </c>
    </row>
    <row r="85" spans="1:11">
      <c r="A85" s="2" t="s">
        <v>1292</v>
      </c>
      <c r="B85" s="2" t="s">
        <v>1293</v>
      </c>
      <c r="C85" s="2" t="s">
        <v>1294</v>
      </c>
      <c r="D85" s="2" t="s">
        <v>1295</v>
      </c>
      <c r="E85" s="2" t="s">
        <v>545</v>
      </c>
      <c r="F85" s="2">
        <v>978</v>
      </c>
      <c r="G85" s="2" t="s">
        <v>546</v>
      </c>
      <c r="I85" s="3" t="s">
        <v>1296</v>
      </c>
      <c r="J85" s="3">
        <v>408</v>
      </c>
      <c r="K85" s="4" t="s">
        <v>1297</v>
      </c>
    </row>
    <row r="86" spans="1:11">
      <c r="A86" s="2" t="s">
        <v>1298</v>
      </c>
      <c r="B86" s="2" t="s">
        <v>1299</v>
      </c>
      <c r="C86" s="2" t="s">
        <v>1300</v>
      </c>
      <c r="D86" s="2" t="s">
        <v>1301</v>
      </c>
      <c r="E86" s="2" t="s">
        <v>997</v>
      </c>
      <c r="F86" s="2">
        <v>208</v>
      </c>
      <c r="G86" s="2" t="s">
        <v>998</v>
      </c>
      <c r="I86" s="3" t="s">
        <v>1302</v>
      </c>
      <c r="J86" s="3">
        <v>410</v>
      </c>
      <c r="K86" s="4" t="s">
        <v>1303</v>
      </c>
    </row>
    <row r="87" spans="1:11">
      <c r="A87" s="2" t="s">
        <v>1304</v>
      </c>
      <c r="B87" s="2" t="s">
        <v>1305</v>
      </c>
      <c r="C87" s="2" t="s">
        <v>1306</v>
      </c>
      <c r="D87" s="2" t="s">
        <v>1307</v>
      </c>
      <c r="E87" s="2" t="s">
        <v>617</v>
      </c>
      <c r="F87" s="2">
        <v>951</v>
      </c>
      <c r="G87" s="2" t="s">
        <v>618</v>
      </c>
      <c r="I87" s="3" t="s">
        <v>1308</v>
      </c>
      <c r="J87" s="3">
        <v>414</v>
      </c>
      <c r="K87" s="4" t="s">
        <v>1309</v>
      </c>
    </row>
    <row r="88" spans="1:11">
      <c r="A88" s="2" t="s">
        <v>1310</v>
      </c>
      <c r="B88" s="2" t="s">
        <v>1311</v>
      </c>
      <c r="C88" s="2" t="s">
        <v>1312</v>
      </c>
      <c r="D88" s="2" t="s">
        <v>1313</v>
      </c>
      <c r="E88" s="2" t="s">
        <v>545</v>
      </c>
      <c r="F88" s="2">
        <v>978</v>
      </c>
      <c r="G88" s="2" t="s">
        <v>546</v>
      </c>
      <c r="I88" s="3" t="s">
        <v>963</v>
      </c>
      <c r="J88" s="3">
        <v>136</v>
      </c>
      <c r="K88" s="4" t="s">
        <v>964</v>
      </c>
    </row>
    <row r="89" spans="1:11">
      <c r="A89" s="2" t="s">
        <v>1314</v>
      </c>
      <c r="B89" s="2" t="s">
        <v>1315</v>
      </c>
      <c r="C89" s="2" t="s">
        <v>1316</v>
      </c>
      <c r="D89" s="2" t="s">
        <v>1317</v>
      </c>
      <c r="E89" s="2" t="s">
        <v>217</v>
      </c>
      <c r="F89" s="2">
        <v>840</v>
      </c>
      <c r="G89" s="2" t="s">
        <v>517</v>
      </c>
      <c r="I89" s="3" t="s">
        <v>1318</v>
      </c>
      <c r="J89" s="3">
        <v>398</v>
      </c>
      <c r="K89" s="4" t="s">
        <v>1319</v>
      </c>
    </row>
    <row r="90" spans="1:11">
      <c r="A90" s="2" t="s">
        <v>1320</v>
      </c>
      <c r="B90" s="2" t="s">
        <v>1321</v>
      </c>
      <c r="C90" s="2" t="s">
        <v>1322</v>
      </c>
      <c r="D90" s="2" t="s">
        <v>1323</v>
      </c>
      <c r="E90" s="2" t="s">
        <v>1138</v>
      </c>
      <c r="F90" s="2">
        <v>320</v>
      </c>
      <c r="G90" s="2" t="s">
        <v>1139</v>
      </c>
      <c r="I90" s="3" t="s">
        <v>1324</v>
      </c>
      <c r="J90" s="3">
        <v>418</v>
      </c>
      <c r="K90" s="4" t="s">
        <v>1325</v>
      </c>
    </row>
    <row r="91" spans="1:11">
      <c r="A91" s="2" t="s">
        <v>1326</v>
      </c>
      <c r="B91" s="2" t="s">
        <v>1327</v>
      </c>
      <c r="C91" s="2" t="s">
        <v>1328</v>
      </c>
      <c r="D91" s="2" t="s">
        <v>1329</v>
      </c>
      <c r="E91" s="2" t="s">
        <v>1094</v>
      </c>
      <c r="F91" s="2">
        <v>0</v>
      </c>
      <c r="G91" s="2" t="s">
        <v>1095</v>
      </c>
      <c r="I91" s="3" t="s">
        <v>1330</v>
      </c>
      <c r="J91" s="3">
        <v>422</v>
      </c>
      <c r="K91" s="4" t="s">
        <v>1331</v>
      </c>
    </row>
    <row r="92" spans="1:11">
      <c r="A92" s="2" t="s">
        <v>1332</v>
      </c>
      <c r="B92" s="2" t="s">
        <v>1333</v>
      </c>
      <c r="C92" s="2" t="s">
        <v>1334</v>
      </c>
      <c r="D92" s="2" t="s">
        <v>1335</v>
      </c>
      <c r="E92" s="2" t="s">
        <v>1129</v>
      </c>
      <c r="F92" s="2">
        <v>324</v>
      </c>
      <c r="G92" s="2" t="s">
        <v>1130</v>
      </c>
      <c r="I92" s="3" t="s">
        <v>1336</v>
      </c>
      <c r="J92" s="3">
        <v>144</v>
      </c>
      <c r="K92" s="4" t="s">
        <v>1337</v>
      </c>
    </row>
    <row r="93" spans="1:11">
      <c r="A93" s="2" t="s">
        <v>1338</v>
      </c>
      <c r="B93" s="2" t="s">
        <v>1339</v>
      </c>
      <c r="C93" s="2" t="s">
        <v>1340</v>
      </c>
      <c r="D93" s="2" t="s">
        <v>1341</v>
      </c>
      <c r="E93" s="2" t="s">
        <v>800</v>
      </c>
      <c r="F93" s="2">
        <v>952</v>
      </c>
      <c r="G93" s="2" t="s">
        <v>801</v>
      </c>
      <c r="I93" s="3" t="s">
        <v>1342</v>
      </c>
      <c r="J93" s="3">
        <v>430</v>
      </c>
      <c r="K93" s="4" t="s">
        <v>1343</v>
      </c>
    </row>
    <row r="94" spans="1:11">
      <c r="A94" s="2" t="s">
        <v>1344</v>
      </c>
      <c r="B94" s="2" t="s">
        <v>1345</v>
      </c>
      <c r="C94" s="2" t="s">
        <v>1346</v>
      </c>
      <c r="D94" s="2" t="s">
        <v>1347</v>
      </c>
      <c r="E94" s="2" t="s">
        <v>1147</v>
      </c>
      <c r="F94" s="2">
        <v>328</v>
      </c>
      <c r="G94" s="2" t="s">
        <v>1148</v>
      </c>
      <c r="I94" s="3" t="s">
        <v>1348</v>
      </c>
      <c r="J94" s="3">
        <v>426</v>
      </c>
      <c r="K94" s="4" t="s">
        <v>1349</v>
      </c>
    </row>
    <row r="95" spans="1:11">
      <c r="A95" s="2" t="s">
        <v>1350</v>
      </c>
      <c r="B95" s="2" t="s">
        <v>1351</v>
      </c>
      <c r="C95" s="2" t="s">
        <v>1352</v>
      </c>
      <c r="D95" s="2" t="s">
        <v>1353</v>
      </c>
      <c r="E95" s="2" t="s">
        <v>1181</v>
      </c>
      <c r="F95" s="2">
        <v>332</v>
      </c>
      <c r="G95" s="2" t="s">
        <v>1182</v>
      </c>
      <c r="I95" s="3" t="s">
        <v>1354</v>
      </c>
      <c r="J95" s="3">
        <v>434</v>
      </c>
      <c r="K95" s="4" t="s">
        <v>1355</v>
      </c>
    </row>
    <row r="96" spans="1:11">
      <c r="A96" s="2" t="s">
        <v>1356</v>
      </c>
      <c r="B96" s="2" t="s">
        <v>1357</v>
      </c>
      <c r="C96" s="2" t="s">
        <v>1358</v>
      </c>
      <c r="D96" s="2" t="s">
        <v>1359</v>
      </c>
      <c r="I96" s="3" t="s">
        <v>1360</v>
      </c>
      <c r="J96" s="3">
        <v>504</v>
      </c>
      <c r="K96" s="4" t="s">
        <v>1361</v>
      </c>
    </row>
    <row r="97" spans="1:11">
      <c r="A97" s="2" t="s">
        <v>1362</v>
      </c>
      <c r="B97" s="2" t="s">
        <v>1363</v>
      </c>
      <c r="C97" s="2" t="s">
        <v>1364</v>
      </c>
      <c r="D97" s="2" t="s">
        <v>1365</v>
      </c>
      <c r="E97" s="2" t="s">
        <v>1165</v>
      </c>
      <c r="F97" s="2">
        <v>340</v>
      </c>
      <c r="G97" s="2" t="s">
        <v>1166</v>
      </c>
      <c r="I97" s="3" t="s">
        <v>1366</v>
      </c>
      <c r="J97" s="3">
        <v>498</v>
      </c>
      <c r="K97" s="4" t="s">
        <v>1367</v>
      </c>
    </row>
    <row r="98" spans="1:11">
      <c r="A98" s="2" t="s">
        <v>1368</v>
      </c>
      <c r="B98" s="2" t="s">
        <v>1369</v>
      </c>
      <c r="C98" s="2" t="s">
        <v>1370</v>
      </c>
      <c r="D98" s="2" t="s">
        <v>1371</v>
      </c>
      <c r="E98" s="2" t="s">
        <v>1156</v>
      </c>
      <c r="F98" s="2">
        <v>344</v>
      </c>
      <c r="G98" s="2" t="s">
        <v>1157</v>
      </c>
      <c r="I98" s="3" t="s">
        <v>1372</v>
      </c>
      <c r="J98" s="3">
        <v>969</v>
      </c>
      <c r="K98" s="4" t="s">
        <v>1373</v>
      </c>
    </row>
    <row r="99" spans="1:11">
      <c r="A99" s="2" t="s">
        <v>1374</v>
      </c>
      <c r="B99" s="2" t="s">
        <v>1375</v>
      </c>
      <c r="C99" s="2" t="s">
        <v>1376</v>
      </c>
      <c r="D99" s="2" t="s">
        <v>1377</v>
      </c>
      <c r="E99" s="2" t="s">
        <v>1192</v>
      </c>
      <c r="F99" s="2">
        <v>348</v>
      </c>
      <c r="G99" s="2" t="s">
        <v>1193</v>
      </c>
      <c r="I99" s="3" t="s">
        <v>1378</v>
      </c>
      <c r="J99" s="3">
        <v>807</v>
      </c>
      <c r="K99" s="4" t="s">
        <v>1379</v>
      </c>
    </row>
    <row r="100" spans="1:11">
      <c r="A100" s="2" t="s">
        <v>1380</v>
      </c>
      <c r="B100" s="2" t="s">
        <v>1381</v>
      </c>
      <c r="C100" s="2" t="s">
        <v>1382</v>
      </c>
      <c r="D100" s="2" t="s">
        <v>1383</v>
      </c>
      <c r="E100" s="2" t="s">
        <v>1246</v>
      </c>
      <c r="F100" s="2">
        <v>352</v>
      </c>
      <c r="G100" s="2" t="s">
        <v>1247</v>
      </c>
      <c r="I100" s="3" t="s">
        <v>1384</v>
      </c>
      <c r="J100" s="3">
        <v>104</v>
      </c>
      <c r="K100" s="4" t="s">
        <v>1385</v>
      </c>
    </row>
    <row r="101" spans="1:11">
      <c r="A101" s="2" t="s">
        <v>1386</v>
      </c>
      <c r="B101" s="2" t="s">
        <v>1387</v>
      </c>
      <c r="C101" s="2" t="s">
        <v>1388</v>
      </c>
      <c r="D101" s="2" t="s">
        <v>1389</v>
      </c>
      <c r="E101" s="2" t="s">
        <v>1228</v>
      </c>
      <c r="F101" s="2">
        <v>356</v>
      </c>
      <c r="G101" s="2" t="s">
        <v>1229</v>
      </c>
      <c r="I101" s="3" t="s">
        <v>1390</v>
      </c>
      <c r="J101" s="3">
        <v>496</v>
      </c>
      <c r="K101" s="4" t="s">
        <v>1391</v>
      </c>
    </row>
    <row r="102" spans="1:11">
      <c r="A102" s="2" t="s">
        <v>1392</v>
      </c>
      <c r="B102" s="2" t="s">
        <v>1393</v>
      </c>
      <c r="C102" s="2" t="s">
        <v>1394</v>
      </c>
      <c r="D102" s="2" t="s">
        <v>1395</v>
      </c>
      <c r="E102" s="2" t="s">
        <v>1201</v>
      </c>
      <c r="F102" s="2">
        <v>360</v>
      </c>
      <c r="G102" s="2" t="s">
        <v>1202</v>
      </c>
      <c r="I102" s="3" t="s">
        <v>1396</v>
      </c>
      <c r="J102" s="3">
        <v>446</v>
      </c>
      <c r="K102" s="4" t="s">
        <v>1397</v>
      </c>
    </row>
    <row r="103" spans="1:11">
      <c r="A103" s="2" t="s">
        <v>1398</v>
      </c>
      <c r="B103" s="2" t="s">
        <v>1399</v>
      </c>
      <c r="C103" s="2" t="s">
        <v>1400</v>
      </c>
      <c r="D103" s="2" t="s">
        <v>1401</v>
      </c>
      <c r="E103" s="2" t="s">
        <v>1240</v>
      </c>
      <c r="F103" s="2">
        <v>364</v>
      </c>
      <c r="G103" s="2" t="s">
        <v>1241</v>
      </c>
      <c r="I103" s="3" t="s">
        <v>1402</v>
      </c>
      <c r="J103" s="3">
        <v>478</v>
      </c>
      <c r="K103" s="4" t="s">
        <v>1403</v>
      </c>
    </row>
    <row r="104" spans="1:11">
      <c r="A104" s="2" t="s">
        <v>1404</v>
      </c>
      <c r="B104" s="2" t="s">
        <v>1405</v>
      </c>
      <c r="C104" s="2" t="s">
        <v>1406</v>
      </c>
      <c r="D104" s="2" t="s">
        <v>1407</v>
      </c>
      <c r="E104" s="2" t="s">
        <v>1234</v>
      </c>
      <c r="F104" s="2">
        <v>368</v>
      </c>
      <c r="G104" s="2" t="s">
        <v>1235</v>
      </c>
      <c r="I104" s="3" t="s">
        <v>1408</v>
      </c>
      <c r="J104" s="3">
        <v>480</v>
      </c>
      <c r="K104" s="4" t="s">
        <v>1409</v>
      </c>
    </row>
    <row r="105" spans="1:11">
      <c r="A105" s="2" t="s">
        <v>1410</v>
      </c>
      <c r="B105" s="2" t="s">
        <v>1411</v>
      </c>
      <c r="C105" s="2" t="s">
        <v>1412</v>
      </c>
      <c r="D105" s="2" t="s">
        <v>1413</v>
      </c>
      <c r="E105" s="2" t="s">
        <v>545</v>
      </c>
      <c r="F105" s="2">
        <v>978</v>
      </c>
      <c r="G105" s="2" t="s">
        <v>546</v>
      </c>
      <c r="I105" s="3" t="s">
        <v>1414</v>
      </c>
      <c r="J105" s="3">
        <v>462</v>
      </c>
      <c r="K105" s="4" t="s">
        <v>1415</v>
      </c>
    </row>
    <row r="106" spans="1:11">
      <c r="A106" s="2" t="s">
        <v>1416</v>
      </c>
      <c r="B106" s="2" t="s">
        <v>1417</v>
      </c>
      <c r="C106" s="2" t="s">
        <v>1418</v>
      </c>
      <c r="D106" s="2" t="s">
        <v>1419</v>
      </c>
      <c r="E106" s="2" t="s">
        <v>1219</v>
      </c>
      <c r="F106" s="2">
        <v>0</v>
      </c>
      <c r="G106" s="2" t="s">
        <v>1220</v>
      </c>
      <c r="I106" s="3" t="s">
        <v>1420</v>
      </c>
      <c r="J106" s="3">
        <v>454</v>
      </c>
      <c r="K106" s="4" t="s">
        <v>1421</v>
      </c>
    </row>
    <row r="107" spans="1:11">
      <c r="A107" s="2" t="s">
        <v>1422</v>
      </c>
      <c r="B107" s="2" t="s">
        <v>1423</v>
      </c>
      <c r="C107" s="2" t="s">
        <v>1424</v>
      </c>
      <c r="D107" s="2" t="s">
        <v>1425</v>
      </c>
      <c r="E107" s="2" t="s">
        <v>1210</v>
      </c>
      <c r="F107" s="2">
        <v>376</v>
      </c>
      <c r="G107" s="2" t="s">
        <v>1211</v>
      </c>
      <c r="I107" s="3" t="s">
        <v>1426</v>
      </c>
      <c r="J107" s="3">
        <v>484</v>
      </c>
      <c r="K107" s="4" t="s">
        <v>1427</v>
      </c>
    </row>
    <row r="108" spans="1:11">
      <c r="A108" s="2" t="s">
        <v>1428</v>
      </c>
      <c r="B108" s="2" t="s">
        <v>1429</v>
      </c>
      <c r="C108" s="2" t="s">
        <v>1430</v>
      </c>
      <c r="D108" s="2" t="s">
        <v>1431</v>
      </c>
      <c r="E108" s="2" t="s">
        <v>545</v>
      </c>
      <c r="F108" s="2">
        <v>978</v>
      </c>
      <c r="G108" s="2" t="s">
        <v>546</v>
      </c>
      <c r="I108" s="3" t="s">
        <v>1432</v>
      </c>
      <c r="J108" s="3">
        <v>458</v>
      </c>
      <c r="K108" s="4" t="s">
        <v>1433</v>
      </c>
    </row>
    <row r="109" spans="1:11">
      <c r="A109" s="2" t="s">
        <v>1434</v>
      </c>
      <c r="B109" s="2" t="s">
        <v>1435</v>
      </c>
      <c r="C109" s="2" t="s">
        <v>1436</v>
      </c>
      <c r="D109" s="2" t="s">
        <v>1437</v>
      </c>
      <c r="E109" s="2" t="s">
        <v>1258</v>
      </c>
      <c r="F109" s="2">
        <v>388</v>
      </c>
      <c r="G109" s="2" t="s">
        <v>1259</v>
      </c>
      <c r="I109" s="3" t="s">
        <v>1438</v>
      </c>
      <c r="J109" s="3">
        <v>943</v>
      </c>
      <c r="K109" s="4" t="s">
        <v>1439</v>
      </c>
    </row>
    <row r="110" spans="1:11">
      <c r="A110" s="2" t="s">
        <v>1440</v>
      </c>
      <c r="B110" s="2" t="s">
        <v>1441</v>
      </c>
      <c r="C110" s="2" t="s">
        <v>1442</v>
      </c>
      <c r="D110" s="2" t="s">
        <v>1443</v>
      </c>
      <c r="E110" s="2" t="s">
        <v>1270</v>
      </c>
      <c r="F110" s="2">
        <v>392</v>
      </c>
      <c r="G110" s="2" t="s">
        <v>1271</v>
      </c>
      <c r="I110" s="3" t="s">
        <v>1444</v>
      </c>
      <c r="J110" s="3">
        <v>516</v>
      </c>
      <c r="K110" s="4" t="s">
        <v>1445</v>
      </c>
    </row>
    <row r="111" spans="1:11">
      <c r="A111" s="2" t="s">
        <v>1446</v>
      </c>
      <c r="B111" s="2" t="s">
        <v>1447</v>
      </c>
      <c r="C111" s="2" t="s">
        <v>1448</v>
      </c>
      <c r="D111" s="2" t="s">
        <v>1449</v>
      </c>
      <c r="E111" s="2" t="s">
        <v>1252</v>
      </c>
      <c r="F111" s="2">
        <v>0</v>
      </c>
      <c r="G111" s="2" t="s">
        <v>1253</v>
      </c>
      <c r="I111" s="3" t="s">
        <v>1450</v>
      </c>
      <c r="J111" s="3">
        <v>566</v>
      </c>
      <c r="K111" s="4" t="s">
        <v>1451</v>
      </c>
    </row>
    <row r="112" spans="1:11">
      <c r="A112" s="2" t="s">
        <v>1452</v>
      </c>
      <c r="B112" s="2" t="s">
        <v>1453</v>
      </c>
      <c r="C112" s="2" t="s">
        <v>1454</v>
      </c>
      <c r="D112" s="2" t="s">
        <v>1455</v>
      </c>
      <c r="E112" s="2" t="s">
        <v>1264</v>
      </c>
      <c r="F112" s="2">
        <v>400</v>
      </c>
      <c r="G112" s="2" t="s">
        <v>1265</v>
      </c>
      <c r="I112" s="3" t="s">
        <v>1456</v>
      </c>
      <c r="J112" s="3">
        <v>558</v>
      </c>
      <c r="K112" s="4" t="s">
        <v>1457</v>
      </c>
    </row>
    <row r="113" spans="1:11">
      <c r="A113" s="2" t="s">
        <v>1458</v>
      </c>
      <c r="B113" s="2" t="s">
        <v>1459</v>
      </c>
      <c r="C113" s="2" t="s">
        <v>1460</v>
      </c>
      <c r="D113" s="2" t="s">
        <v>1461</v>
      </c>
      <c r="E113" s="2" t="s">
        <v>1318</v>
      </c>
      <c r="F113" s="2">
        <v>398</v>
      </c>
      <c r="G113" s="2" t="s">
        <v>1319</v>
      </c>
      <c r="I113" s="3" t="s">
        <v>1462</v>
      </c>
      <c r="J113" s="3">
        <v>578</v>
      </c>
      <c r="K113" s="4" t="s">
        <v>1463</v>
      </c>
    </row>
    <row r="114" spans="1:11">
      <c r="A114" s="2" t="s">
        <v>1464</v>
      </c>
      <c r="B114" s="2" t="s">
        <v>1465</v>
      </c>
      <c r="C114" s="2" t="s">
        <v>1466</v>
      </c>
      <c r="D114" s="2" t="s">
        <v>1467</v>
      </c>
      <c r="E114" s="2" t="s">
        <v>1276</v>
      </c>
      <c r="F114" s="2">
        <v>404</v>
      </c>
      <c r="G114" s="2" t="s">
        <v>1277</v>
      </c>
      <c r="I114" s="3" t="s">
        <v>1468</v>
      </c>
      <c r="J114" s="3">
        <v>524</v>
      </c>
      <c r="K114" s="4" t="s">
        <v>1469</v>
      </c>
    </row>
    <row r="115" spans="1:11">
      <c r="A115" s="2" t="s">
        <v>1470</v>
      </c>
      <c r="B115" s="2" t="s">
        <v>1471</v>
      </c>
      <c r="C115" s="2" t="s">
        <v>1472</v>
      </c>
      <c r="D115" s="2" t="s">
        <v>1473</v>
      </c>
      <c r="I115" s="3" t="s">
        <v>1474</v>
      </c>
      <c r="J115" s="3">
        <v>554</v>
      </c>
      <c r="K115" s="4" t="s">
        <v>1475</v>
      </c>
    </row>
    <row r="116" spans="1:11">
      <c r="A116" s="2" t="s">
        <v>1476</v>
      </c>
      <c r="B116" s="2" t="s">
        <v>1477</v>
      </c>
      <c r="C116" s="2" t="s">
        <v>1478</v>
      </c>
      <c r="D116" s="2" t="s">
        <v>1479</v>
      </c>
      <c r="E116" s="2" t="s">
        <v>1296</v>
      </c>
      <c r="F116" s="2">
        <v>408</v>
      </c>
      <c r="G116" s="2" t="s">
        <v>1297</v>
      </c>
      <c r="I116" s="3" t="s">
        <v>1480</v>
      </c>
      <c r="J116" s="3">
        <v>512</v>
      </c>
      <c r="K116" s="4" t="s">
        <v>1481</v>
      </c>
    </row>
    <row r="117" spans="1:11">
      <c r="A117" s="2" t="s">
        <v>1482</v>
      </c>
      <c r="B117" s="2" t="s">
        <v>1483</v>
      </c>
      <c r="C117" s="2" t="s">
        <v>1484</v>
      </c>
      <c r="D117" s="2" t="s">
        <v>1485</v>
      </c>
      <c r="E117" s="2" t="s">
        <v>1302</v>
      </c>
      <c r="F117" s="2">
        <v>410</v>
      </c>
      <c r="G117" s="2" t="s">
        <v>1303</v>
      </c>
      <c r="I117" s="3" t="s">
        <v>1486</v>
      </c>
      <c r="J117" s="3">
        <v>590</v>
      </c>
      <c r="K117" s="4" t="s">
        <v>1487</v>
      </c>
    </row>
    <row r="118" spans="1:11">
      <c r="A118" s="2" t="s">
        <v>1488</v>
      </c>
      <c r="B118" s="2" t="s">
        <v>1489</v>
      </c>
      <c r="C118" s="2" t="s">
        <v>1490</v>
      </c>
      <c r="D118" s="2" t="s">
        <v>397</v>
      </c>
      <c r="E118" s="2" t="s">
        <v>545</v>
      </c>
      <c r="F118" s="2">
        <v>978</v>
      </c>
      <c r="G118" s="2" t="s">
        <v>546</v>
      </c>
      <c r="I118" s="3" t="s">
        <v>1491</v>
      </c>
      <c r="J118" s="3">
        <v>604</v>
      </c>
      <c r="K118" s="4" t="s">
        <v>1492</v>
      </c>
    </row>
    <row r="119" spans="1:11">
      <c r="A119" s="2" t="s">
        <v>1493</v>
      </c>
      <c r="B119" s="2" t="s">
        <v>1494</v>
      </c>
      <c r="C119" s="2" t="s">
        <v>1495</v>
      </c>
      <c r="D119" s="2" t="s">
        <v>1496</v>
      </c>
      <c r="E119" s="2" t="s">
        <v>1308</v>
      </c>
      <c r="F119" s="2">
        <v>414</v>
      </c>
      <c r="G119" s="2" t="s">
        <v>1309</v>
      </c>
      <c r="I119" s="3" t="s">
        <v>1497</v>
      </c>
      <c r="J119" s="3">
        <v>598</v>
      </c>
      <c r="K119" s="4" t="s">
        <v>1498</v>
      </c>
    </row>
    <row r="120" spans="1:11">
      <c r="A120" s="2" t="s">
        <v>1499</v>
      </c>
      <c r="B120" s="2" t="s">
        <v>1500</v>
      </c>
      <c r="C120" s="2" t="s">
        <v>1501</v>
      </c>
      <c r="D120" s="2" t="s">
        <v>1502</v>
      </c>
      <c r="E120" s="2" t="s">
        <v>1282</v>
      </c>
      <c r="F120" s="2">
        <v>417</v>
      </c>
      <c r="G120" s="2" t="s">
        <v>1283</v>
      </c>
      <c r="I120" s="3" t="s">
        <v>1503</v>
      </c>
      <c r="J120" s="3">
        <v>608</v>
      </c>
      <c r="K120" s="4" t="s">
        <v>1504</v>
      </c>
    </row>
    <row r="121" spans="1:11">
      <c r="A121" s="2" t="s">
        <v>1505</v>
      </c>
      <c r="B121" s="2" t="s">
        <v>1506</v>
      </c>
      <c r="C121" s="2" t="s">
        <v>1507</v>
      </c>
      <c r="D121" s="2" t="s">
        <v>1508</v>
      </c>
      <c r="E121" s="2" t="s">
        <v>1324</v>
      </c>
      <c r="F121" s="2">
        <v>418</v>
      </c>
      <c r="G121" s="2" t="s">
        <v>1325</v>
      </c>
      <c r="I121" s="3" t="s">
        <v>1509</v>
      </c>
      <c r="J121" s="3">
        <v>586</v>
      </c>
      <c r="K121" s="4" t="s">
        <v>1510</v>
      </c>
    </row>
    <row r="122" spans="1:11">
      <c r="A122" s="2" t="s">
        <v>1511</v>
      </c>
      <c r="B122" s="2" t="s">
        <v>1512</v>
      </c>
      <c r="C122" s="2" t="s">
        <v>1513</v>
      </c>
      <c r="D122" s="2" t="s">
        <v>1514</v>
      </c>
      <c r="E122" s="2" t="s">
        <v>545</v>
      </c>
      <c r="F122" s="2">
        <v>978</v>
      </c>
      <c r="G122" s="2" t="s">
        <v>546</v>
      </c>
      <c r="I122" s="3" t="s">
        <v>1515</v>
      </c>
      <c r="J122" s="3">
        <v>985</v>
      </c>
      <c r="K122" s="4" t="s">
        <v>1516</v>
      </c>
    </row>
    <row r="123" spans="1:11">
      <c r="A123" s="2" t="s">
        <v>1517</v>
      </c>
      <c r="B123" s="2" t="s">
        <v>1518</v>
      </c>
      <c r="C123" s="2" t="s">
        <v>1519</v>
      </c>
      <c r="D123" s="2" t="s">
        <v>1520</v>
      </c>
      <c r="E123" s="2" t="s">
        <v>1330</v>
      </c>
      <c r="F123" s="2">
        <v>422</v>
      </c>
      <c r="G123" s="2" t="s">
        <v>1331</v>
      </c>
      <c r="I123" s="3" t="s">
        <v>1521</v>
      </c>
      <c r="J123" s="3">
        <v>600</v>
      </c>
      <c r="K123" s="4" t="s">
        <v>1522</v>
      </c>
    </row>
    <row r="124" spans="1:11">
      <c r="A124" s="2" t="s">
        <v>1523</v>
      </c>
      <c r="B124" s="2" t="s">
        <v>1524</v>
      </c>
      <c r="C124" s="2" t="s">
        <v>1525</v>
      </c>
      <c r="D124" s="2" t="s">
        <v>1526</v>
      </c>
      <c r="E124" s="2" t="s">
        <v>1348</v>
      </c>
      <c r="F124" s="2">
        <v>426</v>
      </c>
      <c r="G124" s="2" t="s">
        <v>1349</v>
      </c>
      <c r="I124" s="3" t="s">
        <v>1527</v>
      </c>
      <c r="J124" s="3">
        <v>634</v>
      </c>
      <c r="K124" s="4" t="s">
        <v>1528</v>
      </c>
    </row>
    <row r="125" spans="1:11">
      <c r="A125" s="2" t="s">
        <v>1529</v>
      </c>
      <c r="B125" s="2" t="s">
        <v>1530</v>
      </c>
      <c r="C125" s="2" t="s">
        <v>1531</v>
      </c>
      <c r="D125" s="2" t="s">
        <v>1532</v>
      </c>
      <c r="E125" s="2" t="s">
        <v>1342</v>
      </c>
      <c r="F125" s="2">
        <v>430</v>
      </c>
      <c r="G125" s="2" t="s">
        <v>1343</v>
      </c>
      <c r="I125" s="3" t="s">
        <v>1533</v>
      </c>
      <c r="J125" s="3">
        <v>946</v>
      </c>
      <c r="K125" s="4" t="s">
        <v>1534</v>
      </c>
    </row>
    <row r="126" spans="1:11">
      <c r="A126" s="2" t="s">
        <v>1535</v>
      </c>
      <c r="B126" s="2" t="s">
        <v>1536</v>
      </c>
      <c r="C126" s="2" t="s">
        <v>1537</v>
      </c>
      <c r="D126" s="2" t="s">
        <v>1538</v>
      </c>
      <c r="E126" s="2" t="s">
        <v>1354</v>
      </c>
      <c r="F126" s="2">
        <v>434</v>
      </c>
      <c r="G126" s="2" t="s">
        <v>1355</v>
      </c>
      <c r="I126" s="3" t="s">
        <v>1539</v>
      </c>
      <c r="J126" s="3">
        <v>941</v>
      </c>
      <c r="K126" s="4" t="s">
        <v>1540</v>
      </c>
    </row>
    <row r="127" spans="1:11">
      <c r="A127" s="2" t="s">
        <v>1541</v>
      </c>
      <c r="B127" s="2" t="s">
        <v>1542</v>
      </c>
      <c r="C127" s="2" t="s">
        <v>1543</v>
      </c>
      <c r="D127" s="2" t="s">
        <v>1544</v>
      </c>
      <c r="E127" s="2" t="s">
        <v>914</v>
      </c>
      <c r="F127" s="2">
        <v>756</v>
      </c>
      <c r="G127" s="2" t="s">
        <v>915</v>
      </c>
      <c r="I127" s="3" t="s">
        <v>1545</v>
      </c>
      <c r="J127" s="3">
        <v>643</v>
      </c>
      <c r="K127" s="4" t="s">
        <v>1546</v>
      </c>
    </row>
    <row r="128" spans="1:11">
      <c r="A128" s="2" t="s">
        <v>1547</v>
      </c>
      <c r="B128" s="2" t="s">
        <v>1548</v>
      </c>
      <c r="C128" s="2" t="s">
        <v>1549</v>
      </c>
      <c r="D128" s="2" t="s">
        <v>1550</v>
      </c>
      <c r="E128" s="2" t="s">
        <v>545</v>
      </c>
      <c r="F128" s="2">
        <v>978</v>
      </c>
      <c r="G128" s="2" t="s">
        <v>546</v>
      </c>
      <c r="I128" s="3" t="s">
        <v>1551</v>
      </c>
      <c r="J128" s="3">
        <v>646</v>
      </c>
      <c r="K128" s="4" t="s">
        <v>1552</v>
      </c>
    </row>
    <row r="129" spans="1:11">
      <c r="A129" s="2" t="s">
        <v>1553</v>
      </c>
      <c r="B129" s="2" t="s">
        <v>1554</v>
      </c>
      <c r="C129" s="2" t="s">
        <v>1555</v>
      </c>
      <c r="D129" s="2" t="s">
        <v>1556</v>
      </c>
      <c r="E129" s="2" t="s">
        <v>545</v>
      </c>
      <c r="F129" s="2">
        <v>978</v>
      </c>
      <c r="G129" s="2" t="s">
        <v>546</v>
      </c>
      <c r="I129" s="3" t="s">
        <v>1557</v>
      </c>
      <c r="J129" s="3">
        <v>682</v>
      </c>
      <c r="K129" s="4" t="s">
        <v>1558</v>
      </c>
    </row>
    <row r="130" spans="1:11">
      <c r="A130" s="2" t="s">
        <v>1559</v>
      </c>
      <c r="B130" s="2" t="s">
        <v>1560</v>
      </c>
      <c r="C130" s="2" t="s">
        <v>1561</v>
      </c>
      <c r="D130" s="2" t="s">
        <v>1562</v>
      </c>
      <c r="E130" s="2" t="s">
        <v>1396</v>
      </c>
      <c r="F130" s="2">
        <v>446</v>
      </c>
      <c r="G130" s="2" t="s">
        <v>1397</v>
      </c>
      <c r="I130" s="3" t="s">
        <v>1563</v>
      </c>
      <c r="J130" s="3">
        <v>90</v>
      </c>
      <c r="K130" s="4" t="s">
        <v>1564</v>
      </c>
    </row>
    <row r="131" spans="1:11">
      <c r="A131" s="2" t="s">
        <v>1565</v>
      </c>
      <c r="B131" s="2" t="s">
        <v>1566</v>
      </c>
      <c r="C131" s="2" t="s">
        <v>1378</v>
      </c>
      <c r="D131" s="2" t="s">
        <v>1567</v>
      </c>
      <c r="E131" s="2" t="s">
        <v>1378</v>
      </c>
      <c r="F131" s="2">
        <v>807</v>
      </c>
      <c r="G131" s="2" t="s">
        <v>1379</v>
      </c>
      <c r="I131" s="3" t="s">
        <v>1568</v>
      </c>
      <c r="J131" s="3">
        <v>690</v>
      </c>
      <c r="K131" s="4" t="s">
        <v>1569</v>
      </c>
    </row>
    <row r="132" spans="1:11">
      <c r="A132" s="2" t="s">
        <v>1570</v>
      </c>
      <c r="B132" s="2" t="s">
        <v>1571</v>
      </c>
      <c r="C132" s="2" t="s">
        <v>1572</v>
      </c>
      <c r="D132" s="2" t="s">
        <v>1573</v>
      </c>
      <c r="E132" s="2" t="s">
        <v>1372</v>
      </c>
      <c r="F132" s="2">
        <v>969</v>
      </c>
      <c r="G132" s="2" t="s">
        <v>1373</v>
      </c>
      <c r="I132" s="3" t="s">
        <v>1574</v>
      </c>
      <c r="J132" s="3">
        <v>938</v>
      </c>
      <c r="K132" s="4" t="s">
        <v>1575</v>
      </c>
    </row>
    <row r="133" spans="1:11">
      <c r="A133" s="2" t="s">
        <v>1576</v>
      </c>
      <c r="B133" s="2" t="s">
        <v>1577</v>
      </c>
      <c r="C133" s="2" t="s">
        <v>1578</v>
      </c>
      <c r="D133" s="2" t="s">
        <v>1579</v>
      </c>
      <c r="E133" s="2" t="s">
        <v>1420</v>
      </c>
      <c r="F133" s="2">
        <v>454</v>
      </c>
      <c r="G133" s="2" t="s">
        <v>1421</v>
      </c>
      <c r="I133" s="3" t="s">
        <v>1580</v>
      </c>
      <c r="J133" s="3">
        <v>752</v>
      </c>
      <c r="K133" s="4" t="s">
        <v>1581</v>
      </c>
    </row>
    <row r="134" spans="1:11">
      <c r="A134" s="2" t="s">
        <v>1582</v>
      </c>
      <c r="B134" s="2" t="s">
        <v>1583</v>
      </c>
      <c r="C134" s="2" t="s">
        <v>1584</v>
      </c>
      <c r="D134" s="2" t="s">
        <v>1585</v>
      </c>
      <c r="E134" s="2" t="s">
        <v>1432</v>
      </c>
      <c r="F134" s="2">
        <v>458</v>
      </c>
      <c r="G134" s="2" t="s">
        <v>1433</v>
      </c>
      <c r="I134" s="3" t="s">
        <v>1586</v>
      </c>
      <c r="J134" s="3">
        <v>702</v>
      </c>
      <c r="K134" s="4" t="s">
        <v>1587</v>
      </c>
    </row>
    <row r="135" spans="1:11">
      <c r="A135" s="2" t="s">
        <v>1588</v>
      </c>
      <c r="B135" s="2" t="s">
        <v>1589</v>
      </c>
      <c r="C135" s="2" t="s">
        <v>1590</v>
      </c>
      <c r="D135" s="2" t="s">
        <v>1591</v>
      </c>
      <c r="E135" s="2" t="s">
        <v>1414</v>
      </c>
      <c r="F135" s="2">
        <v>462</v>
      </c>
      <c r="G135" s="2" t="s">
        <v>1415</v>
      </c>
      <c r="I135" s="3" t="s">
        <v>1592</v>
      </c>
      <c r="J135" s="3">
        <v>654</v>
      </c>
      <c r="K135" s="4" t="s">
        <v>1593</v>
      </c>
    </row>
    <row r="136" spans="1:11">
      <c r="A136" s="2" t="s">
        <v>1594</v>
      </c>
      <c r="B136" s="2" t="s">
        <v>1595</v>
      </c>
      <c r="C136" s="2" t="s">
        <v>1596</v>
      </c>
      <c r="D136" s="2" t="s">
        <v>1597</v>
      </c>
      <c r="E136" s="2" t="s">
        <v>800</v>
      </c>
      <c r="F136" s="2">
        <v>952</v>
      </c>
      <c r="G136" s="2" t="s">
        <v>801</v>
      </c>
      <c r="I136" s="3" t="s">
        <v>1598</v>
      </c>
      <c r="J136" s="3">
        <v>694</v>
      </c>
      <c r="K136" s="4" t="s">
        <v>1599</v>
      </c>
    </row>
    <row r="137" spans="1:11">
      <c r="A137" s="2" t="s">
        <v>1600</v>
      </c>
      <c r="B137" s="2" t="s">
        <v>1601</v>
      </c>
      <c r="C137" s="2" t="s">
        <v>1602</v>
      </c>
      <c r="D137" s="2" t="s">
        <v>1603</v>
      </c>
      <c r="E137" s="2" t="s">
        <v>545</v>
      </c>
      <c r="F137" s="2">
        <v>978</v>
      </c>
      <c r="G137" s="2" t="s">
        <v>546</v>
      </c>
      <c r="I137" s="3" t="s">
        <v>1604</v>
      </c>
      <c r="J137" s="3">
        <v>706</v>
      </c>
      <c r="K137" s="4" t="s">
        <v>1605</v>
      </c>
    </row>
    <row r="138" spans="1:11">
      <c r="A138" s="2" t="s">
        <v>1606</v>
      </c>
      <c r="B138" s="2" t="s">
        <v>1607</v>
      </c>
      <c r="C138" s="2" t="s">
        <v>1608</v>
      </c>
      <c r="D138" s="2" t="s">
        <v>1609</v>
      </c>
      <c r="E138" s="2" t="s">
        <v>217</v>
      </c>
      <c r="F138" s="2">
        <v>840</v>
      </c>
      <c r="G138" s="2" t="s">
        <v>517</v>
      </c>
      <c r="I138" s="3" t="s">
        <v>1610</v>
      </c>
      <c r="J138" s="3">
        <v>968</v>
      </c>
      <c r="K138" s="4" t="s">
        <v>1611</v>
      </c>
    </row>
    <row r="139" spans="1:11">
      <c r="A139" s="2" t="s">
        <v>1612</v>
      </c>
      <c r="B139" s="2" t="s">
        <v>1613</v>
      </c>
      <c r="C139" s="2" t="s">
        <v>1614</v>
      </c>
      <c r="D139" s="2" t="s">
        <v>1615</v>
      </c>
      <c r="E139" s="2" t="s">
        <v>545</v>
      </c>
      <c r="F139" s="2">
        <v>978</v>
      </c>
      <c r="G139" s="2" t="s">
        <v>546</v>
      </c>
      <c r="I139" s="3" t="s">
        <v>1616</v>
      </c>
      <c r="J139" s="3">
        <v>728</v>
      </c>
      <c r="K139" s="4" t="s">
        <v>1617</v>
      </c>
    </row>
    <row r="140" spans="1:11">
      <c r="A140" s="2" t="s">
        <v>1618</v>
      </c>
      <c r="B140" s="2" t="s">
        <v>1619</v>
      </c>
      <c r="C140" s="2" t="s">
        <v>1620</v>
      </c>
      <c r="D140" s="2" t="s">
        <v>1621</v>
      </c>
      <c r="E140" s="2" t="s">
        <v>1402</v>
      </c>
      <c r="F140" s="2">
        <v>478</v>
      </c>
      <c r="G140" s="2" t="s">
        <v>1403</v>
      </c>
      <c r="I140" s="3" t="s">
        <v>1622</v>
      </c>
      <c r="J140" s="3">
        <v>678</v>
      </c>
      <c r="K140" s="4" t="s">
        <v>1623</v>
      </c>
    </row>
    <row r="141" spans="1:11">
      <c r="A141" s="2" t="s">
        <v>1624</v>
      </c>
      <c r="B141" s="2" t="s">
        <v>1625</v>
      </c>
      <c r="C141" s="2" t="s">
        <v>1626</v>
      </c>
      <c r="D141" s="2" t="s">
        <v>1627</v>
      </c>
      <c r="E141" s="2" t="s">
        <v>1408</v>
      </c>
      <c r="F141" s="2">
        <v>480</v>
      </c>
      <c r="G141" s="2" t="s">
        <v>1409</v>
      </c>
      <c r="I141" s="3" t="s">
        <v>1628</v>
      </c>
      <c r="J141" s="3">
        <v>760</v>
      </c>
      <c r="K141" s="4" t="s">
        <v>1629</v>
      </c>
    </row>
    <row r="142" spans="1:11">
      <c r="A142" s="2" t="s">
        <v>1630</v>
      </c>
      <c r="B142" s="2" t="s">
        <v>1631</v>
      </c>
      <c r="C142" s="2" t="s">
        <v>1632</v>
      </c>
      <c r="D142" s="2" t="s">
        <v>1633</v>
      </c>
      <c r="E142" s="2" t="s">
        <v>545</v>
      </c>
      <c r="F142" s="2">
        <v>978</v>
      </c>
      <c r="G142" s="2" t="s">
        <v>546</v>
      </c>
      <c r="I142" s="3" t="s">
        <v>1190</v>
      </c>
      <c r="J142" s="3">
        <v>748</v>
      </c>
      <c r="K142" s="4" t="s">
        <v>1191</v>
      </c>
    </row>
    <row r="143" spans="1:11">
      <c r="A143" s="2" t="s">
        <v>1634</v>
      </c>
      <c r="B143" s="2" t="s">
        <v>1635</v>
      </c>
      <c r="C143" s="2" t="s">
        <v>1636</v>
      </c>
      <c r="D143" s="2" t="s">
        <v>1637</v>
      </c>
      <c r="E143" s="2" t="s">
        <v>1426</v>
      </c>
      <c r="F143" s="2">
        <v>484</v>
      </c>
      <c r="G143" s="2" t="s">
        <v>1427</v>
      </c>
      <c r="I143" s="3" t="s">
        <v>1638</v>
      </c>
      <c r="J143" s="3">
        <v>764</v>
      </c>
      <c r="K143" s="4" t="s">
        <v>1639</v>
      </c>
    </row>
    <row r="144" spans="1:11">
      <c r="A144" s="2" t="s">
        <v>1640</v>
      </c>
      <c r="B144" s="2" t="s">
        <v>1641</v>
      </c>
      <c r="C144" s="2" t="s">
        <v>1642</v>
      </c>
      <c r="D144" s="2" t="s">
        <v>1643</v>
      </c>
      <c r="E144" s="2" t="s">
        <v>217</v>
      </c>
      <c r="F144" s="2">
        <v>840</v>
      </c>
      <c r="G144" s="2" t="s">
        <v>517</v>
      </c>
      <c r="I144" s="3" t="s">
        <v>1644</v>
      </c>
      <c r="J144" s="3">
        <v>972</v>
      </c>
      <c r="K144" s="4" t="s">
        <v>1645</v>
      </c>
    </row>
    <row r="145" spans="1:11">
      <c r="A145" s="2" t="s">
        <v>1646</v>
      </c>
      <c r="B145" s="2" t="s">
        <v>1647</v>
      </c>
      <c r="C145" s="2" t="s">
        <v>1648</v>
      </c>
      <c r="D145" s="2" t="s">
        <v>1649</v>
      </c>
      <c r="E145" s="2" t="s">
        <v>1366</v>
      </c>
      <c r="F145" s="2">
        <v>498</v>
      </c>
      <c r="G145" s="2" t="s">
        <v>1367</v>
      </c>
      <c r="I145" s="3" t="s">
        <v>1650</v>
      </c>
      <c r="J145" s="3">
        <v>934</v>
      </c>
      <c r="K145" s="4" t="s">
        <v>1651</v>
      </c>
    </row>
    <row r="146" spans="1:11">
      <c r="A146" s="2" t="s">
        <v>1652</v>
      </c>
      <c r="B146" s="2" t="s">
        <v>1653</v>
      </c>
      <c r="C146" s="2" t="s">
        <v>1654</v>
      </c>
      <c r="D146" s="2" t="s">
        <v>1655</v>
      </c>
      <c r="E146" s="2" t="s">
        <v>545</v>
      </c>
      <c r="F146" s="2">
        <v>978</v>
      </c>
      <c r="G146" s="2" t="s">
        <v>546</v>
      </c>
      <c r="I146" s="3" t="s">
        <v>1656</v>
      </c>
      <c r="J146" s="3">
        <v>788</v>
      </c>
      <c r="K146" s="4" t="s">
        <v>1657</v>
      </c>
    </row>
    <row r="147" spans="1:11">
      <c r="A147" s="2" t="s">
        <v>1658</v>
      </c>
      <c r="B147" s="2" t="s">
        <v>1659</v>
      </c>
      <c r="C147" s="2" t="s">
        <v>1660</v>
      </c>
      <c r="D147" s="2" t="s">
        <v>1661</v>
      </c>
      <c r="E147" s="2" t="s">
        <v>1390</v>
      </c>
      <c r="F147" s="2">
        <v>496</v>
      </c>
      <c r="G147" s="2" t="s">
        <v>1391</v>
      </c>
      <c r="I147" s="3" t="s">
        <v>1662</v>
      </c>
      <c r="J147" s="3">
        <v>776</v>
      </c>
      <c r="K147" s="4" t="s">
        <v>1663</v>
      </c>
    </row>
    <row r="148" spans="1:11">
      <c r="A148" s="2" t="s">
        <v>1664</v>
      </c>
      <c r="B148" s="2" t="s">
        <v>1665</v>
      </c>
      <c r="C148" s="2" t="s">
        <v>1666</v>
      </c>
      <c r="D148" s="2" t="s">
        <v>1667</v>
      </c>
      <c r="E148" s="2" t="s">
        <v>545</v>
      </c>
      <c r="F148" s="2">
        <v>978</v>
      </c>
      <c r="G148" s="2" t="s">
        <v>546</v>
      </c>
      <c r="I148" s="3" t="s">
        <v>1668</v>
      </c>
      <c r="J148" s="3">
        <v>949</v>
      </c>
      <c r="K148" s="4" t="s">
        <v>1669</v>
      </c>
    </row>
    <row r="149" spans="1:11">
      <c r="A149" s="2" t="s">
        <v>1670</v>
      </c>
      <c r="B149" s="2" t="s">
        <v>1671</v>
      </c>
      <c r="C149" s="2" t="s">
        <v>1672</v>
      </c>
      <c r="D149" s="2" t="s">
        <v>1673</v>
      </c>
      <c r="E149" s="2" t="s">
        <v>617</v>
      </c>
      <c r="F149" s="2">
        <v>951</v>
      </c>
      <c r="G149" s="2" t="s">
        <v>618</v>
      </c>
      <c r="I149" s="3" t="s">
        <v>1674</v>
      </c>
      <c r="J149" s="3">
        <v>780</v>
      </c>
      <c r="K149" s="4" t="s">
        <v>1675</v>
      </c>
    </row>
    <row r="150" spans="1:11">
      <c r="A150" s="2" t="s">
        <v>1676</v>
      </c>
      <c r="B150" s="2" t="s">
        <v>1677</v>
      </c>
      <c r="C150" s="2" t="s">
        <v>1678</v>
      </c>
      <c r="D150" s="2" t="s">
        <v>1679</v>
      </c>
      <c r="E150" s="2" t="s">
        <v>1360</v>
      </c>
      <c r="F150" s="2">
        <v>504</v>
      </c>
      <c r="G150" s="2" t="s">
        <v>1361</v>
      </c>
      <c r="I150" s="3" t="s">
        <v>1680</v>
      </c>
      <c r="J150" s="3">
        <v>0</v>
      </c>
      <c r="K150" s="4" t="s">
        <v>1681</v>
      </c>
    </row>
    <row r="151" spans="1:11">
      <c r="A151" s="2" t="s">
        <v>1682</v>
      </c>
      <c r="B151" s="2" t="s">
        <v>1683</v>
      </c>
      <c r="C151" s="2" t="s">
        <v>1684</v>
      </c>
      <c r="D151" s="2" t="s">
        <v>1685</v>
      </c>
      <c r="E151" s="2" t="s">
        <v>1438</v>
      </c>
      <c r="F151" s="2">
        <v>943</v>
      </c>
      <c r="G151" s="2" t="s">
        <v>1439</v>
      </c>
      <c r="I151" s="3" t="s">
        <v>1686</v>
      </c>
      <c r="J151" s="3">
        <v>901</v>
      </c>
      <c r="K151" s="4" t="s">
        <v>1687</v>
      </c>
    </row>
    <row r="152" spans="1:11">
      <c r="A152" s="2" t="s">
        <v>1688</v>
      </c>
      <c r="B152" s="2" t="s">
        <v>1689</v>
      </c>
      <c r="C152" s="2" t="s">
        <v>1690</v>
      </c>
      <c r="D152" s="2" t="s">
        <v>1691</v>
      </c>
      <c r="E152" s="2" t="s">
        <v>1384</v>
      </c>
      <c r="F152" s="2">
        <v>104</v>
      </c>
      <c r="G152" s="2" t="s">
        <v>1385</v>
      </c>
      <c r="I152" s="3" t="s">
        <v>1692</v>
      </c>
      <c r="J152" s="3">
        <v>834</v>
      </c>
      <c r="K152" s="4" t="s">
        <v>1693</v>
      </c>
    </row>
    <row r="153" spans="1:11">
      <c r="A153" s="2" t="s">
        <v>1694</v>
      </c>
      <c r="B153" s="2" t="s">
        <v>1695</v>
      </c>
      <c r="C153" s="2" t="s">
        <v>1696</v>
      </c>
      <c r="D153" s="2" t="s">
        <v>1697</v>
      </c>
      <c r="E153" s="2" t="s">
        <v>1444</v>
      </c>
      <c r="F153" s="2">
        <v>516</v>
      </c>
      <c r="G153" s="2" t="s">
        <v>1445</v>
      </c>
      <c r="I153" s="3" t="s">
        <v>1698</v>
      </c>
      <c r="J153" s="3">
        <v>980</v>
      </c>
      <c r="K153" s="4" t="s">
        <v>1699</v>
      </c>
    </row>
    <row r="154" spans="1:11">
      <c r="A154" s="2" t="s">
        <v>1700</v>
      </c>
      <c r="B154" s="2" t="s">
        <v>1701</v>
      </c>
      <c r="C154" s="2" t="s">
        <v>1702</v>
      </c>
      <c r="D154" s="2" t="s">
        <v>1703</v>
      </c>
      <c r="I154" s="3" t="s">
        <v>1704</v>
      </c>
      <c r="J154" s="3">
        <v>800</v>
      </c>
      <c r="K154" s="4" t="s">
        <v>1705</v>
      </c>
    </row>
    <row r="155" spans="1:11">
      <c r="A155" s="2" t="s">
        <v>1706</v>
      </c>
      <c r="B155" s="2" t="s">
        <v>1707</v>
      </c>
      <c r="C155" s="2" t="s">
        <v>1708</v>
      </c>
      <c r="D155" s="2" t="s">
        <v>1709</v>
      </c>
      <c r="E155" s="2" t="s">
        <v>1468</v>
      </c>
      <c r="F155" s="2">
        <v>524</v>
      </c>
      <c r="G155" s="2" t="s">
        <v>1469</v>
      </c>
      <c r="I155" s="3" t="s">
        <v>217</v>
      </c>
      <c r="J155" s="3">
        <v>840</v>
      </c>
      <c r="K155" s="4" t="s">
        <v>517</v>
      </c>
    </row>
    <row r="156" spans="1:11">
      <c r="A156" s="2" t="s">
        <v>1710</v>
      </c>
      <c r="B156" s="2" t="s">
        <v>1711</v>
      </c>
      <c r="C156" s="2" t="s">
        <v>1712</v>
      </c>
      <c r="D156" s="2" t="s">
        <v>1713</v>
      </c>
      <c r="E156" s="2" t="s">
        <v>545</v>
      </c>
      <c r="F156" s="2">
        <v>978</v>
      </c>
      <c r="G156" s="2" t="s">
        <v>546</v>
      </c>
      <c r="I156" s="3" t="s">
        <v>217</v>
      </c>
      <c r="J156" s="5"/>
      <c r="K156" s="6"/>
    </row>
    <row r="157" spans="1:11">
      <c r="A157" s="2" t="s">
        <v>1714</v>
      </c>
      <c r="B157" s="2" t="s">
        <v>1715</v>
      </c>
      <c r="C157" s="2" t="s">
        <v>1716</v>
      </c>
      <c r="D157" s="2" t="s">
        <v>1717</v>
      </c>
      <c r="E157" s="2" t="s">
        <v>666</v>
      </c>
      <c r="F157" s="2">
        <v>532</v>
      </c>
      <c r="G157" s="2" t="s">
        <v>667</v>
      </c>
      <c r="I157" s="3" t="s">
        <v>1718</v>
      </c>
      <c r="J157" s="3">
        <v>858</v>
      </c>
      <c r="K157" s="4" t="s">
        <v>1719</v>
      </c>
    </row>
    <row r="158" spans="1:11">
      <c r="A158" s="2" t="s">
        <v>1720</v>
      </c>
      <c r="B158" s="2" t="s">
        <v>1721</v>
      </c>
      <c r="C158" s="2" t="s">
        <v>1722</v>
      </c>
      <c r="D158" s="2" t="s">
        <v>1723</v>
      </c>
      <c r="I158" s="3" t="s">
        <v>1724</v>
      </c>
      <c r="J158" s="3">
        <v>860</v>
      </c>
      <c r="K158" s="4" t="s">
        <v>1725</v>
      </c>
    </row>
    <row r="159" spans="1:11">
      <c r="A159" s="2" t="s">
        <v>1726</v>
      </c>
      <c r="B159" s="2" t="s">
        <v>1727</v>
      </c>
      <c r="C159" s="2" t="s">
        <v>1728</v>
      </c>
      <c r="D159" s="2" t="s">
        <v>1729</v>
      </c>
      <c r="E159" s="2" t="s">
        <v>1474</v>
      </c>
      <c r="F159" s="2">
        <v>554</v>
      </c>
      <c r="G159" s="2" t="s">
        <v>1475</v>
      </c>
      <c r="I159" s="3" t="s">
        <v>1730</v>
      </c>
      <c r="J159" s="3">
        <v>937</v>
      </c>
      <c r="K159" s="4" t="s">
        <v>1731</v>
      </c>
    </row>
    <row r="160" spans="1:11">
      <c r="A160" s="2" t="s">
        <v>1732</v>
      </c>
      <c r="B160" s="2" t="s">
        <v>1733</v>
      </c>
      <c r="C160" s="2" t="s">
        <v>1734</v>
      </c>
      <c r="D160" s="2" t="s">
        <v>1735</v>
      </c>
      <c r="E160" s="2" t="s">
        <v>1456</v>
      </c>
      <c r="F160" s="2">
        <v>558</v>
      </c>
      <c r="G160" s="2" t="s">
        <v>1457</v>
      </c>
      <c r="I160" s="3" t="s">
        <v>1736</v>
      </c>
      <c r="J160" s="3">
        <v>704</v>
      </c>
      <c r="K160" s="4" t="s">
        <v>1737</v>
      </c>
    </row>
    <row r="161" spans="1:11">
      <c r="A161" s="2" t="s">
        <v>1738</v>
      </c>
      <c r="B161" s="2" t="s">
        <v>1739</v>
      </c>
      <c r="C161" s="2" t="s">
        <v>1740</v>
      </c>
      <c r="D161" s="2" t="s">
        <v>1741</v>
      </c>
      <c r="E161" s="2" t="s">
        <v>800</v>
      </c>
      <c r="F161" s="2">
        <v>952</v>
      </c>
      <c r="G161" s="2" t="s">
        <v>801</v>
      </c>
      <c r="I161" s="3" t="s">
        <v>1742</v>
      </c>
      <c r="J161" s="3">
        <v>548</v>
      </c>
      <c r="K161" s="4" t="s">
        <v>1743</v>
      </c>
    </row>
    <row r="162" spans="1:11">
      <c r="A162" s="2" t="s">
        <v>1744</v>
      </c>
      <c r="B162" s="2" t="s">
        <v>1745</v>
      </c>
      <c r="C162" s="2" t="s">
        <v>1746</v>
      </c>
      <c r="D162" s="2" t="s">
        <v>1747</v>
      </c>
      <c r="E162" s="2" t="s">
        <v>1450</v>
      </c>
      <c r="F162" s="2">
        <v>566</v>
      </c>
      <c r="G162" s="2" t="s">
        <v>1451</v>
      </c>
      <c r="I162" s="3" t="s">
        <v>1748</v>
      </c>
      <c r="J162" s="3">
        <v>882</v>
      </c>
      <c r="K162" s="4" t="s">
        <v>1749</v>
      </c>
    </row>
    <row r="163" spans="1:11">
      <c r="A163" s="2" t="s">
        <v>1750</v>
      </c>
      <c r="B163" s="2" t="s">
        <v>1751</v>
      </c>
      <c r="C163" s="2" t="s">
        <v>1752</v>
      </c>
      <c r="D163" s="2" t="s">
        <v>1753</v>
      </c>
      <c r="I163" s="3" t="s">
        <v>932</v>
      </c>
      <c r="J163" s="3">
        <v>950</v>
      </c>
      <c r="K163" s="4" t="s">
        <v>933</v>
      </c>
    </row>
    <row r="164" spans="1:11">
      <c r="A164" s="2" t="s">
        <v>1754</v>
      </c>
      <c r="B164" s="2" t="s">
        <v>1755</v>
      </c>
      <c r="C164" s="2" t="s">
        <v>1756</v>
      </c>
      <c r="D164" s="2" t="s">
        <v>1757</v>
      </c>
      <c r="I164" s="3" t="s">
        <v>617</v>
      </c>
      <c r="J164" s="3">
        <v>951</v>
      </c>
      <c r="K164" s="4" t="s">
        <v>618</v>
      </c>
    </row>
    <row r="165" spans="1:11">
      <c r="A165" s="2" t="s">
        <v>1758</v>
      </c>
      <c r="B165" s="2" t="s">
        <v>1759</v>
      </c>
      <c r="C165" s="2" t="s">
        <v>1760</v>
      </c>
      <c r="D165" s="2" t="s">
        <v>1761</v>
      </c>
      <c r="E165" s="2" t="s">
        <v>217</v>
      </c>
      <c r="F165" s="2">
        <v>840</v>
      </c>
      <c r="G165" s="2" t="s">
        <v>517</v>
      </c>
      <c r="I165" s="3" t="s">
        <v>800</v>
      </c>
      <c r="J165" s="3">
        <v>952</v>
      </c>
      <c r="K165" s="4" t="s">
        <v>801</v>
      </c>
    </row>
    <row r="166" spans="1:11">
      <c r="A166" s="2" t="s">
        <v>1762</v>
      </c>
      <c r="B166" s="2" t="s">
        <v>1763</v>
      </c>
      <c r="C166" s="2" t="s">
        <v>1764</v>
      </c>
      <c r="D166" s="2" t="s">
        <v>1765</v>
      </c>
      <c r="E166" s="2" t="s">
        <v>1462</v>
      </c>
      <c r="F166" s="2">
        <v>578</v>
      </c>
      <c r="G166" s="2" t="s">
        <v>1463</v>
      </c>
      <c r="I166" s="3" t="s">
        <v>1766</v>
      </c>
      <c r="J166" s="3">
        <v>886</v>
      </c>
      <c r="K166" s="4" t="s">
        <v>1767</v>
      </c>
    </row>
    <row r="167" spans="1:11">
      <c r="A167" s="2" t="s">
        <v>1768</v>
      </c>
      <c r="B167" s="2" t="s">
        <v>1769</v>
      </c>
      <c r="C167" s="2" t="s">
        <v>1770</v>
      </c>
      <c r="D167" s="2" t="s">
        <v>1771</v>
      </c>
      <c r="E167" s="2" t="s">
        <v>1480</v>
      </c>
      <c r="F167" s="2">
        <v>512</v>
      </c>
      <c r="G167" s="2" t="s">
        <v>1481</v>
      </c>
      <c r="I167" s="3" t="s">
        <v>1772</v>
      </c>
      <c r="J167" s="3">
        <v>710</v>
      </c>
      <c r="K167" s="4" t="s">
        <v>1773</v>
      </c>
    </row>
    <row r="168" spans="1:11">
      <c r="A168" s="2" t="s">
        <v>1774</v>
      </c>
      <c r="B168" s="2" t="s">
        <v>1775</v>
      </c>
      <c r="C168" s="2" t="s">
        <v>1776</v>
      </c>
      <c r="D168" s="2" t="s">
        <v>1777</v>
      </c>
      <c r="E168" s="2" t="s">
        <v>1509</v>
      </c>
      <c r="F168" s="2">
        <v>586</v>
      </c>
      <c r="G168" s="2" t="s">
        <v>1510</v>
      </c>
      <c r="I168" s="3" t="s">
        <v>1778</v>
      </c>
      <c r="J168" s="3">
        <v>967</v>
      </c>
      <c r="K168" s="4" t="s">
        <v>1779</v>
      </c>
    </row>
    <row r="169" spans="1:11">
      <c r="A169" s="2" t="s">
        <v>1780</v>
      </c>
      <c r="B169" s="2" t="s">
        <v>1781</v>
      </c>
      <c r="C169" s="2" t="s">
        <v>1782</v>
      </c>
      <c r="D169" s="2" t="s">
        <v>1783</v>
      </c>
      <c r="E169" s="2" t="s">
        <v>217</v>
      </c>
      <c r="F169" s="2">
        <v>840</v>
      </c>
      <c r="G169" s="2" t="s">
        <v>517</v>
      </c>
    </row>
    <row r="170" spans="1:11">
      <c r="A170" s="2" t="s">
        <v>1784</v>
      </c>
      <c r="B170" s="2" t="s">
        <v>1785</v>
      </c>
      <c r="C170" s="2" t="s">
        <v>1786</v>
      </c>
      <c r="D170" s="2" t="s">
        <v>1787</v>
      </c>
    </row>
    <row r="171" spans="1:11">
      <c r="A171" s="2" t="s">
        <v>1788</v>
      </c>
      <c r="B171" s="2" t="s">
        <v>1789</v>
      </c>
      <c r="C171" s="2" t="s">
        <v>1790</v>
      </c>
      <c r="D171" s="2" t="s">
        <v>1791</v>
      </c>
      <c r="E171" s="2" t="s">
        <v>1486</v>
      </c>
      <c r="F171" s="2">
        <v>590</v>
      </c>
      <c r="G171" s="2" t="s">
        <v>1487</v>
      </c>
    </row>
    <row r="172" spans="1:11">
      <c r="A172" s="2" t="s">
        <v>1792</v>
      </c>
      <c r="B172" s="2" t="s">
        <v>1793</v>
      </c>
      <c r="C172" s="2" t="s">
        <v>1794</v>
      </c>
      <c r="D172" s="2" t="s">
        <v>1795</v>
      </c>
      <c r="E172" s="2" t="s">
        <v>1497</v>
      </c>
      <c r="F172" s="2">
        <v>598</v>
      </c>
      <c r="G172" s="2" t="s">
        <v>1498</v>
      </c>
    </row>
    <row r="173" spans="1:11">
      <c r="A173" s="2" t="s">
        <v>1796</v>
      </c>
      <c r="B173" s="2" t="s">
        <v>1797</v>
      </c>
      <c r="C173" s="2" t="s">
        <v>1798</v>
      </c>
      <c r="D173" s="2" t="s">
        <v>1799</v>
      </c>
      <c r="E173" s="2" t="s">
        <v>1521</v>
      </c>
      <c r="F173" s="2">
        <v>600</v>
      </c>
      <c r="G173" s="2" t="s">
        <v>1522</v>
      </c>
    </row>
    <row r="174" spans="1:11">
      <c r="A174" s="2" t="s">
        <v>1800</v>
      </c>
      <c r="B174" s="2" t="s">
        <v>1801</v>
      </c>
      <c r="C174" s="2" t="s">
        <v>1802</v>
      </c>
      <c r="D174" s="2" t="s">
        <v>1803</v>
      </c>
      <c r="E174" s="2" t="s">
        <v>1491</v>
      </c>
      <c r="F174" s="2">
        <v>604</v>
      </c>
      <c r="G174" s="2" t="s">
        <v>1492</v>
      </c>
    </row>
    <row r="175" spans="1:11">
      <c r="A175" s="2" t="s">
        <v>1804</v>
      </c>
      <c r="B175" s="2" t="s">
        <v>1805</v>
      </c>
      <c r="C175" s="2" t="s">
        <v>1806</v>
      </c>
      <c r="D175" s="2" t="s">
        <v>1807</v>
      </c>
      <c r="E175" s="2" t="s">
        <v>1503</v>
      </c>
      <c r="F175" s="2">
        <v>608</v>
      </c>
      <c r="G175" s="2" t="s">
        <v>1504</v>
      </c>
    </row>
    <row r="176" spans="1:11">
      <c r="A176" s="2" t="s">
        <v>1808</v>
      </c>
      <c r="B176" s="2" t="s">
        <v>1809</v>
      </c>
      <c r="C176" s="2" t="s">
        <v>1810</v>
      </c>
      <c r="D176" s="2" t="s">
        <v>1811</v>
      </c>
    </row>
    <row r="177" spans="1:7">
      <c r="A177" s="2" t="s">
        <v>1812</v>
      </c>
      <c r="B177" s="2" t="s">
        <v>1813</v>
      </c>
      <c r="C177" s="2" t="s">
        <v>1814</v>
      </c>
      <c r="D177" s="2" t="s">
        <v>1815</v>
      </c>
      <c r="E177" s="2" t="s">
        <v>1515</v>
      </c>
      <c r="F177" s="2">
        <v>985</v>
      </c>
      <c r="G177" s="2" t="s">
        <v>1516</v>
      </c>
    </row>
    <row r="178" spans="1:7">
      <c r="A178" s="2" t="s">
        <v>1816</v>
      </c>
      <c r="B178" s="2" t="s">
        <v>1817</v>
      </c>
      <c r="C178" s="2" t="s">
        <v>1818</v>
      </c>
      <c r="D178" s="2" t="s">
        <v>1819</v>
      </c>
      <c r="E178" s="2" t="s">
        <v>545</v>
      </c>
      <c r="F178" s="2">
        <v>978</v>
      </c>
      <c r="G178" s="2" t="s">
        <v>546</v>
      </c>
    </row>
    <row r="179" spans="1:7">
      <c r="A179" s="2" t="s">
        <v>1820</v>
      </c>
      <c r="B179" s="2" t="s">
        <v>1821</v>
      </c>
      <c r="C179" s="2" t="s">
        <v>1822</v>
      </c>
      <c r="D179" s="2" t="s">
        <v>1823</v>
      </c>
      <c r="E179" s="2" t="s">
        <v>217</v>
      </c>
      <c r="F179" s="2">
        <v>840</v>
      </c>
      <c r="G179" s="2" t="s">
        <v>517</v>
      </c>
    </row>
    <row r="180" spans="1:7">
      <c r="A180" s="2" t="s">
        <v>1824</v>
      </c>
      <c r="B180" s="2" t="s">
        <v>1825</v>
      </c>
      <c r="C180" s="2" t="s">
        <v>1826</v>
      </c>
      <c r="D180" s="2" t="s">
        <v>1827</v>
      </c>
      <c r="E180" s="2" t="s">
        <v>1527</v>
      </c>
      <c r="F180" s="2">
        <v>634</v>
      </c>
      <c r="G180" s="2" t="s">
        <v>1528</v>
      </c>
    </row>
    <row r="181" spans="1:7">
      <c r="A181" s="2" t="s">
        <v>1828</v>
      </c>
      <c r="B181" s="2" t="s">
        <v>1829</v>
      </c>
      <c r="C181" s="2" t="s">
        <v>1830</v>
      </c>
      <c r="D181" s="2" t="s">
        <v>1831</v>
      </c>
      <c r="E181" s="2" t="s">
        <v>932</v>
      </c>
      <c r="F181" s="2">
        <v>950</v>
      </c>
      <c r="G181" s="2" t="s">
        <v>933</v>
      </c>
    </row>
    <row r="182" spans="1:7">
      <c r="A182" s="2" t="s">
        <v>1832</v>
      </c>
      <c r="B182" s="2" t="s">
        <v>1833</v>
      </c>
      <c r="C182" s="2" t="s">
        <v>1834</v>
      </c>
      <c r="D182" s="2" t="s">
        <v>1835</v>
      </c>
      <c r="E182" s="2" t="s">
        <v>545</v>
      </c>
      <c r="F182" s="2">
        <v>978</v>
      </c>
      <c r="G182" s="2" t="s">
        <v>546</v>
      </c>
    </row>
    <row r="183" spans="1:7">
      <c r="A183" s="2" t="s">
        <v>1836</v>
      </c>
      <c r="B183" s="2" t="s">
        <v>1837</v>
      </c>
      <c r="C183" s="2" t="s">
        <v>1838</v>
      </c>
      <c r="D183" s="2" t="s">
        <v>1839</v>
      </c>
      <c r="E183" s="2" t="s">
        <v>1533</v>
      </c>
      <c r="F183" s="2">
        <v>946</v>
      </c>
      <c r="G183" s="2" t="s">
        <v>1534</v>
      </c>
    </row>
    <row r="184" spans="1:7">
      <c r="A184" s="2" t="s">
        <v>1840</v>
      </c>
      <c r="B184" s="2" t="s">
        <v>1841</v>
      </c>
      <c r="C184" s="2" t="s">
        <v>1842</v>
      </c>
      <c r="D184" s="2" t="s">
        <v>1843</v>
      </c>
      <c r="E184" s="2" t="s">
        <v>1545</v>
      </c>
      <c r="F184" s="2">
        <v>643</v>
      </c>
      <c r="G184" s="2" t="s">
        <v>1546</v>
      </c>
    </row>
    <row r="185" spans="1:7">
      <c r="A185" s="2" t="s">
        <v>1844</v>
      </c>
      <c r="B185" s="2" t="s">
        <v>1845</v>
      </c>
      <c r="C185" s="2" t="s">
        <v>1846</v>
      </c>
      <c r="D185" s="2" t="s">
        <v>1847</v>
      </c>
      <c r="E185" s="2" t="s">
        <v>1551</v>
      </c>
      <c r="F185" s="2">
        <v>646</v>
      </c>
      <c r="G185" s="2" t="s">
        <v>1552</v>
      </c>
    </row>
    <row r="186" spans="1:7">
      <c r="A186" s="2" t="s">
        <v>1848</v>
      </c>
      <c r="B186" s="2" t="s">
        <v>1849</v>
      </c>
      <c r="C186" s="2" t="s">
        <v>1850</v>
      </c>
      <c r="D186" s="2" t="s">
        <v>1851</v>
      </c>
      <c r="E186" s="2" t="s">
        <v>1592</v>
      </c>
      <c r="F186" s="2">
        <v>654</v>
      </c>
      <c r="G186" s="2" t="s">
        <v>1593</v>
      </c>
    </row>
    <row r="187" spans="1:7">
      <c r="A187" s="2" t="s">
        <v>1852</v>
      </c>
      <c r="B187" s="2" t="s">
        <v>1853</v>
      </c>
      <c r="C187" s="2" t="s">
        <v>1854</v>
      </c>
      <c r="D187" s="2" t="s">
        <v>1855</v>
      </c>
      <c r="E187" s="2" t="s">
        <v>617</v>
      </c>
      <c r="F187" s="2">
        <v>951</v>
      </c>
      <c r="G187" s="2" t="s">
        <v>618</v>
      </c>
    </row>
    <row r="188" spans="1:7">
      <c r="A188" s="2" t="s">
        <v>1856</v>
      </c>
      <c r="B188" s="2" t="s">
        <v>1857</v>
      </c>
      <c r="C188" s="2" t="s">
        <v>1858</v>
      </c>
      <c r="D188" s="2" t="s">
        <v>1859</v>
      </c>
      <c r="E188" s="2" t="s">
        <v>617</v>
      </c>
      <c r="F188" s="2">
        <v>951</v>
      </c>
      <c r="G188" s="2" t="s">
        <v>618</v>
      </c>
    </row>
    <row r="189" spans="1:7">
      <c r="A189" s="2" t="s">
        <v>1860</v>
      </c>
      <c r="B189" s="2" t="s">
        <v>1861</v>
      </c>
      <c r="C189" s="2" t="s">
        <v>1862</v>
      </c>
      <c r="D189" s="2" t="s">
        <v>1863</v>
      </c>
      <c r="E189" s="2" t="s">
        <v>545</v>
      </c>
      <c r="F189" s="2">
        <v>978</v>
      </c>
      <c r="G189" s="2" t="s">
        <v>546</v>
      </c>
    </row>
    <row r="190" spans="1:7">
      <c r="A190" s="2" t="s">
        <v>1864</v>
      </c>
      <c r="B190" s="2" t="s">
        <v>1865</v>
      </c>
      <c r="C190" s="2" t="s">
        <v>1866</v>
      </c>
      <c r="D190" s="2" t="s">
        <v>1867</v>
      </c>
      <c r="E190" s="2" t="s">
        <v>617</v>
      </c>
      <c r="F190" s="2">
        <v>951</v>
      </c>
      <c r="G190" s="2" t="s">
        <v>618</v>
      </c>
    </row>
    <row r="191" spans="1:7">
      <c r="A191" s="2" t="s">
        <v>1868</v>
      </c>
      <c r="B191" s="2" t="s">
        <v>1869</v>
      </c>
      <c r="C191" s="2" t="s">
        <v>1870</v>
      </c>
      <c r="D191" s="2" t="s">
        <v>1871</v>
      </c>
      <c r="E191" s="2" t="s">
        <v>545</v>
      </c>
      <c r="F191" s="2">
        <v>978</v>
      </c>
      <c r="G191" s="2" t="s">
        <v>546</v>
      </c>
    </row>
    <row r="192" spans="1:7">
      <c r="A192" s="2" t="s">
        <v>1872</v>
      </c>
      <c r="B192" s="2" t="s">
        <v>1873</v>
      </c>
      <c r="C192" s="2" t="s">
        <v>1874</v>
      </c>
      <c r="D192" s="2" t="s">
        <v>1875</v>
      </c>
      <c r="E192" s="2" t="s">
        <v>545</v>
      </c>
      <c r="F192" s="2">
        <v>978</v>
      </c>
      <c r="G192" s="2" t="s">
        <v>546</v>
      </c>
    </row>
    <row r="193" spans="1:7">
      <c r="A193" s="2" t="s">
        <v>1876</v>
      </c>
      <c r="B193" s="2" t="s">
        <v>1877</v>
      </c>
      <c r="C193" s="2" t="s">
        <v>1878</v>
      </c>
      <c r="D193" s="2" t="s">
        <v>1879</v>
      </c>
      <c r="E193" s="2" t="s">
        <v>1748</v>
      </c>
      <c r="F193" s="2">
        <v>882</v>
      </c>
      <c r="G193" s="2" t="s">
        <v>1749</v>
      </c>
    </row>
    <row r="194" spans="1:7">
      <c r="A194" s="2" t="s">
        <v>1880</v>
      </c>
      <c r="B194" s="2" t="s">
        <v>1881</v>
      </c>
      <c r="C194" s="2" t="s">
        <v>1882</v>
      </c>
      <c r="D194" s="2" t="s">
        <v>1883</v>
      </c>
      <c r="E194" s="2" t="s">
        <v>545</v>
      </c>
      <c r="F194" s="2">
        <v>978</v>
      </c>
      <c r="G194" s="2" t="s">
        <v>546</v>
      </c>
    </row>
    <row r="195" spans="1:7">
      <c r="A195" s="2" t="s">
        <v>1884</v>
      </c>
      <c r="B195" s="2" t="s">
        <v>1885</v>
      </c>
      <c r="C195" s="2" t="s">
        <v>1886</v>
      </c>
      <c r="D195" s="2" t="s">
        <v>1887</v>
      </c>
      <c r="E195" s="2" t="s">
        <v>1622</v>
      </c>
      <c r="F195" s="2">
        <v>678</v>
      </c>
      <c r="G195" s="2" t="s">
        <v>1623</v>
      </c>
    </row>
    <row r="196" spans="1:7">
      <c r="A196" s="2" t="s">
        <v>1888</v>
      </c>
      <c r="B196" s="2" t="s">
        <v>1889</v>
      </c>
      <c r="C196" s="2" t="s">
        <v>1890</v>
      </c>
      <c r="D196" s="2" t="s">
        <v>1891</v>
      </c>
      <c r="E196" s="2" t="s">
        <v>1557</v>
      </c>
      <c r="F196" s="2">
        <v>682</v>
      </c>
      <c r="G196" s="2" t="s">
        <v>1558</v>
      </c>
    </row>
    <row r="197" spans="1:7">
      <c r="A197" s="2" t="s">
        <v>1892</v>
      </c>
      <c r="B197" s="2" t="s">
        <v>1893</v>
      </c>
      <c r="C197" s="2" t="s">
        <v>1894</v>
      </c>
      <c r="D197" s="2" t="s">
        <v>1895</v>
      </c>
      <c r="E197" s="2" t="s">
        <v>800</v>
      </c>
      <c r="F197" s="2">
        <v>952</v>
      </c>
      <c r="G197" s="2" t="s">
        <v>801</v>
      </c>
    </row>
    <row r="198" spans="1:7">
      <c r="A198" s="2" t="s">
        <v>1896</v>
      </c>
      <c r="B198" s="2" t="s">
        <v>1897</v>
      </c>
      <c r="C198" s="2" t="s">
        <v>1898</v>
      </c>
      <c r="D198" s="2" t="s">
        <v>1899</v>
      </c>
      <c r="E198" s="2" t="s">
        <v>1539</v>
      </c>
      <c r="F198" s="2">
        <v>941</v>
      </c>
      <c r="G198" s="2" t="s">
        <v>1540</v>
      </c>
    </row>
    <row r="199" spans="1:7">
      <c r="A199" s="2" t="s">
        <v>1900</v>
      </c>
      <c r="B199" s="2" t="s">
        <v>1901</v>
      </c>
      <c r="C199" s="2" t="s">
        <v>1902</v>
      </c>
      <c r="D199" s="2" t="s">
        <v>1903</v>
      </c>
      <c r="E199" s="2" t="s">
        <v>1568</v>
      </c>
      <c r="F199" s="2">
        <v>690</v>
      </c>
      <c r="G199" s="2" t="s">
        <v>1569</v>
      </c>
    </row>
    <row r="200" spans="1:7">
      <c r="A200" s="2" t="s">
        <v>1904</v>
      </c>
      <c r="B200" s="2" t="s">
        <v>1905</v>
      </c>
      <c r="C200" s="2" t="s">
        <v>1906</v>
      </c>
      <c r="D200" s="2" t="s">
        <v>1907</v>
      </c>
      <c r="E200" s="2" t="s">
        <v>1598</v>
      </c>
      <c r="F200" s="2">
        <v>694</v>
      </c>
      <c r="G200" s="2" t="s">
        <v>1599</v>
      </c>
    </row>
    <row r="201" spans="1:7">
      <c r="A201" s="2" t="s">
        <v>1908</v>
      </c>
      <c r="B201" s="2" t="s">
        <v>1909</v>
      </c>
      <c r="C201" s="2" t="s">
        <v>1910</v>
      </c>
      <c r="D201" s="2" t="s">
        <v>1911</v>
      </c>
      <c r="E201" s="2" t="s">
        <v>1586</v>
      </c>
      <c r="F201" s="2">
        <v>702</v>
      </c>
      <c r="G201" s="2" t="s">
        <v>1587</v>
      </c>
    </row>
    <row r="202" spans="1:7">
      <c r="A202" s="2" t="s">
        <v>1912</v>
      </c>
      <c r="B202" s="2" t="s">
        <v>1913</v>
      </c>
      <c r="C202" s="2" t="s">
        <v>1914</v>
      </c>
      <c r="D202" s="2" t="s">
        <v>1915</v>
      </c>
      <c r="E202" s="2" t="s">
        <v>545</v>
      </c>
      <c r="F202" s="2">
        <v>978</v>
      </c>
      <c r="G202" s="2" t="s">
        <v>546</v>
      </c>
    </row>
    <row r="203" spans="1:7">
      <c r="A203" s="2" t="s">
        <v>1916</v>
      </c>
      <c r="B203" s="2" t="s">
        <v>1917</v>
      </c>
      <c r="C203" s="2" t="s">
        <v>1918</v>
      </c>
      <c r="D203" s="2" t="s">
        <v>1919</v>
      </c>
      <c r="E203" s="2" t="s">
        <v>545</v>
      </c>
      <c r="F203" s="2">
        <v>978</v>
      </c>
      <c r="G203" s="2" t="s">
        <v>546</v>
      </c>
    </row>
    <row r="204" spans="1:7">
      <c r="A204" s="2" t="s">
        <v>1920</v>
      </c>
      <c r="B204" s="2" t="s">
        <v>1921</v>
      </c>
      <c r="C204" s="2" t="s">
        <v>1922</v>
      </c>
      <c r="D204" s="2" t="s">
        <v>1923</v>
      </c>
      <c r="E204" s="2" t="s">
        <v>1563</v>
      </c>
      <c r="F204" s="2">
        <v>90</v>
      </c>
      <c r="G204" s="2" t="s">
        <v>1564</v>
      </c>
    </row>
    <row r="205" spans="1:7">
      <c r="A205" s="2" t="s">
        <v>1924</v>
      </c>
      <c r="B205" s="2" t="s">
        <v>1925</v>
      </c>
      <c r="C205" s="2" t="s">
        <v>1926</v>
      </c>
      <c r="D205" s="2" t="s">
        <v>1927</v>
      </c>
      <c r="E205" s="2" t="s">
        <v>1604</v>
      </c>
      <c r="F205" s="2">
        <v>706</v>
      </c>
      <c r="G205" s="2" t="s">
        <v>1605</v>
      </c>
    </row>
    <row r="206" spans="1:7">
      <c r="A206" s="2" t="s">
        <v>1928</v>
      </c>
      <c r="B206" s="2" t="s">
        <v>1929</v>
      </c>
      <c r="C206" s="2" t="s">
        <v>1930</v>
      </c>
      <c r="D206" s="2" t="s">
        <v>1931</v>
      </c>
      <c r="E206" s="2" t="s">
        <v>1772</v>
      </c>
      <c r="F206" s="2">
        <v>710</v>
      </c>
      <c r="G206" s="2" t="s">
        <v>1773</v>
      </c>
    </row>
    <row r="207" spans="1:7">
      <c r="A207" s="2" t="s">
        <v>1932</v>
      </c>
      <c r="B207" s="2" t="s">
        <v>1933</v>
      </c>
      <c r="C207" s="2" t="s">
        <v>1934</v>
      </c>
      <c r="D207" s="2" t="s">
        <v>1935</v>
      </c>
    </row>
    <row r="208" spans="1:7">
      <c r="A208" s="2" t="s">
        <v>1936</v>
      </c>
      <c r="B208" s="2" t="s">
        <v>1937</v>
      </c>
      <c r="C208" s="2" t="s">
        <v>1938</v>
      </c>
      <c r="D208" s="2" t="s">
        <v>1939</v>
      </c>
      <c r="E208" s="2" t="s">
        <v>1616</v>
      </c>
      <c r="F208" s="2">
        <v>728</v>
      </c>
      <c r="G208" s="2" t="s">
        <v>1617</v>
      </c>
    </row>
    <row r="209" spans="1:7">
      <c r="A209" s="2" t="s">
        <v>1940</v>
      </c>
      <c r="B209" s="2" t="s">
        <v>1941</v>
      </c>
      <c r="C209" s="2" t="s">
        <v>1942</v>
      </c>
      <c r="D209" s="2" t="s">
        <v>1943</v>
      </c>
      <c r="E209" s="2" t="s">
        <v>545</v>
      </c>
      <c r="F209" s="2">
        <v>978</v>
      </c>
      <c r="G209" s="2" t="s">
        <v>546</v>
      </c>
    </row>
    <row r="210" spans="1:7">
      <c r="A210" s="2" t="s">
        <v>1944</v>
      </c>
      <c r="B210" s="2" t="s">
        <v>1945</v>
      </c>
      <c r="C210" s="2" t="s">
        <v>1946</v>
      </c>
      <c r="D210" s="2" t="s">
        <v>1947</v>
      </c>
      <c r="E210" s="2" t="s">
        <v>1336</v>
      </c>
      <c r="F210" s="2">
        <v>144</v>
      </c>
      <c r="G210" s="2" t="s">
        <v>1337</v>
      </c>
    </row>
    <row r="211" spans="1:7">
      <c r="A211" s="2" t="s">
        <v>1948</v>
      </c>
      <c r="B211" s="2" t="s">
        <v>1949</v>
      </c>
      <c r="C211" s="2" t="s">
        <v>1950</v>
      </c>
      <c r="D211" s="2" t="s">
        <v>1951</v>
      </c>
      <c r="E211" s="2" t="s">
        <v>1574</v>
      </c>
      <c r="F211" s="2">
        <v>938</v>
      </c>
      <c r="G211" s="2" t="s">
        <v>1575</v>
      </c>
    </row>
    <row r="212" spans="1:7">
      <c r="A212" s="2" t="s">
        <v>1952</v>
      </c>
      <c r="B212" s="2" t="s">
        <v>1953</v>
      </c>
      <c r="C212" s="2" t="s">
        <v>1954</v>
      </c>
      <c r="D212" s="2" t="s">
        <v>1955</v>
      </c>
      <c r="E212" s="2" t="s">
        <v>1610</v>
      </c>
      <c r="F212" s="2">
        <v>968</v>
      </c>
      <c r="G212" s="2" t="s">
        <v>1611</v>
      </c>
    </row>
    <row r="213" spans="1:7">
      <c r="A213" s="2" t="s">
        <v>1956</v>
      </c>
      <c r="B213" s="2" t="s">
        <v>1957</v>
      </c>
      <c r="C213" s="2" t="s">
        <v>1958</v>
      </c>
      <c r="D213" s="2" t="s">
        <v>1959</v>
      </c>
    </row>
    <row r="214" spans="1:7">
      <c r="A214" s="2" t="s">
        <v>1960</v>
      </c>
      <c r="B214" s="2" t="s">
        <v>1961</v>
      </c>
      <c r="C214" s="2" t="s">
        <v>1962</v>
      </c>
      <c r="D214" s="2" t="s">
        <v>1963</v>
      </c>
      <c r="E214" s="2" t="s">
        <v>1580</v>
      </c>
      <c r="F214" s="2">
        <v>752</v>
      </c>
      <c r="G214" s="2" t="s">
        <v>1581</v>
      </c>
    </row>
    <row r="215" spans="1:7">
      <c r="A215" s="2" t="s">
        <v>1964</v>
      </c>
      <c r="B215" s="2" t="s">
        <v>1965</v>
      </c>
      <c r="C215" s="2" t="s">
        <v>1966</v>
      </c>
      <c r="D215" s="2" t="s">
        <v>1967</v>
      </c>
      <c r="E215" s="2" t="s">
        <v>914</v>
      </c>
      <c r="F215" s="2">
        <v>756</v>
      </c>
      <c r="G215" s="2" t="s">
        <v>915</v>
      </c>
    </row>
    <row r="216" spans="1:7">
      <c r="A216" s="2" t="s">
        <v>1968</v>
      </c>
      <c r="B216" s="2" t="s">
        <v>1969</v>
      </c>
      <c r="C216" s="2" t="s">
        <v>1970</v>
      </c>
      <c r="D216" s="2" t="s">
        <v>1971</v>
      </c>
      <c r="E216" s="2" t="s">
        <v>1628</v>
      </c>
      <c r="F216" s="2">
        <v>760</v>
      </c>
      <c r="G216" s="2" t="s">
        <v>1629</v>
      </c>
    </row>
    <row r="217" spans="1:7">
      <c r="A217" s="2" t="s">
        <v>1972</v>
      </c>
      <c r="B217" s="2" t="s">
        <v>1973</v>
      </c>
      <c r="C217" s="2" t="s">
        <v>1974</v>
      </c>
      <c r="D217" s="2" t="s">
        <v>1975</v>
      </c>
      <c r="E217" s="2" t="s">
        <v>1686</v>
      </c>
      <c r="F217" s="2">
        <v>901</v>
      </c>
      <c r="G217" s="2" t="s">
        <v>1687</v>
      </c>
    </row>
    <row r="218" spans="1:7">
      <c r="A218" s="2" t="s">
        <v>1976</v>
      </c>
      <c r="B218" s="2" t="s">
        <v>1977</v>
      </c>
      <c r="C218" s="2" t="s">
        <v>1978</v>
      </c>
      <c r="D218" s="2" t="s">
        <v>1979</v>
      </c>
      <c r="E218" s="2" t="s">
        <v>1644</v>
      </c>
      <c r="F218" s="2">
        <v>972</v>
      </c>
      <c r="G218" s="2" t="s">
        <v>1645</v>
      </c>
    </row>
    <row r="219" spans="1:7">
      <c r="A219" s="2" t="s">
        <v>1980</v>
      </c>
      <c r="B219" s="2" t="s">
        <v>1981</v>
      </c>
      <c r="C219" s="2" t="s">
        <v>1982</v>
      </c>
      <c r="D219" s="2" t="s">
        <v>1983</v>
      </c>
      <c r="E219" s="2" t="s">
        <v>1692</v>
      </c>
      <c r="F219" s="2">
        <v>834</v>
      </c>
      <c r="G219" s="2" t="s">
        <v>1693</v>
      </c>
    </row>
    <row r="220" spans="1:7">
      <c r="A220" s="2" t="s">
        <v>1984</v>
      </c>
      <c r="B220" s="2" t="s">
        <v>1985</v>
      </c>
      <c r="C220" s="2" t="s">
        <v>1986</v>
      </c>
      <c r="D220" s="2" t="s">
        <v>1987</v>
      </c>
      <c r="E220" s="2" t="s">
        <v>1638</v>
      </c>
      <c r="F220" s="2">
        <v>764</v>
      </c>
      <c r="G220" s="2" t="s">
        <v>1639</v>
      </c>
    </row>
    <row r="221" spans="1:7">
      <c r="A221" s="2" t="s">
        <v>1988</v>
      </c>
      <c r="B221" s="2" t="s">
        <v>1989</v>
      </c>
      <c r="C221" s="2" t="s">
        <v>1990</v>
      </c>
      <c r="D221" s="2" t="s">
        <v>1991</v>
      </c>
      <c r="E221" s="2" t="s">
        <v>217</v>
      </c>
      <c r="F221" s="2">
        <v>840</v>
      </c>
      <c r="G221" s="2" t="s">
        <v>517</v>
      </c>
    </row>
    <row r="222" spans="1:7">
      <c r="A222" s="2" t="s">
        <v>1992</v>
      </c>
      <c r="B222" s="2" t="s">
        <v>1993</v>
      </c>
      <c r="C222" s="2" t="s">
        <v>1994</v>
      </c>
      <c r="D222" s="2" t="s">
        <v>1995</v>
      </c>
      <c r="E222" s="2" t="s">
        <v>800</v>
      </c>
      <c r="F222" s="2">
        <v>952</v>
      </c>
      <c r="G222" s="2" t="s">
        <v>801</v>
      </c>
    </row>
    <row r="223" spans="1:7">
      <c r="A223" s="2" t="s">
        <v>1996</v>
      </c>
      <c r="B223" s="2" t="s">
        <v>1997</v>
      </c>
      <c r="C223" s="2" t="s">
        <v>1998</v>
      </c>
      <c r="D223" s="2" t="s">
        <v>1999</v>
      </c>
    </row>
    <row r="224" spans="1:7">
      <c r="A224" s="2" t="s">
        <v>2000</v>
      </c>
      <c r="B224" s="2" t="s">
        <v>2001</v>
      </c>
      <c r="C224" s="2" t="s">
        <v>2002</v>
      </c>
      <c r="D224" s="2" t="s">
        <v>2003</v>
      </c>
      <c r="E224" s="2" t="s">
        <v>1662</v>
      </c>
      <c r="F224" s="2">
        <v>776</v>
      </c>
      <c r="G224" s="2" t="s">
        <v>1663</v>
      </c>
    </row>
    <row r="225" spans="1:7">
      <c r="A225" s="2" t="s">
        <v>2004</v>
      </c>
      <c r="B225" s="2" t="s">
        <v>2005</v>
      </c>
      <c r="C225" s="2" t="s">
        <v>2006</v>
      </c>
      <c r="D225" s="2" t="s">
        <v>2007</v>
      </c>
      <c r="E225" s="2" t="s">
        <v>1674</v>
      </c>
      <c r="F225" s="2">
        <v>780</v>
      </c>
      <c r="G225" s="2" t="s">
        <v>1675</v>
      </c>
    </row>
    <row r="226" spans="1:7">
      <c r="A226" s="2" t="s">
        <v>2008</v>
      </c>
      <c r="B226" s="2" t="s">
        <v>2009</v>
      </c>
      <c r="C226" s="2" t="s">
        <v>2010</v>
      </c>
      <c r="D226" s="2" t="s">
        <v>2011</v>
      </c>
      <c r="E226" s="2" t="s">
        <v>1656</v>
      </c>
      <c r="F226" s="2">
        <v>788</v>
      </c>
      <c r="G226" s="2" t="s">
        <v>1657</v>
      </c>
    </row>
    <row r="227" spans="1:7">
      <c r="A227" s="2" t="s">
        <v>2012</v>
      </c>
      <c r="B227" s="2" t="s">
        <v>2013</v>
      </c>
      <c r="C227" s="2" t="s">
        <v>2014</v>
      </c>
      <c r="D227" s="2" t="s">
        <v>2015</v>
      </c>
      <c r="E227" s="2" t="s">
        <v>1668</v>
      </c>
      <c r="F227" s="2">
        <v>949</v>
      </c>
      <c r="G227" s="2" t="s">
        <v>1669</v>
      </c>
    </row>
    <row r="228" spans="1:7">
      <c r="A228" s="2" t="s">
        <v>2016</v>
      </c>
      <c r="B228" s="2" t="s">
        <v>2017</v>
      </c>
      <c r="C228" s="2" t="s">
        <v>2018</v>
      </c>
      <c r="D228" s="2" t="s">
        <v>2019</v>
      </c>
      <c r="E228" s="2" t="s">
        <v>1650</v>
      </c>
      <c r="F228" s="2">
        <v>934</v>
      </c>
      <c r="G228" s="2" t="s">
        <v>1651</v>
      </c>
    </row>
    <row r="229" spans="1:7">
      <c r="A229" s="2" t="s">
        <v>2020</v>
      </c>
      <c r="B229" s="2" t="s">
        <v>2021</v>
      </c>
      <c r="C229" s="2" t="s">
        <v>2022</v>
      </c>
      <c r="D229" s="2" t="s">
        <v>2023</v>
      </c>
      <c r="E229" s="2" t="s">
        <v>217</v>
      </c>
      <c r="F229" s="2">
        <v>840</v>
      </c>
      <c r="G229" s="2" t="s">
        <v>517</v>
      </c>
    </row>
    <row r="230" spans="1:7">
      <c r="A230" s="2" t="s">
        <v>2024</v>
      </c>
      <c r="B230" s="2" t="s">
        <v>2025</v>
      </c>
      <c r="C230" s="2" t="s">
        <v>2026</v>
      </c>
      <c r="D230" s="2" t="s">
        <v>2027</v>
      </c>
      <c r="E230" s="2" t="s">
        <v>1680</v>
      </c>
      <c r="F230" s="2">
        <v>0</v>
      </c>
      <c r="G230" s="2" t="s">
        <v>1681</v>
      </c>
    </row>
    <row r="231" spans="1:7">
      <c r="A231" s="2" t="s">
        <v>2028</v>
      </c>
      <c r="B231" s="2" t="s">
        <v>2029</v>
      </c>
      <c r="C231" s="2" t="s">
        <v>2030</v>
      </c>
      <c r="D231" s="2" t="s">
        <v>2031</v>
      </c>
      <c r="E231" s="2" t="s">
        <v>1704</v>
      </c>
      <c r="F231" s="2">
        <v>800</v>
      </c>
      <c r="G231" s="2" t="s">
        <v>1705</v>
      </c>
    </row>
    <row r="232" spans="1:7">
      <c r="A232" s="2" t="s">
        <v>2032</v>
      </c>
      <c r="B232" s="2" t="s">
        <v>2033</v>
      </c>
      <c r="C232" s="2" t="s">
        <v>2034</v>
      </c>
      <c r="D232" s="2" t="s">
        <v>2035</v>
      </c>
      <c r="E232" s="2" t="s">
        <v>1698</v>
      </c>
      <c r="F232" s="2">
        <v>980</v>
      </c>
      <c r="G232" s="2" t="s">
        <v>1699</v>
      </c>
    </row>
    <row r="233" spans="1:7">
      <c r="A233" s="2" t="s">
        <v>2036</v>
      </c>
      <c r="B233" s="2" t="s">
        <v>2037</v>
      </c>
      <c r="C233" s="2" t="s">
        <v>2038</v>
      </c>
      <c r="D233" s="2" t="s">
        <v>2039</v>
      </c>
      <c r="E233" s="2" t="s">
        <v>619</v>
      </c>
      <c r="F233" s="2">
        <v>784</v>
      </c>
      <c r="G233" s="2" t="s">
        <v>620</v>
      </c>
    </row>
    <row r="234" spans="1:7">
      <c r="A234" s="2" t="s">
        <v>2040</v>
      </c>
      <c r="B234" s="2" t="s">
        <v>2041</v>
      </c>
      <c r="C234" s="2" t="s">
        <v>2042</v>
      </c>
      <c r="D234" s="2" t="s">
        <v>2043</v>
      </c>
      <c r="E234" s="2" t="s">
        <v>1076</v>
      </c>
      <c r="F234" s="2">
        <v>826</v>
      </c>
      <c r="G234" s="2" t="s">
        <v>1077</v>
      </c>
    </row>
    <row r="235" spans="1:7">
      <c r="A235" s="2" t="s">
        <v>2044</v>
      </c>
      <c r="B235" s="2" t="s">
        <v>2045</v>
      </c>
      <c r="C235" s="2" t="s">
        <v>2046</v>
      </c>
      <c r="D235" s="2" t="s">
        <v>2047</v>
      </c>
      <c r="E235" s="2" t="s">
        <v>1718</v>
      </c>
      <c r="F235" s="2">
        <v>858</v>
      </c>
      <c r="G235" s="2" t="s">
        <v>1719</v>
      </c>
    </row>
    <row r="236" spans="1:7">
      <c r="A236" s="2" t="s">
        <v>2048</v>
      </c>
      <c r="B236" s="2" t="s">
        <v>2049</v>
      </c>
      <c r="C236" s="2" t="s">
        <v>2050</v>
      </c>
      <c r="D236" s="2" t="s">
        <v>2051</v>
      </c>
      <c r="E236" s="2" t="s">
        <v>1724</v>
      </c>
      <c r="F236" s="2">
        <v>860</v>
      </c>
      <c r="G236" s="2" t="s">
        <v>1725</v>
      </c>
    </row>
    <row r="237" spans="1:7">
      <c r="A237" s="2" t="s">
        <v>2052</v>
      </c>
      <c r="B237" s="2" t="s">
        <v>2053</v>
      </c>
      <c r="C237" s="2" t="s">
        <v>2054</v>
      </c>
      <c r="D237" s="2" t="s">
        <v>2055</v>
      </c>
      <c r="E237" s="2" t="s">
        <v>1742</v>
      </c>
      <c r="F237" s="2">
        <v>548</v>
      </c>
      <c r="G237" s="2" t="s">
        <v>1743</v>
      </c>
    </row>
    <row r="238" spans="1:7">
      <c r="A238" s="2" t="s">
        <v>2056</v>
      </c>
      <c r="B238" s="2" t="s">
        <v>2057</v>
      </c>
      <c r="C238" s="2" t="s">
        <v>2058</v>
      </c>
      <c r="D238" s="2" t="s">
        <v>2059</v>
      </c>
      <c r="E238" s="2" t="s">
        <v>545</v>
      </c>
      <c r="F238" s="2">
        <v>978</v>
      </c>
      <c r="G238" s="2" t="s">
        <v>546</v>
      </c>
    </row>
    <row r="239" spans="1:7">
      <c r="A239" s="2" t="s">
        <v>2060</v>
      </c>
      <c r="B239" s="2" t="s">
        <v>2061</v>
      </c>
      <c r="C239" s="2" t="s">
        <v>2062</v>
      </c>
      <c r="D239" s="2" t="s">
        <v>2063</v>
      </c>
      <c r="E239" s="2" t="s">
        <v>1730</v>
      </c>
      <c r="F239" s="2">
        <v>937</v>
      </c>
      <c r="G239" s="2" t="s">
        <v>1731</v>
      </c>
    </row>
    <row r="240" spans="1:7">
      <c r="A240" s="2" t="s">
        <v>2064</v>
      </c>
      <c r="B240" s="2" t="s">
        <v>2065</v>
      </c>
      <c r="C240" s="2" t="s">
        <v>2066</v>
      </c>
      <c r="D240" s="2" t="s">
        <v>2067</v>
      </c>
      <c r="E240" s="2" t="s">
        <v>1736</v>
      </c>
      <c r="F240" s="2">
        <v>704</v>
      </c>
      <c r="G240" s="2" t="s">
        <v>1737</v>
      </c>
    </row>
    <row r="241" spans="1:7">
      <c r="A241" s="2" t="s">
        <v>2068</v>
      </c>
      <c r="B241" s="2" t="s">
        <v>2069</v>
      </c>
      <c r="C241" s="2" t="s">
        <v>2070</v>
      </c>
      <c r="D241" s="2" t="s">
        <v>2071</v>
      </c>
      <c r="E241" s="2" t="s">
        <v>217</v>
      </c>
      <c r="F241" s="2">
        <v>840</v>
      </c>
      <c r="G241" s="2" t="s">
        <v>517</v>
      </c>
    </row>
    <row r="242" spans="1:7">
      <c r="A242" s="2" t="s">
        <v>2072</v>
      </c>
      <c r="B242" s="2" t="s">
        <v>2073</v>
      </c>
      <c r="C242" s="2" t="s">
        <v>2074</v>
      </c>
      <c r="D242" s="2" t="s">
        <v>2075</v>
      </c>
    </row>
    <row r="243" spans="1:7">
      <c r="A243" s="2" t="s">
        <v>2076</v>
      </c>
      <c r="B243" s="2" t="s">
        <v>2077</v>
      </c>
      <c r="C243" s="2" t="s">
        <v>2078</v>
      </c>
      <c r="D243" s="2" t="s">
        <v>2079</v>
      </c>
    </row>
    <row r="244" spans="1:7">
      <c r="A244" s="2" t="s">
        <v>2080</v>
      </c>
      <c r="B244" s="2" t="s">
        <v>2081</v>
      </c>
      <c r="C244" s="2" t="s">
        <v>2082</v>
      </c>
      <c r="D244" s="2" t="s">
        <v>2083</v>
      </c>
      <c r="E244" s="2" t="s">
        <v>1766</v>
      </c>
      <c r="F244" s="2">
        <v>886</v>
      </c>
      <c r="G244" s="2" t="s">
        <v>1767</v>
      </c>
    </row>
    <row r="245" spans="1:7">
      <c r="A245" s="2" t="s">
        <v>2084</v>
      </c>
      <c r="B245" s="2" t="s">
        <v>2085</v>
      </c>
      <c r="C245" s="2" t="s">
        <v>2086</v>
      </c>
      <c r="D245" s="2" t="s">
        <v>2087</v>
      </c>
      <c r="E245" s="2" t="s">
        <v>1778</v>
      </c>
      <c r="F245" s="2">
        <v>967</v>
      </c>
      <c r="G245" s="2" t="s">
        <v>1779</v>
      </c>
    </row>
    <row r="246" spans="1:7">
      <c r="A246" s="2" t="s">
        <v>2088</v>
      </c>
      <c r="B246" s="2" t="s">
        <v>2089</v>
      </c>
      <c r="C246" s="2" t="s">
        <v>2090</v>
      </c>
      <c r="D246" s="2" t="s">
        <v>2091</v>
      </c>
      <c r="E246" s="2" t="s">
        <v>217</v>
      </c>
      <c r="F246" s="2">
        <v>840</v>
      </c>
      <c r="G246" s="2" t="s">
        <v>517</v>
      </c>
    </row>
  </sheetData>
  <sheetProtection algorithmName="SHA-512" hashValue="HvrrPFXIJ6XvoW4+WeJENGB6E3WayVw38fPku6/vLh768nFoyKhmQUTvMzipKPvv1erk1tmqaJN34JShyEUkUQ==" saltValue="3cbZ9ICVpiM7es92HCbufg=="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DA85FB-57D5-4A9F-A904-DAE491709832}">
  <ds:schemaRefs>
    <ds:schemaRef ds:uri="http://schemas.microsoft.com/DataMashup"/>
  </ds:schemaRefs>
</ds:datastoreItem>
</file>

<file path=customXml/itemProps2.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3.xml><?xml version="1.0" encoding="utf-8"?>
<ds:datastoreItem xmlns:ds="http://schemas.openxmlformats.org/officeDocument/2006/customXml" ds:itemID="{A31CB6DA-7287-4DC5-AE1E-6DED0912A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Hugo Paret</cp:lastModifiedBy>
  <cp:revision/>
  <dcterms:created xsi:type="dcterms:W3CDTF">2018-04-20T09:16:43Z</dcterms:created>
  <dcterms:modified xsi:type="dcterms:W3CDTF">2021-02-01T11:20:35Z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