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I:\My Drive\Summary Data\Albania\"/>
    </mc:Choice>
  </mc:AlternateContent>
  <xr:revisionPtr revIDLastSave="0" documentId="13_ncr:1_{D644FC75-4BCC-42CD-BB6A-E2ECB126C631}" xr6:coauthVersionLast="45" xr6:coauthVersionMax="45" xr10:uidLastSave="{00000000-0000-0000-0000-000000000000}"/>
  <bookViews>
    <workbookView xWindow="780" yWindow="780" windowWidth="21600" windowHeight="11385" tabRatio="838" firstSheet="1" activeTab="3"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0" i="4" l="1"/>
  <c r="C60" i="4"/>
  <c r="D60" i="4"/>
  <c r="E60" i="4"/>
  <c r="B59" i="4"/>
  <c r="C59" i="4"/>
  <c r="D59" i="4"/>
  <c r="E59" i="4"/>
  <c r="H871" i="11" l="1"/>
  <c r="H870" i="11"/>
  <c r="H869" i="11"/>
  <c r="H868" i="11"/>
  <c r="H867" i="11"/>
  <c r="H866" i="11"/>
  <c r="H865" i="11"/>
  <c r="H864" i="11"/>
  <c r="H863" i="11"/>
  <c r="H862" i="11"/>
  <c r="H861" i="11"/>
  <c r="H860" i="11"/>
  <c r="H859" i="11"/>
  <c r="H858" i="11"/>
  <c r="H857" i="11"/>
  <c r="H856" i="11"/>
  <c r="H855" i="11"/>
  <c r="H854" i="11"/>
  <c r="H853" i="11"/>
  <c r="H852" i="11"/>
  <c r="H851" i="11"/>
  <c r="H850" i="11"/>
  <c r="H849" i="11"/>
  <c r="H848" i="11"/>
  <c r="H847" i="11"/>
  <c r="H846" i="11"/>
  <c r="H845" i="11"/>
  <c r="H844" i="11"/>
  <c r="H843" i="11"/>
  <c r="H842" i="11"/>
  <c r="H841" i="11"/>
  <c r="H840" i="11"/>
  <c r="H839" i="11"/>
  <c r="H838" i="11"/>
  <c r="H837" i="11"/>
  <c r="H836" i="11"/>
  <c r="H835" i="11"/>
  <c r="H834" i="11"/>
  <c r="H833" i="11"/>
  <c r="H832" i="11"/>
  <c r="H831" i="11"/>
  <c r="H830" i="11"/>
  <c r="H829" i="11"/>
  <c r="H828" i="11"/>
  <c r="H827" i="11"/>
  <c r="H826" i="11"/>
  <c r="H825" i="11"/>
  <c r="H824" i="11"/>
  <c r="H823" i="11"/>
  <c r="H822" i="11"/>
  <c r="H821" i="11"/>
  <c r="H820" i="11"/>
  <c r="H819" i="11"/>
  <c r="H818" i="11"/>
  <c r="H817" i="11"/>
  <c r="H816" i="11"/>
  <c r="H815" i="11"/>
  <c r="H814" i="11"/>
  <c r="H813" i="11"/>
  <c r="H812" i="11"/>
  <c r="H811" i="11"/>
  <c r="H810" i="11"/>
  <c r="H809" i="11"/>
  <c r="H808" i="11"/>
  <c r="H807" i="11"/>
  <c r="H806" i="11"/>
  <c r="H805" i="11"/>
  <c r="H804" i="11"/>
  <c r="J79" i="4" l="1"/>
  <c r="B30" i="4"/>
  <c r="B31" i="4"/>
  <c r="B32" i="4"/>
  <c r="B33" i="4"/>
  <c r="B34" i="4"/>
  <c r="B35" i="4"/>
  <c r="B36" i="4"/>
  <c r="B37" i="4"/>
  <c r="B38" i="4"/>
  <c r="B39" i="4"/>
  <c r="B40" i="4"/>
  <c r="B41" i="4"/>
  <c r="B42" i="4"/>
  <c r="B43" i="4"/>
  <c r="B44" i="4"/>
  <c r="B45" i="4"/>
  <c r="C30" i="4"/>
  <c r="C31" i="4"/>
  <c r="C32" i="4"/>
  <c r="C33" i="4"/>
  <c r="C34" i="4"/>
  <c r="C35" i="4"/>
  <c r="C36" i="4"/>
  <c r="C37" i="4"/>
  <c r="C38" i="4"/>
  <c r="C39" i="4"/>
  <c r="C40" i="4"/>
  <c r="C41" i="4"/>
  <c r="C42" i="4"/>
  <c r="C43" i="4"/>
  <c r="C44" i="4"/>
  <c r="C45" i="4"/>
  <c r="D30" i="4"/>
  <c r="D31" i="4"/>
  <c r="D32" i="4"/>
  <c r="D33" i="4"/>
  <c r="D34" i="4"/>
  <c r="D35" i="4"/>
  <c r="D36" i="4"/>
  <c r="D37" i="4"/>
  <c r="D38" i="4"/>
  <c r="D39" i="4"/>
  <c r="D40" i="4"/>
  <c r="D41" i="4"/>
  <c r="D42" i="4"/>
  <c r="D43" i="4"/>
  <c r="D44" i="4"/>
  <c r="D45" i="4"/>
  <c r="E30" i="4"/>
  <c r="E31" i="4"/>
  <c r="E32" i="4"/>
  <c r="E33" i="4"/>
  <c r="E34" i="4"/>
  <c r="E35" i="4"/>
  <c r="E36" i="4"/>
  <c r="E37" i="4"/>
  <c r="E38" i="4"/>
  <c r="E39" i="4"/>
  <c r="E40" i="4"/>
  <c r="E41" i="4"/>
  <c r="E42" i="4"/>
  <c r="E43" i="4"/>
  <c r="E44" i="4"/>
  <c r="E45" i="4"/>
  <c r="B107" i="8" l="1"/>
  <c r="B109" i="8"/>
  <c r="B86" i="8"/>
  <c r="B84" i="8"/>
  <c r="D196" i="8"/>
  <c r="J905" i="11" l="1"/>
  <c r="J65" i="4"/>
  <c r="D190" i="8" l="1"/>
  <c r="H905" i="11"/>
  <c r="J63" i="4"/>
  <c r="I65" i="4"/>
  <c r="B126" i="8" l="1"/>
  <c r="B124" i="8"/>
  <c r="E27" i="9" l="1"/>
  <c r="D146" i="8"/>
  <c r="J903" i="11" l="1"/>
  <c r="F48" i="8" l="1"/>
  <c r="F205" i="8" l="1"/>
  <c r="F204" i="8"/>
  <c r="F177" i="8" l="1"/>
  <c r="D116" i="8" l="1"/>
  <c r="E54" i="9" l="1"/>
  <c r="E55" i="9"/>
  <c r="E53" i="9"/>
  <c r="E56" i="9"/>
  <c r="B67" i="8"/>
  <c r="E52" i="9" l="1"/>
  <c r="B103" i="8"/>
  <c r="B101" i="8"/>
  <c r="B99" i="8"/>
  <c r="B97" i="8"/>
  <c r="B95" i="8"/>
  <c r="E31" i="9" l="1"/>
  <c r="F167" i="8" l="1"/>
  <c r="F130" i="8"/>
  <c r="F47" i="8"/>
  <c r="F40" i="8"/>
  <c r="E30" i="9"/>
  <c r="N4" i="4"/>
  <c r="B89" i="8"/>
  <c r="B82" i="8"/>
  <c r="B79" i="8"/>
  <c r="B76" i="8"/>
  <c r="B73" i="8"/>
  <c r="B71" i="8"/>
  <c r="B69" i="8"/>
  <c r="E16" i="9"/>
  <c r="E15" i="9"/>
  <c r="E28" i="9"/>
  <c r="E17" i="9"/>
  <c r="B142" i="8"/>
  <c r="B50" i="4"/>
  <c r="C50" i="4"/>
  <c r="D50" i="4"/>
  <c r="E50" i="4"/>
  <c r="E61" i="4"/>
  <c r="D61" i="4"/>
  <c r="C61" i="4"/>
  <c r="B61" i="4"/>
  <c r="E58" i="4"/>
  <c r="D58" i="4"/>
  <c r="C58" i="4"/>
  <c r="B58" i="4"/>
  <c r="E57" i="4"/>
  <c r="D57" i="4"/>
  <c r="C57" i="4"/>
  <c r="B57" i="4"/>
  <c r="E56" i="4"/>
  <c r="D56" i="4"/>
  <c r="C56" i="4"/>
  <c r="B56" i="4"/>
  <c r="E48" i="4"/>
  <c r="F158" i="8"/>
  <c r="D23" i="4"/>
  <c r="E24" i="4"/>
  <c r="D24" i="4"/>
  <c r="C24" i="4"/>
  <c r="B24" i="4"/>
  <c r="E23" i="4"/>
  <c r="C23" i="4"/>
  <c r="B23" i="4"/>
  <c r="E22" i="4"/>
  <c r="D22" i="4"/>
  <c r="C22" i="4"/>
  <c r="B22" i="4"/>
  <c r="C25" i="4"/>
  <c r="C26" i="4"/>
  <c r="C27" i="4"/>
  <c r="C28" i="4"/>
  <c r="C29" i="4"/>
  <c r="C46" i="4"/>
  <c r="C47" i="4"/>
  <c r="C48" i="4"/>
  <c r="C49" i="4"/>
  <c r="C51" i="4"/>
  <c r="C52" i="4"/>
  <c r="C53" i="4"/>
  <c r="C54" i="4"/>
  <c r="C55" i="4"/>
  <c r="D25" i="4"/>
  <c r="D26" i="4"/>
  <c r="D27" i="4"/>
  <c r="D28" i="4"/>
  <c r="D29" i="4"/>
  <c r="D46" i="4"/>
  <c r="D47" i="4"/>
  <c r="D48" i="4"/>
  <c r="D49" i="4"/>
  <c r="D51" i="4"/>
  <c r="D52" i="4"/>
  <c r="D53" i="4"/>
  <c r="D54" i="4"/>
  <c r="D55" i="4"/>
  <c r="E25" i="4"/>
  <c r="E26" i="4"/>
  <c r="E27" i="4"/>
  <c r="E28" i="4"/>
  <c r="E29" i="4"/>
  <c r="E46" i="4"/>
  <c r="E47" i="4"/>
  <c r="E49" i="4"/>
  <c r="E51" i="4"/>
  <c r="E52" i="4"/>
  <c r="E53" i="4"/>
  <c r="E54" i="4"/>
  <c r="E55" i="4"/>
  <c r="B25" i="4"/>
  <c r="B26" i="4"/>
  <c r="B27" i="4"/>
  <c r="B28" i="4"/>
  <c r="B29" i="4"/>
  <c r="B46" i="4"/>
  <c r="B47" i="4"/>
  <c r="B48" i="4"/>
  <c r="B49" i="4"/>
  <c r="B51" i="4"/>
  <c r="B52" i="4"/>
  <c r="B53" i="4"/>
  <c r="B54" i="4"/>
  <c r="B55" i="4"/>
  <c r="B111" i="8"/>
  <c r="B10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Shushku</author>
  </authors>
  <commentList>
    <comment ref="G176" authorId="0" shapeId="0" xr:uid="{00000000-0006-0000-0300-000001000000}">
      <text>
        <r>
          <rPr>
            <b/>
            <sz val="9"/>
            <color indexed="81"/>
            <rFont val="Tahoma"/>
            <family val="2"/>
          </rPr>
          <t>Maria Shushku:</t>
        </r>
        <r>
          <rPr>
            <sz val="9"/>
            <color indexed="81"/>
            <rFont val="Tahoma"/>
            <family val="2"/>
          </rPr>
          <t xml:space="preserve">
Production reported together with Alb-energy and Energal</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<sst xmlns="http://schemas.openxmlformats.org/spreadsheetml/2006/main" count="10855" uniqueCount="2364">
  <si>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</si>
  <si>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</si>
  <si>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</si>
  <si>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</si>
  <si>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</si>
  <si>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</si>
  <si>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</si>
  <si>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</si>
  <si>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</si>
  <si>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</si>
  <si>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</si>
  <si>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</si>
  <si>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</si>
  <si>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</si>
  <si>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</si>
  <si>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</si>
  <si>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</si>
  <si>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</si>
  <si>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</si>
  <si>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</si>
  <si>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</si>
  <si>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</si>
  <si>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</si>
  <si>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</si>
  <si>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</si>
  <si>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</si>
  <si>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</si>
  <si>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</si>
  <si>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</si>
  <si>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</si>
  <si>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</si>
  <si>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</si>
  <si>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</si>
  <si>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</si>
  <si>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</si>
  <si>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</si>
  <si>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</si>
  <si>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</si>
  <si>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</si>
  <si>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</si>
  <si>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</si>
  <si>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</si>
  <si>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</si>
  <si>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</si>
  <si>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</si>
  <si>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</si>
  <si>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</si>
  <si>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</si>
  <si>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</si>
  <si>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</si>
  <si>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</si>
  <si>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</si>
  <si>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</si>
  <si>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</si>
  <si>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</si>
  <si>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</si>
  <si>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</si>
  <si>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</si>
  <si>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</si>
  <si>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</si>
  <si>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</si>
  <si>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</si>
  <si>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</si>
  <si>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</si>
  <si>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</si>
  <si>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</si>
  <si>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</si>
  <si>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</si>
  <si>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</si>
  <si>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</si>
  <si>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</si>
  <si>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</si>
  <si>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</si>
  <si>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</si>
  <si>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</si>
  <si>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</si>
  <si>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</si>
  <si>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</si>
  <si>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</si>
  <si>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</si>
  <si>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</si>
  <si>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</si>
  <si>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</si>
  <si>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</si>
  <si>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</si>
  <si>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</si>
  <si>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</si>
  <si>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</si>
  <si>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</si>
  <si>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</si>
  <si>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</si>
  <si>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</si>
  <si>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</si>
  <si>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</si>
  <si>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</si>
  <si>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</si>
  <si>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</si>
  <si>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</si>
  <si>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</si>
  <si>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</si>
  <si>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</si>
  <si>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</si>
  <si>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</si>
  <si>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</si>
  <si>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</si>
  <si>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</si>
  <si>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</si>
  <si>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</si>
  <si>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</si>
  <si>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</si>
  <si>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</si>
  <si>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</si>
  <si>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</si>
  <si>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</si>
  <si>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</si>
  <si>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</si>
  <si>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</si>
  <si>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</si>
  <si>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</si>
  <si>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</si>
  <si>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</si>
  <si>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</si>
  <si>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</si>
  <si>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</si>
  <si>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</si>
  <si>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</si>
  <si>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</si>
  <si>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</si>
  <si>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</si>
  <si>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</si>
  <si>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</si>
  <si>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</si>
  <si>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</si>
  <si>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</si>
  <si>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</si>
  <si>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</si>
  <si>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</si>
  <si>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</si>
  <si>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</si>
  <si>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</si>
  <si>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</si>
  <si>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</si>
  <si>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</si>
  <si>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</si>
  <si>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</si>
  <si>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</si>
  <si>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</si>
  <si>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</si>
  <si>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</si>
  <si>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</si>
  <si>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</si>
  <si>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</si>
  <si>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</si>
  <si>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</si>
  <si>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</si>
  <si>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</si>
  <si>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</si>
  <si>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</si>
  <si>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</si>
  <si>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</si>
  <si>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</si>
  <si>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</si>
  <si>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</si>
  <si>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</si>
  <si>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</si>
  <si>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</si>
  <si>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</si>
  <si>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</si>
  <si>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</si>
  <si>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</si>
  <si>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</si>
  <si>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</si>
  <si>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</si>
  <si>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</si>
  <si>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</si>
  <si>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</si>
  <si>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</si>
  <si>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</si>
  <si>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</si>
  <si>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</si>
  <si>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</si>
  <si>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</si>
  <si>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</si>
  <si>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</si>
  <si>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</si>
  <si>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</si>
  <si>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</si>
  <si>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</si>
  <si>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</si>
  <si>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</si>
  <si>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</si>
  <si>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</si>
  <si>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</si>
  <si>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</si>
  <si>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</si>
  <si>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</si>
  <si>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</si>
  <si>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</si>
  <si>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</si>
  <si>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</si>
  <si>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</si>
  <si>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</si>
  <si>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</si>
  <si>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</si>
  <si>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</si>
  <si>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</si>
  <si>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</si>
  <si>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</si>
  <si>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</si>
  <si>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</si>
  <si>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</si>
  <si>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</si>
  <si>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</si>
  <si>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</si>
  <si>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</si>
  <si>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</si>
  <si>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</si>
  <si>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</si>
  <si>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</si>
  <si>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</si>
  <si>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</si>
  <si>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</si>
  <si>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</si>
  <si>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</si>
  <si>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</si>
  <si>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</si>
  <si>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</si>
  <si>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</si>
  <si>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</si>
  <si>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</si>
  <si>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</si>
  <si>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</si>
  <si>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</si>
  <si>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</si>
  <si>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</si>
  <si>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</si>
  <si>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</si>
  <si>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</si>
  <si>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</si>
  <si>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</si>
  <si>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</si>
  <si>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</si>
  <si>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</si>
  <si>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</si>
  <si>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</si>
  <si>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</si>
  <si>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</si>
  <si>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</si>
  <si>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</si>
  <si>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</si>
  <si>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</si>
  <si>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</si>
  <si>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</si>
  <si>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</si>
  <si>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</si>
  <si>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</si>
  <si>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</si>
  <si>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</si>
  <si>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</si>
  <si>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</si>
  <si>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</si>
  <si>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</si>
  <si>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</si>
  <si>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</si>
  <si>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</si>
  <si>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</si>
  <si>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</si>
  <si>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</si>
  <si>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</si>
  <si>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</si>
  <si>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</si>
  <si>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</si>
  <si>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</si>
  <si>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</si>
  <si>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</si>
  <si>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</si>
  <si>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</si>
  <si>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</si>
  <si>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</si>
  <si>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</si>
  <si>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</si>
  <si>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</si>
  <si>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</si>
  <si>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</si>
  <si>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</si>
  <si>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</si>
  <si>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</si>
  <si>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</si>
  <si>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</si>
  <si>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</si>
  <si>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</si>
  <si>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</si>
  <si>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</si>
  <si>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</si>
  <si>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</si>
  <si>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</si>
  <si>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</si>
  <si>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</si>
  <si>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</si>
  <si>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</si>
  <si>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</si>
  <si>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</si>
  <si>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</si>
  <si>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</si>
  <si>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</si>
  <si>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</si>
  <si>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</si>
  <si>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</si>
  <si>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</si>
  <si>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</si>
  <si>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</si>
  <si>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</si>
  <si>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</si>
  <si>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</si>
  <si>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</si>
  <si>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</si>
  <si>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</si>
  <si>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</si>
  <si>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</si>
  <si>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</si>
  <si>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</si>
  <si>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</si>
  <si>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</si>
  <si>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</si>
  <si>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</si>
  <si>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</si>
  <si>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</si>
  <si>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</si>
  <si>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</si>
  <si>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</si>
  <si>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</si>
  <si>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</si>
  <si>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</si>
  <si>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</si>
  <si>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</si>
  <si>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</si>
  <si>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</si>
  <si>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</si>
  <si>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</si>
  <si>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</si>
  <si>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</si>
  <si>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</si>
  <si>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</si>
  <si>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</si>
  <si>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</si>
  <si>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</si>
  <si>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</si>
  <si>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</si>
  <si>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</si>
  <si>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</si>
  <si>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</si>
  <si>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</si>
  <si>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</si>
  <si>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</si>
  <si>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</si>
  <si>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</si>
  <si>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</si>
  <si>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</si>
  <si>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</si>
  <si>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</si>
  <si>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</si>
  <si>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</si>
  <si>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</si>
  <si>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</si>
  <si>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</si>
  <si>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</si>
  <si>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</si>
  <si>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</si>
  <si>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</si>
  <si>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</si>
  <si>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</si>
  <si>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</si>
  <si>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</si>
  <si>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</si>
  <si>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</si>
  <si>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</si>
  <si>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</si>
  <si>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</si>
  <si>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</si>
  <si>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</si>
  <si>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</si>
  <si>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</si>
  <si>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</si>
  <si>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</si>
  <si>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</si>
  <si>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</si>
  <si>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</si>
  <si>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</si>
  <si>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</si>
  <si>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</si>
  <si>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</si>
  <si>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</si>
  <si>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</si>
  <si>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</si>
  <si>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</si>
  <si>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</si>
  <si>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</si>
  <si>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</si>
  <si>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</si>
  <si>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</si>
  <si>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</si>
  <si>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</si>
  <si>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</si>
  <si>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</si>
  <si>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</si>
  <si>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</si>
  <si>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</si>
  <si>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</si>
  <si>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</si>
  <si>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</si>
  <si>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</si>
  <si>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</si>
  <si>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</si>
  <si>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</si>
  <si>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</si>
  <si>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</si>
  <si>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</si>
  <si>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</si>
  <si>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</si>
  <si>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</si>
  <si>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</si>
  <si>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</si>
  <si>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</si>
  <si>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</si>
  <si>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</si>
  <si>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</si>
  <si>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</si>
  <si>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</si>
  <si>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</si>
  <si>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</si>
  <si>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</si>
  <si>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</si>
  <si>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</si>
  <si>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</si>
  <si>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</si>
  <si>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</si>
  <si>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</si>
  <si>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</si>
  <si>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</si>
  <si>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</si>
  <si>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</si>
  <si>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</si>
  <si>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</si>
  <si>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</si>
  <si>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</si>
  <si>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</si>
  <si>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</si>
  <si>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</si>
  <si>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</si>
  <si>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</si>
  <si>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</si>
  <si>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</si>
  <si>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</si>
  <si>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</si>
  <si>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</si>
  <si>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</si>
  <si>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</si>
  <si>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</si>
  <si>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</si>
  <si>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</si>
  <si>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</si>
  <si>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</si>
  <si>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</si>
  <si>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</si>
  <si>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</si>
  <si>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</si>
  <si>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</si>
  <si>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</si>
  <si>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</si>
  <si>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</si>
  <si>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</si>
  <si>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</si>
  <si>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</si>
  <si>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</si>
  <si>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</si>
  <si>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</si>
  <si>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</si>
  <si>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</si>
  <si>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</si>
  <si>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</si>
  <si>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</si>
  <si>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</si>
  <si>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</si>
  <si>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</si>
  <si>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</si>
  <si>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</si>
  <si>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</si>
  <si>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</si>
  <si>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</si>
  <si>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</si>
  <si>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</si>
  <si>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</si>
  <si>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</si>
  <si>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</si>
  <si>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</si>
  <si>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</si>
  <si>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</si>
  <si>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</si>
  <si>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</si>
  <si>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</si>
  <si>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</si>
  <si>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</si>
  <si>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</si>
  <si>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</si>
  <si>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</si>
  <si>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</si>
  <si>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</si>
  <si>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</si>
  <si>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</si>
  <si>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</si>
  <si>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</si>
  <si>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</si>
  <si>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</si>
  <si>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</si>
  <si>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</si>
  <si>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</si>
  <si>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</si>
  <si>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</si>
  <si>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</si>
  <si>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</si>
  <si>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</si>
  <si>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</si>
  <si>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</si>
  <si>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</si>
  <si>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</si>
  <si>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</si>
  <si>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</si>
  <si>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</si>
  <si>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</si>
  <si>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</si>
  <si>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</si>
  <si>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</si>
  <si>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</si>
  <si>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</si>
  <si>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</si>
  <si>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</si>
  <si>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</si>
  <si>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</si>
  <si>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</si>
  <si>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</si>
  <si>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</si>
  <si>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</si>
  <si>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</si>
  <si>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</si>
  <si>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</si>
  <si>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</si>
  <si>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</si>
  <si>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</si>
  <si>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</si>
  <si>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</si>
  <si>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</si>
  <si>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</si>
  <si>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</si>
  <si>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</si>
  <si>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</si>
  <si>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</si>
  <si>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</si>
  <si>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</si>
  <si>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</si>
  <si>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</si>
  <si>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</si>
  <si>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</si>
  <si>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</si>
  <si>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</si>
  <si>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</si>
  <si>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</si>
  <si>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</si>
  <si>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</si>
  <si>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</si>
  <si>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</si>
  <si>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</si>
  <si>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</si>
  <si>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</si>
  <si>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</si>
  <si>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</si>
  <si>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</si>
  <si>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</si>
  <si>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</si>
  <si>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</si>
  <si>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</si>
  <si>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</si>
  <si>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</si>
  <si>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</si>
  <si>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</si>
  <si>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</si>
  <si>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</si>
  <si>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</si>
  <si>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</si>
  <si>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</si>
  <si>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</si>
  <si>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</si>
  <si>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</si>
  <si>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</si>
  <si>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</si>
  <si>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</si>
  <si>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</si>
  <si>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</si>
  <si>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</si>
  <si>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</si>
  <si>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</si>
  <si>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</si>
  <si>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</si>
  <si>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</si>
  <si>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</si>
  <si>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</si>
  <si>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</si>
  <si>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</si>
  <si>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</si>
  <si>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</si>
  <si>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</si>
  <si>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</si>
  <si>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</si>
  <si>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</si>
  <si>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</si>
  <si>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</si>
  <si>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</si>
  <si>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</si>
  <si>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</si>
  <si>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</si>
  <si>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</si>
  <si>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</si>
  <si>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</si>
  <si>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</si>
  <si>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</si>
  <si>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</si>
  <si>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</si>
  <si>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</si>
  <si>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</si>
  <si>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</si>
  <si>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</si>
  <si>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</si>
  <si>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</si>
  <si>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</si>
  <si>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</si>
  <si>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</si>
  <si>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</si>
  <si>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</si>
  <si>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</si>
  <si>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</si>
  <si>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</si>
  <si>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</si>
  <si>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</si>
  <si>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</si>
  <si>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</si>
  <si>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</si>
  <si>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</si>
  <si>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</si>
  <si>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</si>
  <si>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</si>
  <si>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</si>
  <si>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</si>
  <si>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</si>
  <si>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</si>
  <si>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</si>
  <si>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</si>
  <si>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</si>
  <si>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</si>
  <si>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</si>
  <si>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</si>
  <si>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</si>
  <si>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</si>
  <si>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</si>
  <si>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</si>
  <si>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</si>
  <si>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</si>
  <si>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</si>
  <si>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</si>
  <si>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</si>
  <si>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</si>
  <si>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</si>
  <si>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</si>
  <si>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</si>
  <si>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</si>
  <si>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</si>
  <si>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</si>
  <si>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</si>
  <si>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</si>
  <si>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</si>
  <si>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</si>
  <si>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</si>
  <si>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</si>
  <si>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</si>
  <si>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</si>
  <si>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</si>
  <si>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</si>
  <si>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</si>
  <si>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</si>
  <si>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</si>
  <si>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</si>
  <si>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</si>
  <si>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</si>
  <si>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</si>
  <si>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</si>
  <si>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</si>
  <si>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</si>
  <si>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</si>
  <si>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</si>
  <si>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</si>
  <si>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</si>
  <si>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</si>
  <si>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</si>
  <si>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</si>
  <si>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</si>
  <si>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</si>
  <si>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</si>
  <si>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</si>
  <si>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</si>
  <si>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</si>
  <si>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</si>
  <si>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</si>
  <si>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</si>
  <si>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</si>
  <si>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</si>
  <si>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</si>
  <si>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</si>
  <si>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</si>
  <si>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</si>
  <si>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</si>
  <si>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</si>
  <si>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</si>
  <si>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</si>
  <si>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</si>
  <si>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</si>
  <si>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</si>
  <si>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</si>
  <si>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</si>
  <si>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</si>
  <si>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</si>
  <si>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</si>
  <si>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</si>
  <si>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</si>
  <si>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</si>
  <si>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</si>
  <si>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</si>
  <si>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</si>
  <si>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</si>
  <si>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</si>
  <si>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</si>
  <si>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</si>
  <si>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</si>
  <si>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</si>
  <si>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</si>
  <si>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</si>
  <si>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</si>
  <si>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</si>
  <si>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</si>
  <si>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</si>
  <si>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</si>
  <si>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</si>
  <si>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</si>
  <si>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</si>
  <si>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</si>
  <si>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</si>
  <si>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</si>
  <si>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</si>
  <si>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</si>
  <si>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</si>
  <si>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</si>
  <si>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</si>
  <si>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</si>
  <si>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</si>
  <si>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</si>
  <si>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</si>
  <si>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</si>
  <si>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</si>
  <si>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</si>
  <si>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</si>
  <si>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</si>
  <si>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</si>
  <si>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</si>
  <si>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</si>
  <si>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</si>
  <si>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</si>
  <si>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</si>
  <si>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</si>
  <si>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</si>
  <si>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</si>
  <si>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</si>
  <si>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</si>
  <si>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</si>
  <si>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</si>
  <si>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</si>
  <si>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</si>
  <si>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</si>
  <si>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</si>
  <si>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</si>
  <si>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</si>
  <si>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</si>
  <si>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</si>
  <si>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</si>
  <si>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</si>
  <si>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</si>
  <si>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</si>
  <si>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</si>
  <si>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</si>
  <si>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</si>
  <si>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</si>
  <si>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</si>
  <si>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</si>
  <si>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</si>
  <si>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</si>
  <si>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</si>
  <si>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</si>
  <si>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</si>
  <si>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</si>
  <si>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</si>
  <si>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</si>
  <si>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</si>
  <si>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</si>
  <si>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</si>
  <si>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</si>
  <si>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</si>
  <si>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</si>
  <si>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</si>
  <si>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</si>
  <si>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</si>
  <si>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</si>
  <si>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</si>
  <si>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</si>
  <si>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</si>
  <si>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</si>
  <si>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</si>
  <si>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</si>
  <si>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</si>
  <si>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</si>
  <si>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</si>
  <si>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</si>
  <si>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</si>
  <si>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</si>
  <si>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</si>
  <si>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</si>
  <si>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</si>
  <si>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</si>
  <si>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</si>
  <si>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</si>
  <si>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</si>
  <si>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</si>
  <si>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</si>
  <si>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</si>
  <si>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</si>
  <si>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</si>
  <si>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</si>
  <si>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</si>
  <si>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</si>
  <si>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</si>
  <si>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</si>
  <si>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</si>
  <si>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</si>
  <si>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</si>
  <si>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</si>
  <si>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</si>
  <si>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</si>
  <si>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</si>
  <si>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</si>
  <si>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</si>
  <si>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</si>
  <si>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</si>
  <si>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</si>
  <si>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</si>
  <si>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</si>
  <si>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</si>
  <si>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</si>
  <si>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</si>
  <si>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</si>
  <si>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</si>
  <si>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</si>
  <si>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</si>
  <si>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</si>
  <si>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</si>
  <si>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</si>
  <si>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</si>
  <si>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</si>
  <si>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</si>
  <si>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</si>
  <si>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</si>
  <si>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</si>
  <si>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</si>
  <si>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</si>
  <si>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</si>
  <si>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</si>
  <si>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</si>
  <si>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</si>
  <si>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</si>
  <si>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</si>
  <si>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</si>
  <si>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</si>
  <si>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</si>
  <si>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</si>
  <si>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</si>
  <si>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</si>
  <si>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</si>
  <si>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</si>
  <si>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</si>
  <si>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</si>
  <si>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</si>
  <si>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</si>
  <si>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</si>
  <si>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</si>
  <si>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</si>
  <si>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</si>
  <si>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</si>
  <si>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</si>
  <si>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</si>
  <si>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</si>
  <si>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</si>
  <si>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</si>
  <si>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</si>
  <si>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</si>
  <si>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</si>
  <si>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</si>
  <si>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</si>
  <si>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</si>
  <si>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</si>
  <si>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</si>
  <si>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</si>
  <si>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</si>
  <si>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</si>
  <si>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</si>
  <si>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</si>
  <si>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</si>
  <si>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</si>
  <si>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</si>
  <si>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</si>
  <si>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</si>
  <si>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</si>
  <si>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</si>
  <si>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</si>
  <si>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</si>
  <si>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</si>
  <si>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</si>
  <si>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</si>
  <si>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</si>
  <si>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</si>
  <si>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</si>
  <si>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</si>
  <si>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</si>
  <si>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</si>
  <si>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</si>
  <si>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</si>
  <si>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</si>
  <si>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</si>
  <si>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</si>
  <si>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</si>
  <si>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</si>
  <si>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</si>
  <si>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</si>
  <si>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</si>
  <si>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</si>
  <si>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</si>
  <si>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</si>
  <si>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</si>
  <si>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</si>
  <si>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</si>
  <si>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</si>
  <si>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</si>
  <si>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</si>
  <si>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</si>
  <si>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</si>
  <si>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</si>
  <si>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</si>
  <si>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</si>
  <si>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</si>
  <si>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</si>
  <si>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</si>
  <si>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</si>
  <si>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</si>
  <si>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</si>
  <si>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</si>
  <si>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</si>
  <si>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</si>
  <si>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</si>
  <si>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</si>
  <si>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</si>
  <si>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</si>
  <si>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</si>
  <si>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</si>
  <si>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</si>
  <si>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</si>
  <si>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</si>
  <si>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</si>
  <si>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</si>
  <si>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</si>
  <si>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</si>
  <si>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</si>
  <si>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</si>
  <si>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</si>
  <si>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</si>
  <si>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</si>
  <si>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</si>
  <si>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</si>
  <si>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</si>
  <si>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</si>
  <si>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</si>
  <si>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</si>
  <si>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</si>
  <si>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</si>
  <si>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</si>
  <si>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</si>
  <si>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</si>
  <si>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</si>
  <si>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</si>
  <si>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</si>
  <si>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</si>
  <si>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</si>
  <si>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</si>
  <si>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</si>
  <si>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</si>
  <si>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</si>
  <si>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</si>
  <si>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</si>
  <si>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</si>
  <si>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</si>
  <si>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</si>
  <si>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</si>
  <si>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</si>
  <si>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</si>
  <si>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</si>
  <si>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</si>
  <si>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</si>
  <si>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</si>
  <si>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</si>
  <si>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</si>
  <si>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</si>
  <si>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</si>
  <si>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</si>
  <si>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</si>
  <si>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</si>
  <si>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</si>
  <si>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</si>
  <si>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</si>
  <si>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</si>
  <si>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</si>
  <si>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</si>
  <si>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</si>
  <si>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</si>
  <si>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</si>
  <si>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</si>
  <si>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</si>
  <si>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</si>
  <si>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</si>
  <si>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</si>
  <si>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</si>
  <si>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</si>
  <si>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</si>
  <si>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</si>
  <si>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</si>
  <si>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</si>
  <si>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</si>
  <si>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</si>
  <si>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</si>
  <si>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</si>
  <si>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</si>
  <si>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</si>
  <si>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</si>
  <si>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</si>
  <si>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</si>
  <si>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</si>
  <si>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</si>
  <si>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</si>
  <si>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</si>
  <si>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</si>
  <si>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</si>
  <si>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</si>
  <si>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</si>
  <si>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</si>
  <si>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</si>
  <si>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</si>
  <si>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</si>
  <si>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</si>
  <si>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</si>
  <si>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</si>
  <si>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</si>
  <si>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</si>
  <si>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</si>
  <si>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</si>
  <si>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</si>
  <si>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</si>
  <si>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</si>
  <si>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</si>
  <si>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</si>
  <si>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</si>
  <si>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</si>
  <si>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</si>
  <si>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</si>
  <si>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</si>
  <si>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</si>
  <si>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</si>
  <si>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</si>
  <si>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</si>
  <si>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</si>
  <si>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</si>
  <si>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</si>
  <si>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</si>
  <si>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</si>
  <si>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</si>
  <si>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</si>
  <si>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</si>
  <si>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</si>
  <si>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</si>
  <si>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</si>
  <si>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</si>
  <si>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</si>
  <si>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</si>
  <si>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</si>
  <si>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</si>
  <si>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</si>
  <si>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</si>
  <si>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</si>
  <si>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</si>
  <si>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</si>
  <si>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</si>
  <si>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</si>
  <si>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</si>
  <si>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</si>
  <si>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</si>
  <si>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</si>
  <si>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</si>
  <si>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</si>
  <si>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</si>
  <si>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</si>
  <si>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</si>
  <si>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</si>
  <si>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</si>
  <si>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</si>
  <si>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</si>
  <si>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</si>
  <si>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</si>
  <si>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</si>
  <si>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</si>
  <si>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</si>
  <si>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</si>
  <si>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</si>
  <si>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</si>
  <si>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</si>
  <si>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</si>
  <si>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</si>
  <si>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</si>
  <si>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</si>
  <si>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</si>
  <si>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</si>
  <si>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</si>
  <si>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</si>
  <si>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</si>
  <si>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</si>
  <si>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</si>
  <si>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</si>
  <si>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</si>
  <si>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</si>
  <si>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</si>
  <si>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</si>
  <si>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</si>
  <si>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</si>
  <si>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</si>
  <si>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</si>
  <si>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</si>
  <si>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</si>
  <si>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</si>
  <si>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</si>
  <si>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</si>
  <si>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</si>
  <si>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</si>
  <si>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</si>
  <si>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</si>
  <si>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</si>
  <si>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</si>
  <si>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</si>
  <si>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</si>
  <si>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</si>
  <si>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</si>
  <si>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</si>
  <si>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</si>
  <si>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</si>
  <si>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</si>
  <si>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</si>
  <si>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</si>
  <si>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</si>
  <si>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</si>
  <si>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</si>
  <si>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</si>
  <si>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</si>
  <si>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</si>
  <si>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</si>
  <si>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</si>
  <si>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</si>
  <si>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</si>
  <si>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</si>
  <si>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</si>
  <si>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</si>
  <si>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</si>
  <si>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</si>
  <si>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</si>
  <si>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</si>
  <si>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</si>
  <si>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</si>
  <si>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</si>
  <si>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</si>
  <si>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</si>
  <si>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</si>
  <si>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</si>
  <si>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</si>
  <si>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</si>
  <si>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</si>
  <si>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</si>
  <si>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</si>
  <si>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</si>
  <si>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</si>
  <si>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</si>
  <si>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</si>
  <si>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</si>
  <si>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</si>
  <si>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</si>
  <si>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</si>
  <si>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</si>
  <si>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</si>
  <si>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</si>
  <si>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</si>
  <si>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</si>
  <si>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</si>
  <si>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</si>
  <si>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</si>
  <si>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</si>
  <si>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</si>
  <si>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</si>
  <si>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</si>
  <si>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</si>
  <si>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</si>
  <si>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</si>
  <si>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</si>
  <si>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</si>
  <si>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</si>
  <si>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</si>
  <si>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</si>
  <si>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</si>
  <si>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</si>
  <si>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</si>
  <si>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</si>
  <si>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</si>
  <si>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</si>
  <si>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</si>
  <si>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</si>
  <si>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</si>
  <si>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</si>
  <si>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</si>
  <si>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</si>
  <si>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</si>
  <si>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</si>
  <si>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</si>
  <si>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</si>
  <si>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</si>
  <si>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</si>
  <si>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</si>
  <si>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</si>
  <si>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</si>
  <si>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</si>
  <si>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</si>
  <si>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</si>
  <si>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</si>
  <si>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</si>
  <si>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</si>
  <si>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</si>
  <si>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</si>
  <si>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</si>
  <si>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</si>
  <si>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</si>
  <si>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</si>
  <si>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</si>
  <si>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</si>
  <si>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</si>
  <si>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</si>
  <si>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</si>
  <si>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</si>
  <si>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</si>
  <si>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</si>
  <si>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</si>
  <si>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</si>
  <si>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</si>
  <si>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</si>
  <si>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</si>
  <si>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</si>
  <si>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</si>
  <si>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</si>
  <si>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</si>
  <si>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</si>
  <si>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</si>
  <si>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</si>
  <si>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</si>
  <si>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</si>
  <si>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</si>
  <si>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</si>
  <si>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</si>
  <si>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</si>
  <si>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</si>
  <si>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</si>
  <si>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</si>
  <si>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</si>
  <si>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</si>
  <si>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</si>
  <si>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</si>
  <si>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</si>
  <si>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</si>
  <si>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</si>
  <si>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</si>
  <si>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</si>
  <si>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</si>
  <si>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</si>
  <si>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</si>
  <si>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</si>
  <si>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</si>
  <si>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</si>
  <si>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</si>
  <si>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</si>
  <si>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</si>
  <si>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</si>
  <si>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</si>
  <si>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</si>
  <si>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</si>
  <si>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</si>
  <si>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</si>
  <si>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</si>
  <si>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</si>
  <si>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</si>
  <si>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</si>
  <si>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</si>
  <si>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</si>
  <si>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</si>
  <si>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</si>
  <si>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</si>
  <si>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</si>
  <si>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</si>
  <si>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</si>
  <si>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</si>
  <si>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</si>
  <si>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</si>
  <si>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</si>
  <si>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</si>
  <si>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</si>
  <si>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</si>
  <si>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</si>
  <si>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</si>
  <si>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</si>
  <si>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</si>
  <si>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</si>
  <si>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</si>
  <si>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</si>
  <si>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</si>
  <si>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</si>
  <si>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</si>
  <si>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</si>
  <si>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</si>
  <si>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</si>
  <si>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</si>
  <si>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</si>
  <si>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</si>
  <si>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</si>
  <si>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</si>
  <si>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</si>
  <si>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</si>
  <si>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</si>
  <si>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</si>
  <si>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</si>
  <si>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</si>
  <si>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</si>
  <si>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</si>
  <si>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</si>
  <si>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</si>
  <si>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</si>
  <si>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</si>
  <si>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</si>
  <si>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</si>
  <si>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</si>
  <si>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</si>
  <si>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</si>
  <si>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</si>
  <si>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</si>
  <si>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</si>
  <si>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</si>
  <si>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</si>
  <si>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</si>
  <si>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</si>
  <si>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</si>
  <si>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</si>
  <si>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</si>
  <si>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</si>
  <si>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</si>
  <si>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</si>
  <si>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</si>
  <si>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</si>
  <si>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</si>
  <si>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</si>
  <si>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</si>
  <si>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</si>
  <si>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</si>
  <si>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</si>
  <si>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</si>
  <si>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</si>
  <si>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</si>
  <si>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</si>
  <si>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</si>
  <si>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</si>
  <si>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</si>
  <si>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</si>
  <si>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</si>
  <si>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</si>
  <si>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</si>
  <si>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</si>
  <si>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</si>
  <si>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</si>
  <si>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</si>
  <si>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</si>
  <si>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</si>
  <si>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</si>
  <si>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</si>
  <si>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</si>
  <si>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</si>
  <si>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</si>
  <si>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</si>
  <si>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</si>
  <si>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</si>
  <si>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</si>
  <si>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</si>
  <si>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</si>
  <si>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</si>
  <si>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</si>
  <si>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</si>
  <si>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</si>
  <si>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</si>
  <si>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</si>
  <si>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</si>
  <si>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</si>
  <si>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</si>
  <si>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</si>
  <si>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</si>
  <si>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</si>
  <si>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</si>
  <si>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</si>
  <si>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</si>
  <si>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</si>
  <si>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</si>
  <si>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</si>
  <si>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</si>
  <si>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</si>
  <si>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</si>
  <si>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</si>
  <si>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</si>
  <si>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</si>
  <si>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</si>
  <si>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</si>
  <si>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</si>
  <si>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</si>
  <si>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</si>
  <si>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</si>
  <si>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</si>
  <si>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</si>
  <si>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</si>
  <si>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</si>
  <si>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</si>
  <si>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</si>
  <si>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</si>
  <si>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</si>
  <si>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</si>
  <si>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</si>
  <si>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</si>
  <si>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</si>
  <si>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</si>
  <si>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</si>
  <si>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</si>
  <si>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</si>
  <si>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</si>
  <si>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</si>
  <si>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</si>
  <si>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</si>
  <si>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</si>
  <si>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</si>
  <si>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</si>
  <si>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</si>
  <si>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</si>
  <si>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</si>
  <si>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</si>
  <si>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</si>
  <si>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</si>
  <si>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</si>
  <si>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</si>
  <si>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</si>
  <si>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</si>
  <si>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</si>
  <si>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</si>
  <si>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</si>
  <si>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</si>
  <si>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</si>
  <si>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</si>
  <si>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</si>
  <si>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</si>
  <si>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</si>
  <si>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</si>
  <si>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</si>
  <si>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</si>
  <si>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</si>
  <si>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</si>
  <si>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</si>
  <si>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</si>
  <si>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</si>
  <si>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</si>
  <si>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</si>
  <si>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</si>
  <si>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</si>
  <si>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</si>
  <si>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</si>
  <si>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</si>
  <si>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</si>
  <si>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</si>
  <si>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</si>
  <si>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</si>
  <si>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</si>
  <si>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</si>
  <si>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</si>
  <si>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</si>
  <si>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</si>
  <si>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</si>
  <si>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</si>
  <si>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</si>
  <si>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</si>
  <si>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</si>
  <si>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</si>
  <si>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</si>
  <si>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</si>
  <si>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</si>
  <si>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</si>
  <si>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</si>
  <si>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</si>
  <si>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</si>
  <si>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</si>
  <si>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</si>
  <si>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</si>
  <si>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</si>
  <si>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</si>
  <si>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</si>
  <si>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</si>
  <si>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</si>
  <si>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</si>
  <si>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</si>
  <si>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</si>
  <si>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</si>
  <si>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</si>
  <si>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</si>
  <si>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</si>
  <si>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</si>
  <si>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</si>
  <si>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</si>
  <si>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</si>
  <si>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</si>
  <si>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</si>
  <si>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</si>
  <si>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</si>
  <si>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2</t>
  </si>
  <si>
    <t>Comment 3</t>
  </si>
  <si>
    <t>Comment 4</t>
  </si>
  <si>
    <t>Comment 5</t>
  </si>
  <si>
    <t>GFS Framework for EITI Reporting</t>
  </si>
  <si>
    <t>&lt; number &gt;</t>
  </si>
  <si>
    <t>What is GFS?</t>
  </si>
  <si>
    <t>Withholding tax</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</si>
  <si>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</si>
  <si>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</si>
  <si>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</si>
  <si>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</si>
  <si>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</si>
  <si>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</si>
  <si>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</si>
  <si>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</si>
  <si>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</si>
  <si>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Add new rows as necessary, right click the row number to the left and select "Insert"</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</si>
  <si>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</si>
  <si>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</si>
  <si>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</si>
  <si>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</si>
  <si>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</si>
  <si>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</si>
  <si>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</si>
  <si>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</si>
  <si>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</si>
  <si>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</si>
  <si>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</si>
  <si>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Oil, Gas, Condensates</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</si>
  <si>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</si>
  <si>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</si>
  <si>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</si>
  <si>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</si>
  <si>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</si>
  <si>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</si>
  <si>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</si>
  <si>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</si>
  <si>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</si>
  <si>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</si>
  <si>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</si>
  <si>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</si>
  <si>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</si>
  <si>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</si>
  <si>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</si>
  <si>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</si>
  <si>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</si>
  <si>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</si>
  <si>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</si>
  <si>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</si>
  <si>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</si>
  <si>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</si>
  <si>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</si>
  <si>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</si>
  <si>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</si>
  <si>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</si>
  <si>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</si>
  <si>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</si>
  <si>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</si>
  <si>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</si>
  <si>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</si>
  <si>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</si>
  <si>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</si>
  <si>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</si>
  <si>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</si>
  <si>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</si>
  <si>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</si>
  <si>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</si>
  <si>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</si>
  <si>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</si>
  <si>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</si>
  <si>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</si>
  <si>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</si>
  <si>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</si>
  <si>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</si>
  <si>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</si>
  <si>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</si>
  <si>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</si>
  <si>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</si>
  <si>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</si>
  <si>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</si>
  <si>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</si>
  <si>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</si>
  <si>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</si>
  <si>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</si>
  <si>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</si>
  <si>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</si>
  <si>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</si>
  <si>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</si>
  <si>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</si>
  <si>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</si>
  <si>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</si>
  <si>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</si>
  <si>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</si>
  <si>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</si>
  <si>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</si>
  <si>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</si>
  <si>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</si>
  <si>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</si>
  <si>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</si>
  <si>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</si>
  <si>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</si>
  <si>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</si>
  <si>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</si>
  <si>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</si>
  <si>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</si>
  <si>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</si>
  <si>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</si>
  <si>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</si>
  <si>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</si>
  <si>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</si>
  <si>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</si>
  <si>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</si>
  <si>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</si>
  <si>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</si>
  <si>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</si>
  <si>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</si>
  <si>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</si>
  <si>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</si>
  <si>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</si>
  <si>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</si>
  <si>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</si>
  <si>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</si>
  <si>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</si>
  <si>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</si>
  <si>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&lt;Use Legal Entity Identifier if available&gt;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</si>
  <si>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</si>
  <si>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</si>
  <si>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</si>
  <si>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</si>
  <si>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</si>
  <si>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</si>
  <si>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</si>
  <si>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</si>
  <si>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</si>
  <si>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</si>
  <si>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</si>
  <si>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</si>
  <si>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</si>
  <si>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</si>
  <si>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</si>
  <si>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</si>
  <si>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</si>
  <si>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</si>
  <si>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</si>
  <si>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</si>
  <si>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</si>
  <si>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</si>
  <si>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</si>
  <si>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</si>
  <si>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</si>
  <si>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</si>
  <si>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</si>
  <si>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</si>
  <si>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</si>
  <si>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</si>
  <si>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</si>
  <si>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</si>
  <si>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</si>
  <si>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</si>
  <si>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</si>
  <si>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</si>
  <si>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</si>
  <si>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</si>
  <si>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</si>
  <si>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</si>
  <si>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</si>
  <si>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</si>
  <si>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</si>
  <si>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</si>
  <si>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</si>
  <si>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</si>
  <si>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</si>
  <si>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</si>
  <si>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</si>
  <si>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</si>
  <si>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</si>
  <si>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</si>
  <si>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</si>
  <si>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</si>
  <si>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</si>
  <si>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</si>
  <si>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</si>
  <si>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</si>
  <si>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</si>
  <si>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</si>
  <si>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</si>
  <si>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</si>
  <si>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</si>
  <si>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</si>
  <si>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</si>
  <si>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</si>
  <si>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</si>
  <si>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</si>
  <si>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</si>
  <si>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</si>
  <si>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</si>
  <si>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</si>
  <si>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</si>
  <si>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</si>
  <si>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</si>
  <si>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</si>
  <si>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</si>
  <si>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</si>
  <si>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</si>
  <si>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</si>
  <si>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</si>
  <si>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</si>
  <si>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</si>
  <si>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</si>
  <si>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</si>
  <si>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</si>
  <si>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</si>
  <si>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</si>
  <si>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</si>
  <si>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</si>
  <si>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</si>
  <si>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</si>
  <si>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</si>
  <si>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</si>
  <si>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</si>
  <si>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</si>
  <si>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</si>
  <si>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</si>
  <si>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</si>
  <si>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</si>
  <si>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</si>
  <si>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</si>
  <si>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</si>
  <si>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</si>
  <si>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</si>
  <si>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</si>
  <si>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</si>
  <si>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</si>
  <si>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</si>
  <si>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</si>
  <si>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</si>
  <si>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</si>
  <si>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</si>
  <si>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</si>
  <si>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</si>
  <si>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</si>
  <si>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</si>
  <si>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</si>
  <si>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</si>
  <si>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</si>
  <si>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</si>
  <si>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</si>
  <si>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</si>
  <si>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</si>
  <si>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</si>
  <si>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</si>
  <si>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</si>
  <si>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</si>
  <si>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</si>
  <si>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</si>
  <si>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</si>
  <si>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</si>
  <si>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</si>
  <si>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</si>
  <si>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</si>
  <si>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</si>
  <si>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</si>
  <si>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</si>
  <si>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</si>
  <si>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</si>
  <si>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</si>
  <si>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</si>
  <si>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</si>
  <si>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</si>
  <si>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</si>
  <si>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</si>
  <si>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</si>
  <si>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</si>
  <si>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</si>
  <si>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</si>
  <si>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</si>
  <si>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</si>
  <si>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</si>
  <si>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</si>
  <si>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</si>
  <si>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</si>
  <si>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</si>
  <si>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</si>
  <si>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</si>
  <si>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</si>
  <si>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</si>
  <si>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</si>
  <si>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</si>
  <si>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</si>
  <si>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</si>
  <si>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</si>
  <si>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</si>
  <si>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</si>
  <si>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</si>
  <si>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</si>
  <si>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</si>
  <si>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</si>
  <si>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</si>
  <si>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</si>
  <si>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</si>
  <si>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</si>
  <si>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</si>
  <si>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</si>
  <si>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</si>
  <si>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</si>
  <si>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</si>
  <si>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</si>
  <si>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</si>
  <si>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</si>
  <si>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</si>
  <si>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</si>
  <si>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</si>
  <si>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</si>
  <si>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</si>
  <si>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</si>
  <si>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</si>
  <si>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</si>
  <si>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</si>
  <si>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</si>
  <si>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</si>
  <si>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</si>
  <si>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&lt; XXX &gt;</t>
  </si>
  <si>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</si>
  <si>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</si>
  <si>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</si>
  <si>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</si>
  <si>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</si>
  <si>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</si>
  <si>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</si>
  <si>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</si>
  <si>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</si>
  <si>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</si>
  <si>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</si>
  <si>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</si>
  <si>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</si>
  <si>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</si>
  <si>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</si>
  <si>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</si>
  <si>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</si>
  <si>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</si>
  <si>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</si>
  <si>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</si>
  <si>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</si>
  <si>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</si>
  <si>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</si>
  <si>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</si>
  <si>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</si>
  <si>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</si>
  <si>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</si>
  <si>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</si>
  <si>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</si>
  <si>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</si>
  <si>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</si>
  <si>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</si>
  <si>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</si>
  <si>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</si>
  <si>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</si>
  <si>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</si>
  <si>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</si>
  <si>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</si>
  <si>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</si>
  <si>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</si>
  <si>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</si>
  <si>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</si>
  <si>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</si>
  <si>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</si>
  <si>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</si>
  <si>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</si>
  <si>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</si>
  <si>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</si>
  <si>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</si>
  <si>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</si>
  <si>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</si>
  <si>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</si>
  <si>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</si>
  <si>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</si>
  <si>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</si>
  <si>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</si>
  <si>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</si>
  <si>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</si>
  <si>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</si>
  <si>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</si>
  <si>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</si>
  <si>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</si>
  <si>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</si>
  <si>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</si>
  <si>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</si>
  <si>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</si>
  <si>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</si>
  <si>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</si>
  <si>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</si>
  <si>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</si>
  <si>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</si>
  <si>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</si>
  <si>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</si>
  <si>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Total in USD</t>
  </si>
  <si>
    <t>Company type</t>
  </si>
  <si>
    <t>Niobium, Vanadium, Zirconium (2615)</t>
  </si>
  <si>
    <t>General Directorate of Taxes</t>
  </si>
  <si>
    <t>Albanian Customs Administrate</t>
  </si>
  <si>
    <t>Municipality of Krujë</t>
  </si>
  <si>
    <t>Municipality of Bulqizë</t>
  </si>
  <si>
    <t>Municipality of Patos</t>
  </si>
  <si>
    <t>Municipality of Rroskovec</t>
  </si>
  <si>
    <t>Municipality of Lushnjë</t>
  </si>
  <si>
    <t>Energy Regulatory Authority (ERE)</t>
  </si>
  <si>
    <t>Albpetrol</t>
  </si>
  <si>
    <t>National Agency of Natural Resouces (AKBN)</t>
  </si>
  <si>
    <t xml:space="preserve">Albpetrol Sh.a. </t>
  </si>
  <si>
    <t>Alb-Energy shpk</t>
  </si>
  <si>
    <t>Bankers Petroleum Albania Ltd.</t>
  </si>
  <si>
    <t>Delvina Gas Company LTD</t>
  </si>
  <si>
    <t>DEVOLL HYDROPOWER</t>
  </si>
  <si>
    <t>ENERGJI ASHTA</t>
  </si>
  <si>
    <t>Kurum International sh.a</t>
  </si>
  <si>
    <t>KESH sh.a.</t>
  </si>
  <si>
    <t>Energal shpk</t>
  </si>
  <si>
    <t>Euron Energy" shpk</t>
  </si>
  <si>
    <t>TRANSOIL GROUP AG (IEC Visoka Shp)</t>
  </si>
  <si>
    <t>San Leone Energy Plc.</t>
  </si>
  <si>
    <t>Shell Upstream Albania B.V</t>
  </si>
  <si>
    <t>VEGA Sh.p.k</t>
  </si>
  <si>
    <t>“HIDROALBANIA Energji” shpk</t>
  </si>
  <si>
    <t>Private</t>
  </si>
  <si>
    <t>State-owned enterprises &amp; public corporations</t>
  </si>
  <si>
    <t>K71624026M</t>
  </si>
  <si>
    <t>J96829413B</t>
  </si>
  <si>
    <t>L52228034M</t>
  </si>
  <si>
    <t>J82916500U</t>
  </si>
  <si>
    <t>K86407401R</t>
  </si>
  <si>
    <t>L67421401T</t>
  </si>
  <si>
    <t>J96829414J</t>
  </si>
  <si>
    <t>K36811904G</t>
  </si>
  <si>
    <t>K26513467T</t>
  </si>
  <si>
    <t>K92108022E</t>
  </si>
  <si>
    <t>K28310906F</t>
  </si>
  <si>
    <t>L61523043R</t>
  </si>
  <si>
    <t>K07729901W</t>
  </si>
  <si>
    <t>J86906408N</t>
  </si>
  <si>
    <t>K11613001M</t>
  </si>
  <si>
    <t>L51503039D</t>
  </si>
  <si>
    <t>L11401018K</t>
  </si>
  <si>
    <t>L37009201B</t>
  </si>
  <si>
    <t>K61914005R</t>
  </si>
  <si>
    <t>K97114401A</t>
  </si>
  <si>
    <t>K73627001A</t>
  </si>
  <si>
    <t>K04226216O</t>
  </si>
  <si>
    <t>J74517209B</t>
  </si>
  <si>
    <t>K43128401L</t>
  </si>
  <si>
    <t>K12107002A</t>
  </si>
  <si>
    <t>L07525201B</t>
  </si>
  <si>
    <t>K48429906N</t>
  </si>
  <si>
    <t>L61416039U</t>
  </si>
  <si>
    <t>K87530903A</t>
  </si>
  <si>
    <t>K82418002C</t>
  </si>
  <si>
    <t>K82417005V</t>
  </si>
  <si>
    <t>K04226208A</t>
  </si>
  <si>
    <t>K06626418M</t>
  </si>
  <si>
    <t>K77315401J</t>
  </si>
  <si>
    <t>K88812401M</t>
  </si>
  <si>
    <t>L01629005J</t>
  </si>
  <si>
    <t>K47220405O</t>
  </si>
  <si>
    <t>K26513465D</t>
  </si>
  <si>
    <t>K02727230T</t>
  </si>
  <si>
    <t>K06626406M</t>
  </si>
  <si>
    <t>J61817005F</t>
  </si>
  <si>
    <t>K86328401E</t>
  </si>
  <si>
    <t>K77424401L</t>
  </si>
  <si>
    <t>L57703201R</t>
  </si>
  <si>
    <t>L07324401C</t>
  </si>
  <si>
    <t>L57703202C</t>
  </si>
  <si>
    <t>J64104078V</t>
  </si>
  <si>
    <t>K27713604T</t>
  </si>
  <si>
    <t>K47220407H</t>
  </si>
  <si>
    <t>K06626412K</t>
  </si>
  <si>
    <t>K87515901A</t>
  </si>
  <si>
    <t>J98021906L</t>
  </si>
  <si>
    <t>J96829402J</t>
  </si>
  <si>
    <t>K07729917I</t>
  </si>
  <si>
    <t>K52128506K</t>
  </si>
  <si>
    <t>K62418008C</t>
  </si>
  <si>
    <t>L06817401D</t>
  </si>
  <si>
    <t>L06410401C</t>
  </si>
  <si>
    <t>L01818011E</t>
  </si>
  <si>
    <t>J98021907T</t>
  </si>
  <si>
    <t>K06626403L</t>
  </si>
  <si>
    <t>L08412202M</t>
  </si>
  <si>
    <t>K24207608A</t>
  </si>
  <si>
    <t>K24725213C</t>
  </si>
  <si>
    <t>L18516901B</t>
  </si>
  <si>
    <t>J96829420H</t>
  </si>
  <si>
    <t>K04005052C</t>
  </si>
  <si>
    <t>K87021202E</t>
  </si>
  <si>
    <t>L31929015F</t>
  </si>
  <si>
    <t>L26912401G</t>
  </si>
  <si>
    <t>J64416207W</t>
  </si>
  <si>
    <t>K88016902A</t>
  </si>
  <si>
    <t>J96829416C</t>
  </si>
  <si>
    <t>K16815202M</t>
  </si>
  <si>
    <t>K26513471B</t>
  </si>
  <si>
    <t>J64104103H</t>
  </si>
  <si>
    <t>L11725004I</t>
  </si>
  <si>
    <t>K81819509L</t>
  </si>
  <si>
    <t>K72327010L</t>
  </si>
  <si>
    <t>K07729908J</t>
  </si>
  <si>
    <t>K67812601U</t>
  </si>
  <si>
    <t>J68103906N</t>
  </si>
  <si>
    <t>K53129001Q</t>
  </si>
  <si>
    <t>K91624006A</t>
  </si>
  <si>
    <t>K69209401C</t>
  </si>
  <si>
    <t>J62903125G</t>
  </si>
  <si>
    <t>K81421014P</t>
  </si>
  <si>
    <t>J64102248C</t>
  </si>
  <si>
    <t>L21807009I</t>
  </si>
  <si>
    <t>L01607016G</t>
  </si>
  <si>
    <t>K31321021N</t>
  </si>
  <si>
    <t>K64312403D</t>
  </si>
  <si>
    <t>K41313033U</t>
  </si>
  <si>
    <t>J68403919H</t>
  </si>
  <si>
    <t>J82916504G</t>
  </si>
  <si>
    <t>K01524006L</t>
  </si>
  <si>
    <t>K02701009U</t>
  </si>
  <si>
    <t>J78716319A</t>
  </si>
  <si>
    <t>J74517202O</t>
  </si>
  <si>
    <t>K82217010F</t>
  </si>
  <si>
    <t>K98420202O</t>
  </si>
  <si>
    <t>Sherwood International Petroleum Ltd</t>
  </si>
  <si>
    <t>"DITEKO" sh.p.k</t>
  </si>
  <si>
    <t>"Balkan Green Energy" sh.p.k( ish ESEGEI)</t>
  </si>
  <si>
    <t>Hec Lanabregas</t>
  </si>
  <si>
    <t>Electric Energy</t>
  </si>
  <si>
    <t>Not Reported</t>
  </si>
  <si>
    <t>Electric Energy, Limestone</t>
  </si>
  <si>
    <t>Chromium</t>
  </si>
  <si>
    <t>Clay</t>
  </si>
  <si>
    <t>Copper</t>
  </si>
  <si>
    <t>Gypsum</t>
  </si>
  <si>
    <t>Limestone</t>
  </si>
  <si>
    <t>Limestone, Marble</t>
  </si>
  <si>
    <t>Nickel Alloy</t>
  </si>
  <si>
    <t xml:space="preserve">Bituminous mixtures </t>
  </si>
  <si>
    <t>Sandstone</t>
  </si>
  <si>
    <t>Limestone, Clay</t>
  </si>
  <si>
    <t>Anio Oil&amp;Gas sha  (ish Trans Atlantik Albania Ltd (ishStream Oil &amp; Gas)</t>
  </si>
  <si>
    <t>K71627041B</t>
  </si>
  <si>
    <t>L01614001R</t>
  </si>
  <si>
    <t>L42423012I</t>
  </si>
  <si>
    <t>K11829502V</t>
  </si>
  <si>
    <t>K92110004Q</t>
  </si>
  <si>
    <t>J72015001L</t>
  </si>
  <si>
    <t>K32807432W</t>
  </si>
  <si>
    <t>L36506201A</t>
  </si>
  <si>
    <t>K36805204D</t>
  </si>
  <si>
    <t>K94016202U</t>
  </si>
  <si>
    <t>L23409002A</t>
  </si>
  <si>
    <t>K22218005O</t>
  </si>
  <si>
    <t>J72603135F</t>
  </si>
  <si>
    <t>L48312301L</t>
  </si>
  <si>
    <t>K12911201C</t>
  </si>
  <si>
    <t>L21317019E</t>
  </si>
  <si>
    <t>L42223008U</t>
  </si>
  <si>
    <t>Nm3</t>
  </si>
  <si>
    <t>MWh</t>
  </si>
  <si>
    <t>Deloitte Albania</t>
  </si>
  <si>
    <t>The reports are available at https://www.albeiti.org/site/publikime/</t>
  </si>
  <si>
    <t>EITI data is reported based on each respective institutions' competecies.</t>
  </si>
  <si>
    <t>Hydropower</t>
  </si>
  <si>
    <t xml:space="preserve">Number of companies that reported </t>
  </si>
  <si>
    <t xml:space="preserve">Number of institutions that reported </t>
  </si>
  <si>
    <t>https://www.bankofalbania.org/Tregjet/Kursi_zyrtar_i_kembimit/Arkiva_e_kursit_te_kembimit/</t>
  </si>
  <si>
    <t>As there is nodefinition of "project" in the Albanian legal framework, our assessment is based on the definition provided by the IA through a scoping study carried out prior to the reporting cycle. Based on that definition, project-level reporting is assessed is partial, as companies operating in the hydropower and petroleum sectors operate one "project" under each tax identification number (NUIS/NIPT). Project-level reporting cannot be achieved in the mining sector under the current conditions.</t>
  </si>
  <si>
    <t>https://qbz.gov.al/</t>
  </si>
  <si>
    <t>The laws, regulations, DCMs and instructions are also listed  on the relevant institutions' websites.</t>
  </si>
  <si>
    <t>The relevant laws and regulations are also listed on the respective institution's website.</t>
  </si>
  <si>
    <t>https://qbz.gov.al/
https://www.infrastruktura.gov.al/energjetike/</t>
  </si>
  <si>
    <t xml:space="preserve">All awarded or transferred licences / contracts are made publically available. The critera used is based on the legal framework and adapted according to the case. Neither non-winning bids nor bidders are made publically available. </t>
  </si>
  <si>
    <t xml:space="preserve">The information regarding the awarding / transfer procedures, presented in the EITI report, is based on the legal framework and publically available information. </t>
  </si>
  <si>
    <t>The legal framework is also referred to on the AKBN and MIE official websites.</t>
  </si>
  <si>
    <t>https://qbz.gov.al/
https://www.infrastruktura.gov.al/</t>
  </si>
  <si>
    <t>http://www.akbn.gov.al/rregjistri-i-lejeve-minerare-aktive/</t>
  </si>
  <si>
    <t>Sections 3.1 and 3.2 in the 2017 &amp; 2018 EITI Report.</t>
  </si>
  <si>
    <t>http://www.akbn.gov.al/rregjistri-i-lejeve-minerare-aktive/
https://qbz.gov.al/
https://www.ere.gov.al/doc/Raporti_vjetor_ERE_2018_perfundimtar.pdf</t>
  </si>
  <si>
    <t>&gt; 2 Oil &amp; Gas (AKBN, MIE &amp; Albpetrol Reporting)
&gt; 18 Mining
&gt; 40 Hydropower (Source: ERE Report &amp; AKBN Reporting)</t>
  </si>
  <si>
    <r>
      <t>Also available on</t>
    </r>
    <r>
      <rPr>
        <i/>
        <sz val="11"/>
        <color theme="1"/>
        <rFont val="Franklin Gothic Book"/>
        <family val="2"/>
      </rPr>
      <t xml:space="preserve"> qbz.gov.al</t>
    </r>
  </si>
  <si>
    <t>Also available on the AlbEiti website</t>
  </si>
  <si>
    <r>
      <rPr>
        <b/>
        <sz val="11"/>
        <color theme="1"/>
        <rFont val="Franklin Gothic Book"/>
        <family val="2"/>
      </rPr>
      <t>Hydropower sector -</t>
    </r>
    <r>
      <rPr>
        <sz val="11"/>
        <color theme="1"/>
        <rFont val="Franklin Gothic Book"/>
        <family val="2"/>
      </rPr>
      <t xml:space="preserve"> All producers and significant awarded licenses are addressed in the ERE report https://www.ere.gov.al/doc/Raporti_vjetor_ERE_2018_perfundimtar.pdf
They can also be accessed on http://www.atrako.gov.al/?page_id=112 </t>
    </r>
  </si>
  <si>
    <t>All mining licenses can be accessed on https://qkb.gov.al/.
All hydropower concession agreements can be accessed on http://www.atrako.gov.al/?page_id=112 (non-confidential portions of contracts)
All petroleum agreements can be accessed on https://qbz.gov.al/ (non-confidential portions of contracts)</t>
  </si>
  <si>
    <t>Section 7.6 in the 2017 &amp; 2018 report.</t>
  </si>
  <si>
    <t>Information on the matter is also available on the AlbEiti website.</t>
  </si>
  <si>
    <t>Currently, legal owners are available for every company registerred in Albania on the National Business Center website: https://qkb.gov.al/</t>
  </si>
  <si>
    <t>Discussed in chapters 3, 4, and 5, for each sector.</t>
  </si>
  <si>
    <t>https://qkb.gov.al/</t>
  </si>
  <si>
    <t>Procedure explained in section 7.3.2 of the 2017 &amp; 2018 EITI Report.</t>
  </si>
  <si>
    <t>http://www.kesh.al/en/</t>
  </si>
  <si>
    <t>https://www.ost.al/</t>
  </si>
  <si>
    <t>https://oshee.al/</t>
  </si>
  <si>
    <t>https://www.ere.gov.al/</t>
  </si>
  <si>
    <t>https://albpetrol.al/</t>
  </si>
  <si>
    <t xml:space="preserve">The websites of the SoEs that participate in the sectors are listed. The SoEs that are under liquidation and do not partake in the sectors are not reported. </t>
  </si>
  <si>
    <t xml:space="preserve">Discussed in section 3.1 for oil and gas and 4.1 for mining. </t>
  </si>
  <si>
    <t xml:space="preserve">Discussed in chapters 3, 4, 5, and 7. </t>
  </si>
  <si>
    <t xml:space="preserve">The governmental institutions are asked to report on all revenue generated from the sectors by payment stream. However, the reporting is based on each institution's definition of mining, oil &amp; gas, and hydropower company. </t>
  </si>
  <si>
    <t>Sale of the state's oil is reported in section 3.2.9. Share of oil collected by Albpetrol is discussed in section 3.2.8 and in section 10.4.</t>
  </si>
  <si>
    <t>The price reported by Albpetrol for each sale is used in the calculation.</t>
  </si>
  <si>
    <t>The proceeds are retained by Albpetrol to fund their operations, and may be transferred to the state in the form of dividends.</t>
  </si>
  <si>
    <t xml:space="preserve">The information on the agreemets is available in the contracts companies sign with the government. The arrangements differ based on the case. </t>
  </si>
  <si>
    <t xml:space="preserve">The government does not generate transportation revenues. </t>
  </si>
  <si>
    <t>Discussed in Chapter 3, 5, and 10.</t>
  </si>
  <si>
    <t>Chapter 7 of the 2017 &amp; 2018 EITI Report</t>
  </si>
  <si>
    <t xml:space="preserve">Reporting LGUs have disclosed the payments they receive. Reporting companies have disclosed payments made to all LGUs. In each case, the relative materiality was assessed as not significant. </t>
  </si>
  <si>
    <t>(Only reporting LGUs)</t>
  </si>
  <si>
    <r>
      <rPr>
        <b/>
        <sz val="11"/>
        <color theme="1"/>
        <rFont val="Franklin Gothic Book"/>
        <family val="2"/>
      </rPr>
      <t>2 years</t>
    </r>
    <r>
      <rPr>
        <sz val="11"/>
        <color theme="1"/>
        <rFont val="Franklin Gothic Book"/>
        <family val="2"/>
      </rPr>
      <t xml:space="preserve"> - The report was not made publically available at this time. </t>
    </r>
  </si>
  <si>
    <t>Discussed in Chapters 3, 4, 5, 7, and 10.</t>
  </si>
  <si>
    <t>EITI reported data is not specifically audited</t>
  </si>
  <si>
    <t xml:space="preserve"> http://www.klsh.org.al/</t>
  </si>
  <si>
    <t>Government entities undergo ad hoc audits conducted by the supreme state auditor. SoEs also undergo statutory audit.</t>
  </si>
  <si>
    <t>Companies that fulfil the conditions set by the Albanian legal framework undergo statutory audit. The auditor's reports are published on the NBC website.</t>
  </si>
  <si>
    <t xml:space="preserve">Chapters 3, 4, and 5, specify whether the revenue is recorded in the national budget or retained by another governmental institution. </t>
  </si>
  <si>
    <t xml:space="preserve">The lump sum of revenues not collected in the national budget are not reported. However, payments made to SoEs and AKBN are not transferred to the national budget, but are retained by these compaies to fund their operations. </t>
  </si>
  <si>
    <t>The management of revenues is defined in the Albanian legal framework.</t>
  </si>
  <si>
    <t xml:space="preserve">Chapter 6 in the 2017 &amp; 2018 EITI Report. </t>
  </si>
  <si>
    <t>Amount to be transferred from the revenue collected by the state in 2018.</t>
  </si>
  <si>
    <t xml:space="preserve">Amount transferred in 2018; may include transfers from the revenue collected in previous years. </t>
  </si>
  <si>
    <t>Defined in the legal framework. May also be defined in the contracts (the url of where contracts can be accessed can be found above)</t>
  </si>
  <si>
    <t>https://www.financa.gov.al/buxheti-ne-vite/</t>
  </si>
  <si>
    <t>The national budget, and budgets of each institution are public. Institutional adherance to the budget is audited by KLSH (Supreme state auditor). 
Information on budgeting and planning can also be found on the respective institution's websites.</t>
  </si>
  <si>
    <t>Chapter 10.</t>
  </si>
  <si>
    <t>(In thousand ALL)</t>
  </si>
  <si>
    <t xml:space="preserve">Accounted for in social expenditures. </t>
  </si>
  <si>
    <t xml:space="preserve">https://www.albeiti.org/site/viti-2019/ 
https://www.albeiti.org/site/viti-2016/ </t>
  </si>
  <si>
    <t xml:space="preserve">MIE and Albpetrol reporting. </t>
  </si>
  <si>
    <t xml:space="preserve">The ministry has informed that the laws and regulations governing SoEs such as Albpetrol do not have any such arrangements. </t>
  </si>
  <si>
    <t>https://www.financa.gov.al/
http://www.instat.gov.al/</t>
  </si>
  <si>
    <t xml:space="preserve">Not disclosed. </t>
  </si>
  <si>
    <t>The government does not report on the GDP regarding only these sectors, but rather the industrial cotribution to GDP which includes: extractive industries; electrical power, gas, steam and air condition supply, water supply, transport and other related to waste management</t>
  </si>
  <si>
    <t xml:space="preserve">The limitations in assessing the economic contribution of the sectors in scope are discussed in the report. </t>
  </si>
  <si>
    <t>In ALL Billion</t>
  </si>
  <si>
    <t>Not reported</t>
  </si>
  <si>
    <t>Based on AKBN and Albpetrol data.</t>
  </si>
  <si>
    <t>In ALL Million</t>
  </si>
  <si>
    <t>Disclosed in the legal framework. Contracts between the government and companies may also include clauses related to the environment.</t>
  </si>
  <si>
    <t xml:space="preserve">Published with the DCM granting the contract. </t>
  </si>
  <si>
    <t xml:space="preserve">http://www.atrako.gov.al/?page_id=112 </t>
  </si>
  <si>
    <t xml:space="preserve">http://www.akbn.gov.al/wp-content/uploads/2019/04/Treguesit-vjetor-te-realizuar-sipas-vetdeklarimeve-ne-RevZone-per-v2018.pdf
https://www.ere.gov.al/doc/Raporti_vjetor_ERE_2018_perfundimtar.pdf
https://www.albeiti.org/site/prodhimi-i-naftes/
</t>
  </si>
  <si>
    <t>Reported in Chapter 3 (3.1.3), 4 (4.1.2), 5 (5.5)</t>
  </si>
  <si>
    <t>Section 3.1.4 and 4.1.5.</t>
  </si>
  <si>
    <t>Using average export prices</t>
  </si>
  <si>
    <r>
      <t>Apart from crude oil, all other monetary values are expressed in</t>
    </r>
    <r>
      <rPr>
        <b/>
        <sz val="11"/>
        <color theme="1"/>
        <rFont val="Franklin Gothic Book"/>
        <family val="2"/>
      </rPr>
      <t xml:space="preserve"> ALL million.</t>
    </r>
  </si>
  <si>
    <t xml:space="preserve">Non reported values are due to the respective minerals not being exported. </t>
  </si>
  <si>
    <t>Includes ferrochromium</t>
  </si>
  <si>
    <t xml:space="preserve">Using average export prices </t>
  </si>
  <si>
    <t>Nickel Alloys</t>
  </si>
  <si>
    <t xml:space="preserve">New law (No. 112/2020) regarding the disclosure of beneficiary owners will become effective in 2021. </t>
  </si>
  <si>
    <t>Aggregated</t>
  </si>
  <si>
    <t>Royalty</t>
  </si>
  <si>
    <t>Tax on profit</t>
  </si>
  <si>
    <t>Payments for social and health insurance</t>
  </si>
  <si>
    <t>Personal income tax</t>
  </si>
  <si>
    <t>Tax on dividend</t>
  </si>
  <si>
    <t>Import VAT</t>
  </si>
  <si>
    <t>Carbon tax</t>
  </si>
  <si>
    <t>Tax penalties</t>
  </si>
  <si>
    <t>Payments for social and health insurance and Personal Income Tax</t>
  </si>
  <si>
    <t>Excise</t>
  </si>
  <si>
    <t>Circulation tax</t>
  </si>
  <si>
    <t>Share of Oil</t>
  </si>
  <si>
    <t>Local Taxes</t>
  </si>
  <si>
    <t>National tariff</t>
  </si>
  <si>
    <t>Electric Energy Distribution System Operator (OSHEE)</t>
  </si>
  <si>
    <t>Presented as below the taxes considered as excluded</t>
  </si>
  <si>
    <t>Presented as "Other" under the "Sector" column are the Hydropower companies.</t>
  </si>
  <si>
    <t>Neli  Sh.P.K</t>
  </si>
  <si>
    <t>Other payments to the State and local government units</t>
  </si>
  <si>
    <t>Tadri sh.p.k</t>
  </si>
  <si>
    <t>Alb Ieaa Internacional</t>
  </si>
  <si>
    <t>Albanisa Krypi</t>
  </si>
  <si>
    <t>Dialba</t>
  </si>
  <si>
    <t>Ral</t>
  </si>
  <si>
    <t>Dervishi shpk</t>
  </si>
  <si>
    <t>Herbi</t>
  </si>
  <si>
    <t>Klosi</t>
  </si>
  <si>
    <t>Koka</t>
  </si>
  <si>
    <t>Zguri shpk</t>
  </si>
  <si>
    <t>Gjoni Shpk</t>
  </si>
  <si>
    <t>Fabrika e Pasurimit te Kromir Bulqize</t>
  </si>
  <si>
    <t>Alb - Canaj</t>
  </si>
  <si>
    <t>Ylberi</t>
  </si>
  <si>
    <t>Albchrome</t>
  </si>
  <si>
    <t>Krasta</t>
  </si>
  <si>
    <t>Shkembi</t>
  </si>
  <si>
    <t>11 Heronjte Bater</t>
  </si>
  <si>
    <t>Agbes Construksion</t>
  </si>
  <si>
    <t>Bledi</t>
  </si>
  <si>
    <t>Ivno 1100</t>
  </si>
  <si>
    <t>Valteri Grand Sh.P.K</t>
  </si>
  <si>
    <t>Gerda - 07 sh.p.k</t>
  </si>
  <si>
    <t>EGI-K  SHPK</t>
  </si>
  <si>
    <t>Zasha</t>
  </si>
  <si>
    <t>KLERVIBRIS</t>
  </si>
  <si>
    <t>Ardas</t>
  </si>
  <si>
    <t>Global Interprise Group shpk</t>
  </si>
  <si>
    <t>Ra-Krom Tirana</t>
  </si>
  <si>
    <t>Aris</t>
  </si>
  <si>
    <t>Klevi 10  Sh.p.k</t>
  </si>
  <si>
    <t>Kevger  sh.p.k</t>
  </si>
  <si>
    <t>Kaprolla &amp; Kompani</t>
  </si>
  <si>
    <t>Erli-D  SHPK</t>
  </si>
  <si>
    <t>Mara 2011</t>
  </si>
  <si>
    <t>Pakti</t>
  </si>
  <si>
    <t>Teki sh.p.k</t>
  </si>
  <si>
    <t>Isaku</t>
  </si>
  <si>
    <t>Salillari</t>
  </si>
  <si>
    <t>Santara shpk</t>
  </si>
  <si>
    <t>Priska sh.p.k</t>
  </si>
  <si>
    <t>Xhulio</t>
  </si>
  <si>
    <t>Babasi COO shpk</t>
  </si>
  <si>
    <t>F.Kruja CEMENT FACTORY</t>
  </si>
  <si>
    <t>Babasi - 2</t>
  </si>
  <si>
    <t>Makaresh sh.p.k</t>
  </si>
  <si>
    <t>Shpresa - AL</t>
  </si>
  <si>
    <t>Antea Cement Sh.a</t>
  </si>
  <si>
    <t>"XYZ 08" SHPK</t>
  </si>
  <si>
    <t>Comercir</t>
  </si>
  <si>
    <t>ASAB</t>
  </si>
  <si>
    <t>Regulatory tariff</t>
  </si>
  <si>
    <t>Payments for social and health insurance and personal income tax</t>
  </si>
  <si>
    <t>Tax Penalties</t>
  </si>
  <si>
    <t>Withholding Tax</t>
  </si>
  <si>
    <t>Signature Bonus</t>
  </si>
  <si>
    <t>Share of oil</t>
  </si>
  <si>
    <t>"BEAT GENERATION" SHPK</t>
  </si>
  <si>
    <t>"D &amp; A" Sh.P.K</t>
  </si>
  <si>
    <t>3A-160 sh.p.k</t>
  </si>
  <si>
    <t>Ag-Invest</t>
  </si>
  <si>
    <t>ALBMINE &amp; CHROME</t>
  </si>
  <si>
    <t>Al-Gem sh.a</t>
  </si>
  <si>
    <t>Allkurti</t>
  </si>
  <si>
    <t>Ana 2013</t>
  </si>
  <si>
    <t>B &amp; B Stone</t>
  </si>
  <si>
    <t>B&amp;AD Construction sh.p.k</t>
  </si>
  <si>
    <t>Beralb sha</t>
  </si>
  <si>
    <t>Blerimi Kosturr 2010</t>
  </si>
  <si>
    <t xml:space="preserve">Braiden </t>
  </si>
  <si>
    <t>Ceruja</t>
  </si>
  <si>
    <t>Dema Patin</t>
  </si>
  <si>
    <t>ERVIN</t>
  </si>
  <si>
    <t>Favina</t>
  </si>
  <si>
    <t>Gega - G</t>
  </si>
  <si>
    <t>Geri's 2002</t>
  </si>
  <si>
    <t>Igli - 07</t>
  </si>
  <si>
    <t>Illyria Minerals Industri sh.p.k</t>
  </si>
  <si>
    <t>Jaho-Mat</t>
  </si>
  <si>
    <t>K.I.D -ALB shpk</t>
  </si>
  <si>
    <t>K-12 (Red mines)</t>
  </si>
  <si>
    <t>Kegli-Duri sh.p.k</t>
  </si>
  <si>
    <t>KLISAL sh.p.k</t>
  </si>
  <si>
    <t>Koldashi Chrome Minerals sh.p.k</t>
  </si>
  <si>
    <t>Kuarci Blace</t>
  </si>
  <si>
    <t>Lim -  Em</t>
  </si>
  <si>
    <t>Milenium</t>
  </si>
  <si>
    <t>Mineral Bitumen</t>
  </si>
  <si>
    <t>Miniera e Kromit Katjel</t>
  </si>
  <si>
    <t>Mining Ferro Nikel</t>
  </si>
  <si>
    <t>Pietra  Nesli shpk</t>
  </si>
  <si>
    <t>Platinium Alb</t>
  </si>
  <si>
    <t>Qato - 01</t>
  </si>
  <si>
    <t>Selenice Bitumi</t>
  </si>
  <si>
    <t>Shpiragu</t>
  </si>
  <si>
    <t>Sokolaj sh.p.k</t>
  </si>
  <si>
    <t>STONE PRODUCTION. SHPK</t>
  </si>
  <si>
    <t>Tanusha</t>
  </si>
  <si>
    <t>Tete</t>
  </si>
  <si>
    <t>Topi Eki</t>
  </si>
  <si>
    <t>TUR-ALB-KROM sh.p.k</t>
  </si>
  <si>
    <t>Vellezerit Hysa</t>
  </si>
  <si>
    <t>Vellezerit Llupo</t>
  </si>
  <si>
    <t>Vllaznimi Deda Imp-Exp</t>
  </si>
  <si>
    <t xml:space="preserve">As the government's system is unable to clearly distinguish companies operating in the three sectors, total revenue as reported by the government (Part 4) is significantly inflated. 
The 2017 &amp; 2018 EITI report also treats this issue. </t>
  </si>
  <si>
    <t>56 604 Tonnes = 65972,028 Sm3</t>
  </si>
  <si>
    <t>*Albpetrol sales for 2018 - not auctions. 
164 818,31 Tonnes = 192095,932 Sm3</t>
  </si>
  <si>
    <t>2019 Validation of Albania</t>
  </si>
  <si>
    <t xml:space="preserve"> Albpetrol receives revenues through share of oil and bonuses. SoEs in the hydropower sector receive revenues through the various roles they have in the sector. The reported number shows the revenue they received less their operational costs. </t>
  </si>
  <si>
    <t>582 788 Tonnes = 679240,093 Sm3</t>
  </si>
  <si>
    <t>794 000 Tonnes = 925407,925 Sm3</t>
  </si>
  <si>
    <t>NUIS</t>
  </si>
  <si>
    <t>https://qkb.gov.al/search/search-in-trade-register/search-for-subject/</t>
  </si>
  <si>
    <t>National Business Center</t>
  </si>
  <si>
    <t>Y</t>
  </si>
  <si>
    <t>N</t>
  </si>
  <si>
    <t>L41918001E</t>
  </si>
  <si>
    <t>Please note that the figures reported by the "Albanian Custom Administrate", apart from royalty, include only the companies that were subject of reconciliation.</t>
  </si>
  <si>
    <t>Using average export prices (was not exported)</t>
  </si>
  <si>
    <t>The social expenditures reported were calculated through the reporting of companies.</t>
  </si>
  <si>
    <t>The government has not reported on the revenue generated from the extractive sector as it cannot clearly distinguish the sector. The reported figures are estimations of the generated revenue based on the numbers reported under certain revenue streams. The value from part 4 is used as a proxy</t>
  </si>
  <si>
    <t>The total concession tariff was not reported by OSHEE; as such it was estimated through the production and contractual data reported by AKBN. The concession tariff was estimated at ALL 295 million / USD 2.74 million.</t>
  </si>
  <si>
    <t xml:space="preserve">EITI Report. </t>
  </si>
  <si>
    <t>HEC Lanabregas</t>
  </si>
  <si>
    <t>Ervini shpk</t>
  </si>
  <si>
    <t>Electric Energz</t>
  </si>
  <si>
    <t>https://qbz.gov.al/
https://www.infrastruktura.gov.al/
https://www.financa.gov.al/
https://www.dogana.gov.al/
https://www.tatime.gov.al/
https://www.akbn.gov.al/
https://www.ere.gov.al/
https://www.kesh.al/
https://www.oshee.al/
https://www.ost.al/
https://www.albpetrol.al/</t>
  </si>
  <si>
    <t>Found on each institution's website. The main websites are listed.</t>
  </si>
  <si>
    <t>Comment 1: The revenue values presented in the tableabove reflect the adjusted government reporting, amended as per the explained discrepancies throughout the reconciliation process.</t>
  </si>
  <si>
    <t>https://www.albeiti.org/site/wp-content/uploads/2021/02/EITI-REPORT-ENG-_Final_2.-docx-.pdf</t>
  </si>
  <si>
    <t>https://www.opendata-albeiti.org</t>
  </si>
  <si>
    <t>sekretariati@albeiti.gov.al</t>
  </si>
  <si>
    <t xml:space="preserve">EITI Albania Secretariat </t>
  </si>
  <si>
    <t>2021 - January - 20</t>
  </si>
  <si>
    <t>EITI in Albania in cooperation with the government has created an open data portal.</t>
  </si>
  <si>
    <t>Local taxes figures' are limited only to the reporting subjects perimeter, and do not present industry level data</t>
  </si>
  <si>
    <t xml:space="preserve">The reported figures may contain non-extractive payments and are thus inflated. While there is a low risk of companies being omitted, companies not operating in the sector are very likely to be included in the figures reported by the government. As explained, as these figures were not reported by company but rather by revenue stream, we were not able to distinguish between the extractive and non-extractive companies.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</si>
</sst>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00_);_(* \(#,##0.00\);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0_);_(* \(#,##0\);_(* &quot;-&quot;??_);_(@_)"/>
    <numFmt numFmtId="171" formatCode="_-* #,##0\ _€_-;\-* #,##0\ _€_-;_-* &quot;-&quot;??\ _€_-;_-@_-"/>
  </numFmts>
  <fonts count="86">
    <font>
      <sz val="10.5"/>
      <color theme="1"/>
      <name val="Calibri"/>
      <family val="2"/>
    </font>
    <font>
      <sz val="11"/>
      <color theme="1"/>
      <name val="Franklin Gothic Book"/>
      <family val="2"/>
    </font>
    <font>
      <sz val="11"/>
      <color theme="1"/>
      <name val="Calibri"/>
      <family val="2"/>
      <scheme val="minor"/>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i/>
      <sz val="11"/>
      <color theme="1"/>
      <name val="Franklin Gothic Book"/>
      <family val="2"/>
    </font>
    <font>
      <sz val="11"/>
      <color theme="1"/>
      <name val="Franklin Gothic Book"/>
      <family val="2"/>
    </font>
    <font>
      <sz val="9"/>
      <color indexed="81"/>
      <name val="Tahoma"/>
      <family val="2"/>
    </font>
    <font>
      <b/>
      <sz val="9"/>
      <color indexed="81"/>
      <name val="Tahoma"/>
      <family val="2"/>
    </font>
    <font>
      <sz val="9"/>
      <color rgb="FF000000"/>
      <name val="Verdana"/>
      <family val="2"/>
    </font>
    <font>
      <i/>
      <sz val="11"/>
      <color rgb="FF7F7F7F"/>
      <name val="Franklin Gothic Book"/>
      <family val="2"/>
    </font>
    <font>
      <sz val="11"/>
      <color theme="1"/>
      <name val="Franklin Gothic Book"/>
      <family val="2"/>
    </font>
    <font>
      <i/>
      <sz val="11"/>
      <color theme="1"/>
      <name val="Franklin Gothic Book"/>
      <family val="2"/>
    </font>
    <font>
      <sz val="11"/>
      <color rgb="FF000000"/>
      <name val="Calibri"/>
      <family val="2"/>
    </font>
    <font>
      <sz val="10"/>
      <color theme="1"/>
      <name val="Arial Unicode MS"/>
      <family val="2"/>
    </font>
    <font>
      <sz val="10"/>
      <color theme="1"/>
      <name val="Franklin Gothic Book"/>
      <family val="2"/>
    </font>
  </fonts>
  <fills count="12">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rgb="FFFFFF00"/>
        <bgColor indexed="64"/>
      </patternFill>
    </fill>
    <fill>
      <patternFill patternType="solid">
        <fgColor rgb="FFFFFF00"/>
        <bgColor theme="4" tint="0.79998168889431442"/>
      </patternFill>
    </fill>
    <fill>
      <patternFill patternType="solid">
        <fgColor rgb="FFFFC000"/>
        <bgColor indexed="64"/>
      </patternFill>
    </fill>
  </fills>
  <borders count="45">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5" fontId="6"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xf numFmtId="0" fontId="13" fillId="0" borderId="0" applyNumberFormat="0" applyFill="0" applyBorder="0" applyAlignment="0" applyProtection="0"/>
    <xf numFmtId="9" fontId="6" fillId="0" borderId="0" applyFont="0" applyFill="0" applyBorder="0" applyAlignment="0" applyProtection="0"/>
  </cellStyleXfs>
  <cellXfs count="393">
    <xf numFmtId="0" fontId="0" fillId="0" borderId="0" xfId="0"/>
    <xf numFmtId="0" fontId="8"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2" fillId="0" borderId="0" xfId="0" applyNumberFormat="1" applyFont="1" applyAlignment="1">
      <alignment horizontal="left"/>
    </xf>
    <xf numFmtId="49" fontId="0" fillId="0" borderId="0" xfId="0" applyNumberFormat="1"/>
    <xf numFmtId="0" fontId="0" fillId="0" borderId="0" xfId="0" applyNumberFormat="1" applyAlignment="1"/>
    <xf numFmtId="0" fontId="14" fillId="0" borderId="0" xfId="0" quotePrefix="1" applyFont="1" applyAlignment="1"/>
    <xf numFmtId="0" fontId="0" fillId="0" borderId="0" xfId="0" applyFont="1" applyAlignment="1"/>
    <xf numFmtId="0" fontId="15" fillId="0" borderId="0" xfId="3" applyFont="1" applyFill="1" applyAlignment="1">
      <alignment horizontal="left" vertical="center"/>
    </xf>
    <xf numFmtId="0" fontId="15" fillId="0" borderId="0" xfId="3" applyFont="1" applyFill="1" applyBorder="1" applyAlignment="1">
      <alignment horizontal="left" vertical="center"/>
    </xf>
    <xf numFmtId="0" fontId="17" fillId="0" borderId="0" xfId="3" applyFont="1" applyFill="1" applyBorder="1" applyAlignment="1">
      <alignment vertical="center"/>
    </xf>
    <xf numFmtId="0" fontId="20" fillId="0" borderId="0" xfId="3" applyFont="1" applyFill="1" applyBorder="1" applyAlignment="1">
      <alignment horizontal="left" vertical="center"/>
    </xf>
    <xf numFmtId="0" fontId="16" fillId="0" borderId="0" xfId="3" applyFont="1" applyFill="1" applyBorder="1" applyAlignment="1">
      <alignment vertical="center"/>
    </xf>
    <xf numFmtId="0" fontId="19" fillId="0" borderId="0" xfId="3" applyFont="1" applyFill="1" applyBorder="1" applyAlignment="1">
      <alignment vertical="center"/>
    </xf>
    <xf numFmtId="0" fontId="20" fillId="0" borderId="0" xfId="3" applyFont="1" applyFill="1" applyAlignment="1">
      <alignment horizontal="left" vertical="center"/>
    </xf>
    <xf numFmtId="0" fontId="24" fillId="0" borderId="0" xfId="0" applyFont="1"/>
    <xf numFmtId="0" fontId="21" fillId="0" borderId="0" xfId="3" applyFont="1" applyFill="1" applyAlignment="1">
      <alignment horizontal="left" vertical="center"/>
    </xf>
    <xf numFmtId="0" fontId="21" fillId="0" borderId="0" xfId="3" applyFont="1" applyFill="1" applyBorder="1" applyAlignment="1">
      <alignment horizontal="left" vertical="center"/>
    </xf>
    <xf numFmtId="0" fontId="19" fillId="0" borderId="4" xfId="3" applyFont="1" applyFill="1" applyBorder="1" applyAlignment="1">
      <alignment vertical="center"/>
    </xf>
    <xf numFmtId="0" fontId="26" fillId="0" borderId="0" xfId="0" applyFont="1"/>
    <xf numFmtId="0" fontId="18" fillId="0" borderId="0" xfId="3" applyFont="1" applyFill="1" applyBorder="1" applyAlignment="1">
      <alignment vertical="center"/>
    </xf>
    <xf numFmtId="0" fontId="24" fillId="0" borderId="0" xfId="0" applyFont="1" applyAlignment="1"/>
    <xf numFmtId="0" fontId="35" fillId="0" borderId="0" xfId="3" applyFont="1" applyFill="1" applyAlignment="1">
      <alignment horizontal="left" vertical="center"/>
    </xf>
    <xf numFmtId="0" fontId="5" fillId="0" borderId="0" xfId="0" applyFont="1"/>
    <xf numFmtId="0" fontId="35" fillId="0" borderId="0" xfId="3" applyFont="1" applyFill="1" applyBorder="1" applyAlignment="1">
      <alignment horizontal="left" vertical="center"/>
    </xf>
    <xf numFmtId="0" fontId="35" fillId="0" borderId="0" xfId="3" applyFont="1" applyFill="1" applyBorder="1" applyAlignment="1">
      <alignment horizontal="right" vertical="center"/>
    </xf>
    <xf numFmtId="0" fontId="35" fillId="5" borderId="0" xfId="3" applyFont="1" applyFill="1" applyAlignment="1">
      <alignment horizontal="left" vertical="center"/>
    </xf>
    <xf numFmtId="0" fontId="35" fillId="5" borderId="0" xfId="3" applyFont="1" applyFill="1" applyBorder="1" applyAlignment="1">
      <alignment horizontal="left" vertical="center"/>
    </xf>
    <xf numFmtId="0" fontId="26" fillId="5" borderId="0" xfId="3" applyFont="1" applyFill="1" applyBorder="1" applyAlignment="1">
      <alignment vertical="center"/>
    </xf>
    <xf numFmtId="0" fontId="41" fillId="5" borderId="0" xfId="2" applyFont="1" applyFill="1" applyBorder="1" applyAlignment="1"/>
    <xf numFmtId="0" fontId="32" fillId="4" borderId="35" xfId="3" applyFont="1" applyFill="1" applyBorder="1" applyAlignment="1">
      <alignment horizontal="left" vertical="center"/>
    </xf>
    <xf numFmtId="0" fontId="32" fillId="0" borderId="35" xfId="3" applyFont="1" applyFill="1" applyBorder="1" applyAlignment="1">
      <alignment horizontal="left" vertical="center"/>
    </xf>
    <xf numFmtId="0" fontId="42" fillId="5" borderId="0" xfId="3" applyFont="1" applyFill="1" applyBorder="1" applyAlignment="1">
      <alignment horizontal="left" vertical="center"/>
    </xf>
    <xf numFmtId="0" fontId="26" fillId="0" borderId="0" xfId="3" applyFont="1" applyFill="1" applyBorder="1" applyAlignment="1">
      <alignment vertical="center"/>
    </xf>
    <xf numFmtId="0" fontId="41" fillId="0" borderId="0" xfId="4" applyFont="1" applyFill="1" applyBorder="1" applyAlignment="1"/>
    <xf numFmtId="0" fontId="45" fillId="0" borderId="0" xfId="3" applyFont="1" applyFill="1" applyBorder="1" applyAlignment="1">
      <alignment vertical="center" wrapText="1"/>
    </xf>
    <xf numFmtId="0" fontId="37" fillId="0" borderId="39" xfId="3" applyFont="1" applyFill="1" applyBorder="1" applyAlignment="1">
      <alignment horizontal="left" vertical="center"/>
    </xf>
    <xf numFmtId="0" fontId="45" fillId="0" borderId="39" xfId="3" applyFont="1" applyFill="1" applyBorder="1" applyAlignment="1">
      <alignment horizontal="left" vertical="center"/>
    </xf>
    <xf numFmtId="0" fontId="36" fillId="0" borderId="39" xfId="3" applyFont="1" applyFill="1" applyBorder="1" applyAlignment="1">
      <alignment vertical="center"/>
    </xf>
    <xf numFmtId="0" fontId="45" fillId="0" borderId="0" xfId="3" applyFont="1" applyFill="1" applyBorder="1" applyAlignment="1">
      <alignment horizontal="left" vertical="center"/>
    </xf>
    <xf numFmtId="0" fontId="37" fillId="0" borderId="0" xfId="3" applyFont="1" applyFill="1" applyBorder="1" applyAlignment="1">
      <alignment horizontal="left" vertical="center"/>
    </xf>
    <xf numFmtId="0" fontId="36" fillId="0" borderId="0" xfId="3" applyFont="1" applyFill="1" applyBorder="1" applyAlignment="1">
      <alignment vertical="center"/>
    </xf>
    <xf numFmtId="0" fontId="49" fillId="0" borderId="0" xfId="3" applyFont="1" applyFill="1" applyBorder="1" applyAlignment="1">
      <alignment vertical="center"/>
    </xf>
    <xf numFmtId="0" fontId="37" fillId="0" borderId="0" xfId="3" applyFont="1" applyFill="1" applyBorder="1" applyAlignment="1">
      <alignment vertical="center"/>
    </xf>
    <xf numFmtId="0" fontId="36" fillId="0" borderId="0" xfId="3" applyFont="1" applyFill="1" applyBorder="1" applyAlignment="1">
      <alignment horizontal="left" vertical="center"/>
    </xf>
    <xf numFmtId="0" fontId="45" fillId="0" borderId="0" xfId="3" applyFont="1" applyFill="1" applyAlignment="1">
      <alignment horizontal="left" vertical="center"/>
    </xf>
    <xf numFmtId="0" fontId="35" fillId="0" borderId="0" xfId="0" applyFont="1"/>
    <xf numFmtId="0" fontId="36" fillId="6" borderId="0" xfId="3" applyFont="1" applyFill="1" applyBorder="1" applyAlignment="1">
      <alignment horizontal="left" vertical="center"/>
    </xf>
    <xf numFmtId="0" fontId="26" fillId="6" borderId="0" xfId="3" applyFont="1" applyFill="1" applyBorder="1" applyAlignment="1">
      <alignment horizontal="left" vertical="center"/>
    </xf>
    <xf numFmtId="0" fontId="35" fillId="6" borderId="0" xfId="3" applyFont="1" applyFill="1" applyBorder="1" applyAlignment="1">
      <alignment horizontal="left" vertical="center"/>
    </xf>
    <xf numFmtId="0" fontId="35" fillId="6" borderId="0" xfId="3" applyFont="1" applyFill="1" applyBorder="1" applyAlignment="1">
      <alignment vertical="center"/>
    </xf>
    <xf numFmtId="0" fontId="38" fillId="6" borderId="0" xfId="3" applyFont="1" applyFill="1" applyBorder="1" applyAlignment="1">
      <alignment vertical="center"/>
    </xf>
    <xf numFmtId="0" fontId="36" fillId="6" borderId="0" xfId="3" applyFont="1" applyFill="1" applyBorder="1" applyAlignment="1">
      <alignment vertical="center"/>
    </xf>
    <xf numFmtId="0" fontId="39" fillId="6" borderId="0" xfId="3" applyFont="1" applyFill="1" applyBorder="1" applyAlignment="1">
      <alignment horizontal="left" vertical="center"/>
    </xf>
    <xf numFmtId="0" fontId="36" fillId="6" borderId="0" xfId="3" applyFont="1" applyFill="1" applyBorder="1" applyAlignment="1">
      <alignment horizontal="left" vertical="center" wrapText="1" indent="2"/>
    </xf>
    <xf numFmtId="0" fontId="31" fillId="6" borderId="0" xfId="3" applyFont="1" applyFill="1" applyBorder="1" applyAlignment="1">
      <alignment vertical="center"/>
    </xf>
    <xf numFmtId="0" fontId="36" fillId="6" borderId="0" xfId="3" applyFont="1" applyFill="1" applyBorder="1" applyAlignment="1">
      <alignment vertical="center" wrapText="1"/>
    </xf>
    <xf numFmtId="0" fontId="39" fillId="6" borderId="0" xfId="3" applyFont="1" applyFill="1" applyBorder="1" applyAlignment="1">
      <alignment vertical="center"/>
    </xf>
    <xf numFmtId="0" fontId="26" fillId="6" borderId="0" xfId="3" applyFont="1" applyFill="1" applyBorder="1" applyAlignment="1">
      <alignment vertical="center"/>
    </xf>
    <xf numFmtId="0" fontId="32" fillId="6" borderId="0" xfId="3" applyFont="1" applyFill="1" applyBorder="1" applyAlignment="1">
      <alignment vertical="center"/>
    </xf>
    <xf numFmtId="0" fontId="37" fillId="6" borderId="0" xfId="3" applyFont="1" applyFill="1" applyBorder="1" applyAlignment="1">
      <alignment vertical="center"/>
    </xf>
    <xf numFmtId="0" fontId="39" fillId="6" borderId="0" xfId="3" applyFont="1" applyFill="1" applyBorder="1" applyAlignment="1">
      <alignment horizontal="left" vertical="center" indent="2"/>
    </xf>
    <xf numFmtId="0" fontId="42" fillId="7" borderId="35" xfId="3" applyFont="1" applyFill="1" applyBorder="1" applyAlignment="1">
      <alignment horizontal="left" vertical="center"/>
    </xf>
    <xf numFmtId="0" fontId="41" fillId="6" borderId="0" xfId="4" applyFont="1" applyFill="1" applyBorder="1" applyAlignment="1"/>
    <xf numFmtId="0" fontId="43" fillId="6" borderId="24" xfId="3" applyFont="1" applyFill="1" applyBorder="1" applyAlignment="1">
      <alignment vertical="center" wrapText="1"/>
    </xf>
    <xf numFmtId="0" fontId="45" fillId="6" borderId="25" xfId="3" applyFont="1" applyFill="1" applyBorder="1" applyAlignment="1">
      <alignment vertical="center" wrapText="1"/>
    </xf>
    <xf numFmtId="0" fontId="46" fillId="6" borderId="26" xfId="3" applyFont="1" applyFill="1" applyBorder="1" applyAlignment="1">
      <alignment vertical="center" wrapText="1"/>
    </xf>
    <xf numFmtId="0" fontId="43" fillId="6" borderId="27" xfId="3" applyFont="1" applyFill="1" applyBorder="1" applyAlignment="1">
      <alignment vertical="center" wrapText="1"/>
    </xf>
    <xf numFmtId="0" fontId="45" fillId="6" borderId="1" xfId="3" applyFont="1" applyFill="1" applyBorder="1" applyAlignment="1">
      <alignment vertical="center" wrapText="1"/>
    </xf>
    <xf numFmtId="0" fontId="45" fillId="6" borderId="28" xfId="3" applyFont="1" applyFill="1" applyBorder="1" applyAlignment="1">
      <alignment vertical="center" wrapText="1"/>
    </xf>
    <xf numFmtId="0" fontId="45" fillId="6" borderId="31" xfId="3" applyFont="1" applyFill="1" applyBorder="1" applyAlignment="1">
      <alignment vertical="center" wrapText="1"/>
    </xf>
    <xf numFmtId="0" fontId="45" fillId="6" borderId="0" xfId="3" applyFont="1" applyFill="1" applyBorder="1" applyAlignment="1">
      <alignment vertical="center" wrapText="1"/>
    </xf>
    <xf numFmtId="0" fontId="45" fillId="6" borderId="32" xfId="3" applyFont="1" applyFill="1" applyBorder="1" applyAlignment="1">
      <alignment vertical="center" wrapText="1"/>
    </xf>
    <xf numFmtId="0" fontId="46" fillId="6" borderId="31" xfId="3" applyFont="1" applyFill="1" applyBorder="1" applyAlignment="1">
      <alignment vertical="center" wrapText="1"/>
    </xf>
    <xf numFmtId="0" fontId="46" fillId="6" borderId="29" xfId="3" applyFont="1" applyFill="1" applyBorder="1" applyAlignment="1">
      <alignment vertical="center" wrapText="1"/>
    </xf>
    <xf numFmtId="0" fontId="45" fillId="6" borderId="21" xfId="3" applyFont="1" applyFill="1" applyBorder="1" applyAlignment="1">
      <alignment vertical="center" wrapText="1"/>
    </xf>
    <xf numFmtId="0" fontId="45" fillId="6" borderId="30" xfId="3" applyFont="1" applyFill="1" applyBorder="1" applyAlignment="1">
      <alignment vertical="center" wrapText="1"/>
    </xf>
    <xf numFmtId="0" fontId="42" fillId="0" borderId="0" xfId="3" applyFont="1" applyFill="1" applyBorder="1" applyAlignment="1">
      <alignment horizontal="left" vertical="center"/>
    </xf>
    <xf numFmtId="0" fontId="37" fillId="0" borderId="9" xfId="3" applyFont="1" applyFill="1" applyBorder="1" applyAlignment="1" applyProtection="1">
      <alignment vertical="center"/>
      <protection locked="0"/>
    </xf>
    <xf numFmtId="0" fontId="35" fillId="0" borderId="2" xfId="3" applyFont="1" applyFill="1" applyBorder="1" applyAlignment="1">
      <alignment horizontal="left" vertical="center"/>
    </xf>
    <xf numFmtId="0" fontId="36" fillId="0" borderId="2" xfId="3" applyFont="1" applyFill="1" applyBorder="1" applyAlignment="1">
      <alignment horizontal="left" vertical="center"/>
    </xf>
    <xf numFmtId="0" fontId="36" fillId="0" borderId="4" xfId="3" applyFont="1" applyFill="1" applyBorder="1" applyAlignment="1" applyProtection="1">
      <alignment horizontal="left" vertical="center" indent="2"/>
      <protection locked="0"/>
    </xf>
    <xf numFmtId="0" fontId="26" fillId="0" borderId="4" xfId="3" applyFont="1" applyFill="1" applyBorder="1" applyAlignment="1" applyProtection="1">
      <alignment horizontal="left" vertical="center" indent="2"/>
      <protection locked="0"/>
    </xf>
    <xf numFmtId="0" fontId="36" fillId="0" borderId="5" xfId="3" applyFont="1" applyFill="1" applyBorder="1" applyAlignment="1">
      <alignment vertical="center"/>
    </xf>
    <xf numFmtId="0" fontId="45" fillId="0" borderId="2" xfId="3" applyFont="1" applyFill="1" applyBorder="1" applyAlignment="1">
      <alignment horizontal="left" vertical="center"/>
    </xf>
    <xf numFmtId="0" fontId="36" fillId="0" borderId="10" xfId="3" applyFont="1" applyFill="1" applyBorder="1" applyAlignment="1">
      <alignment vertical="center"/>
    </xf>
    <xf numFmtId="0" fontId="36" fillId="0" borderId="9" xfId="3" applyFont="1" applyFill="1" applyBorder="1" applyAlignment="1" applyProtection="1">
      <alignment horizontal="left" vertical="center" indent="2"/>
      <protection locked="0"/>
    </xf>
    <xf numFmtId="0" fontId="35" fillId="2" borderId="16" xfId="3" applyFont="1" applyFill="1" applyBorder="1" applyAlignment="1">
      <alignment horizontal="left" vertical="center"/>
    </xf>
    <xf numFmtId="0" fontId="36" fillId="0" borderId="4" xfId="3" applyFont="1" applyFill="1" applyBorder="1" applyAlignment="1" applyProtection="1">
      <alignment horizontal="left" vertical="center" wrapText="1" indent="2"/>
      <protection locked="0"/>
    </xf>
    <xf numFmtId="0" fontId="36" fillId="0" borderId="12" xfId="3" applyFont="1" applyFill="1" applyBorder="1" applyAlignment="1" applyProtection="1">
      <alignment horizontal="left" vertical="center" wrapText="1" indent="2"/>
      <protection locked="0"/>
    </xf>
    <xf numFmtId="0" fontId="45" fillId="0" borderId="1" xfId="3" applyFont="1" applyFill="1" applyBorder="1" applyAlignment="1">
      <alignment horizontal="left" vertical="center"/>
    </xf>
    <xf numFmtId="0" fontId="45" fillId="0" borderId="12" xfId="3" applyFont="1" applyFill="1" applyBorder="1" applyAlignment="1">
      <alignment horizontal="left" vertical="center"/>
    </xf>
    <xf numFmtId="0" fontId="45" fillId="0" borderId="11" xfId="3" applyFont="1" applyFill="1" applyBorder="1" applyAlignment="1">
      <alignment horizontal="left" vertical="center"/>
    </xf>
    <xf numFmtId="0" fontId="35" fillId="0" borderId="23" xfId="3" applyFont="1" applyFill="1" applyBorder="1" applyAlignment="1">
      <alignment horizontal="left" vertical="center"/>
    </xf>
    <xf numFmtId="0" fontId="35" fillId="0" borderId="16" xfId="3" applyFont="1" applyFill="1" applyBorder="1" applyAlignment="1">
      <alignment horizontal="left" vertical="center"/>
    </xf>
    <xf numFmtId="0" fontId="36" fillId="0" borderId="0" xfId="3" applyFont="1" applyFill="1" applyBorder="1" applyAlignment="1">
      <alignment horizontal="left" vertical="center" indent="1"/>
    </xf>
    <xf numFmtId="0" fontId="36" fillId="0" borderId="2" xfId="3" applyFont="1" applyFill="1" applyBorder="1" applyAlignment="1">
      <alignment horizontal="left" vertical="center" indent="1"/>
    </xf>
    <xf numFmtId="0" fontId="36" fillId="0" borderId="4" xfId="3" applyFont="1" applyFill="1" applyBorder="1" applyAlignment="1" applyProtection="1">
      <alignment horizontal="left" vertical="center" indent="4"/>
      <protection locked="0"/>
    </xf>
    <xf numFmtId="0" fontId="36" fillId="0" borderId="4" xfId="3" applyFont="1" applyFill="1" applyBorder="1" applyAlignment="1" applyProtection="1">
      <alignment horizontal="left" vertical="center" indent="6"/>
      <protection locked="0"/>
    </xf>
    <xf numFmtId="0" fontId="45" fillId="0" borderId="38" xfId="3" applyFont="1" applyFill="1" applyBorder="1" applyAlignment="1">
      <alignment horizontal="left" vertical="center"/>
    </xf>
    <xf numFmtId="0" fontId="50" fillId="0" borderId="1" xfId="2" applyFont="1" applyFill="1" applyBorder="1" applyAlignment="1" applyProtection="1">
      <alignment horizontal="left" vertical="center" indent="2"/>
      <protection locked="0"/>
    </xf>
    <xf numFmtId="0" fontId="36" fillId="0" borderId="0" xfId="3" applyFont="1" applyFill="1" applyBorder="1" applyAlignment="1" applyProtection="1">
      <alignment horizontal="left" vertical="center" indent="4"/>
      <protection locked="0"/>
    </xf>
    <xf numFmtId="10" fontId="36" fillId="0" borderId="5" xfId="3" applyNumberFormat="1" applyFont="1" applyFill="1" applyBorder="1" applyAlignment="1">
      <alignment horizontal="left" vertical="center"/>
    </xf>
    <xf numFmtId="0" fontId="37" fillId="0" borderId="23" xfId="3" applyFont="1" applyFill="1" applyBorder="1" applyAlignment="1" applyProtection="1">
      <alignment vertical="center"/>
      <protection locked="0"/>
    </xf>
    <xf numFmtId="0" fontId="43" fillId="0" borderId="16" xfId="3" applyFont="1" applyFill="1" applyBorder="1" applyAlignment="1">
      <alignment horizontal="left" vertical="center"/>
    </xf>
    <xf numFmtId="0" fontId="51" fillId="0" borderId="16" xfId="3" applyFont="1" applyFill="1" applyBorder="1" applyAlignment="1">
      <alignment vertical="center"/>
    </xf>
    <xf numFmtId="0" fontId="36" fillId="0" borderId="9" xfId="3" applyFont="1" applyFill="1" applyBorder="1" applyAlignment="1" applyProtection="1">
      <alignment vertical="center"/>
      <protection locked="0"/>
    </xf>
    <xf numFmtId="0" fontId="36" fillId="7" borderId="5" xfId="3" applyFont="1" applyFill="1" applyBorder="1" applyAlignment="1">
      <alignment vertical="center"/>
    </xf>
    <xf numFmtId="167" fontId="36" fillId="7" borderId="5" xfId="3" applyNumberFormat="1" applyFont="1" applyFill="1" applyBorder="1" applyAlignment="1">
      <alignment vertical="center"/>
    </xf>
    <xf numFmtId="0" fontId="36" fillId="7" borderId="0" xfId="3" applyFont="1" applyFill="1" applyBorder="1" applyAlignment="1">
      <alignment vertical="center"/>
    </xf>
    <xf numFmtId="167" fontId="36" fillId="7" borderId="0" xfId="3" applyNumberFormat="1" applyFont="1" applyFill="1" applyBorder="1" applyAlignment="1">
      <alignment vertical="center"/>
    </xf>
    <xf numFmtId="0" fontId="57" fillId="7" borderId="21" xfId="3" applyFont="1" applyFill="1" applyBorder="1" applyAlignment="1">
      <alignment vertical="center"/>
    </xf>
    <xf numFmtId="0" fontId="41" fillId="7" borderId="2" xfId="4" applyFont="1" applyFill="1" applyBorder="1" applyAlignment="1">
      <alignment vertical="center"/>
    </xf>
    <xf numFmtId="0" fontId="36" fillId="7" borderId="1" xfId="3" applyFont="1" applyFill="1" applyBorder="1" applyAlignment="1">
      <alignment vertical="center"/>
    </xf>
    <xf numFmtId="166" fontId="36" fillId="7" borderId="0" xfId="1" applyNumberFormat="1" applyFont="1" applyFill="1" applyBorder="1" applyAlignment="1">
      <alignment vertical="center"/>
    </xf>
    <xf numFmtId="0" fontId="18" fillId="6" borderId="0" xfId="3" applyFont="1" applyFill="1" applyBorder="1" applyAlignment="1">
      <alignment vertical="center"/>
    </xf>
    <xf numFmtId="0" fontId="37" fillId="0" borderId="2" xfId="3" applyFont="1" applyFill="1" applyBorder="1" applyAlignment="1" applyProtection="1">
      <alignment vertical="center"/>
      <protection locked="0"/>
    </xf>
    <xf numFmtId="0" fontId="43" fillId="0" borderId="2" xfId="3" applyFont="1" applyFill="1" applyBorder="1" applyAlignment="1">
      <alignment horizontal="left" vertical="center"/>
    </xf>
    <xf numFmtId="10" fontId="51" fillId="0" borderId="2" xfId="3" applyNumberFormat="1" applyFont="1" applyFill="1" applyBorder="1" applyAlignment="1">
      <alignment vertical="center"/>
    </xf>
    <xf numFmtId="0" fontId="36" fillId="0" borderId="9" xfId="3" applyFont="1" applyFill="1" applyBorder="1" applyAlignment="1" applyProtection="1">
      <alignment horizontal="left" vertical="center" indent="4"/>
      <protection locked="0"/>
    </xf>
    <xf numFmtId="0" fontId="36" fillId="7" borderId="2" xfId="3" applyFont="1" applyFill="1" applyBorder="1" applyAlignment="1">
      <alignment vertical="center"/>
    </xf>
    <xf numFmtId="0" fontId="55" fillId="0" borderId="0" xfId="2" applyFont="1" applyFill="1"/>
    <xf numFmtId="0" fontId="26" fillId="0" borderId="0" xfId="3" applyFont="1" applyFill="1" applyBorder="1" applyAlignment="1">
      <alignment horizontal="left" vertical="center"/>
    </xf>
    <xf numFmtId="0" fontId="30" fillId="0" borderId="24" xfId="2" applyFont="1" applyFill="1" applyBorder="1" applyAlignment="1">
      <alignment horizontal="left" vertical="center" wrapText="1"/>
    </xf>
    <xf numFmtId="0" fontId="36" fillId="0" borderId="24" xfId="3" applyFont="1" applyFill="1" applyBorder="1" applyAlignment="1">
      <alignment vertical="center" wrapText="1"/>
    </xf>
    <xf numFmtId="0" fontId="36" fillId="0" borderId="25" xfId="3" applyFont="1" applyFill="1" applyBorder="1" applyAlignment="1">
      <alignment horizontal="left" vertical="center" indent="1"/>
    </xf>
    <xf numFmtId="0" fontId="36" fillId="0" borderId="25" xfId="3" applyFont="1" applyFill="1" applyBorder="1" applyAlignment="1">
      <alignment vertical="center" wrapText="1"/>
    </xf>
    <xf numFmtId="0" fontId="36" fillId="0" borderId="25" xfId="3" applyFont="1" applyFill="1" applyBorder="1" applyAlignment="1">
      <alignment horizontal="left" vertical="center" indent="3"/>
    </xf>
    <xf numFmtId="0" fontId="36" fillId="0" borderId="26" xfId="3" applyFont="1" applyFill="1" applyBorder="1" applyAlignment="1">
      <alignment horizontal="left" vertical="center" indent="3"/>
    </xf>
    <xf numFmtId="0" fontId="35" fillId="0" borderId="32" xfId="3" applyFont="1" applyFill="1" applyBorder="1" applyAlignment="1">
      <alignment horizontal="left" vertical="center"/>
    </xf>
    <xf numFmtId="0" fontId="36" fillId="0" borderId="0" xfId="3" applyFont="1" applyFill="1" applyBorder="1" applyAlignment="1">
      <alignment horizontal="left" vertical="center" indent="5"/>
    </xf>
    <xf numFmtId="0" fontId="35" fillId="0" borderId="25" xfId="3" applyFont="1" applyFill="1" applyBorder="1" applyAlignment="1">
      <alignment horizontal="left" vertical="center"/>
    </xf>
    <xf numFmtId="0" fontId="36" fillId="0" borderId="31" xfId="3" applyFont="1" applyFill="1" applyBorder="1" applyAlignment="1">
      <alignment horizontal="left" vertical="center" indent="5"/>
    </xf>
    <xf numFmtId="0" fontId="36" fillId="0" borderId="31" xfId="3" applyFont="1" applyFill="1" applyBorder="1" applyAlignment="1">
      <alignment horizontal="left" vertical="center" indent="1"/>
    </xf>
    <xf numFmtId="0" fontId="36" fillId="0" borderId="37" xfId="3" applyFont="1" applyFill="1" applyBorder="1" applyAlignment="1">
      <alignment horizontal="left" vertical="center"/>
    </xf>
    <xf numFmtId="0" fontId="39" fillId="0" borderId="24" xfId="3" applyFont="1" applyFill="1" applyBorder="1" applyAlignment="1">
      <alignment vertical="center"/>
    </xf>
    <xf numFmtId="0" fontId="36" fillId="0" borderId="26" xfId="3" applyFont="1" applyFill="1" applyBorder="1" applyAlignment="1">
      <alignment horizontal="left" vertical="center" indent="1"/>
    </xf>
    <xf numFmtId="0" fontId="35" fillId="0" borderId="24" xfId="3" applyFont="1" applyFill="1" applyBorder="1" applyAlignment="1">
      <alignment vertical="center"/>
    </xf>
    <xf numFmtId="0" fontId="36" fillId="0" borderId="25" xfId="3" applyFont="1" applyFill="1" applyBorder="1" applyAlignment="1">
      <alignment horizontal="left" vertical="center" wrapText="1" indent="1"/>
    </xf>
    <xf numFmtId="0" fontId="36" fillId="0" borderId="25" xfId="3" applyFont="1" applyFill="1" applyBorder="1" applyAlignment="1">
      <alignment horizontal="left" vertical="center" wrapText="1" indent="3"/>
    </xf>
    <xf numFmtId="0" fontId="36" fillId="0" borderId="26" xfId="3" applyFont="1" applyFill="1" applyBorder="1" applyAlignment="1">
      <alignment horizontal="left" vertical="center" wrapText="1" indent="3"/>
    </xf>
    <xf numFmtId="0" fontId="36" fillId="0" borderId="26" xfId="3" applyFont="1" applyFill="1" applyBorder="1" applyAlignment="1">
      <alignment horizontal="left" vertical="center" wrapText="1" indent="1"/>
    </xf>
    <xf numFmtId="0" fontId="26" fillId="0" borderId="24" xfId="3" applyFont="1" applyFill="1" applyBorder="1" applyAlignment="1">
      <alignment vertical="center"/>
    </xf>
    <xf numFmtId="0" fontId="38" fillId="0" borderId="25" xfId="2" applyFont="1" applyFill="1" applyBorder="1" applyAlignment="1">
      <alignment horizontal="left" vertical="center" wrapText="1" indent="1"/>
    </xf>
    <xf numFmtId="0" fontId="38" fillId="0" borderId="26" xfId="2" applyFont="1" applyFill="1" applyBorder="1" applyAlignment="1">
      <alignment horizontal="left" vertical="center" wrapText="1" indent="1"/>
    </xf>
    <xf numFmtId="168" fontId="36" fillId="0" borderId="26" xfId="6" applyNumberFormat="1" applyFont="1" applyFill="1" applyBorder="1" applyAlignment="1">
      <alignment vertical="center" wrapText="1"/>
    </xf>
    <xf numFmtId="0" fontId="36" fillId="0" borderId="26" xfId="3" applyFont="1" applyFill="1" applyBorder="1" applyAlignment="1">
      <alignment vertical="center" wrapText="1"/>
    </xf>
    <xf numFmtId="0" fontId="38" fillId="0" borderId="25" xfId="2" applyFont="1" applyFill="1" applyBorder="1" applyAlignment="1">
      <alignment horizontal="left" vertical="center" wrapText="1" indent="3"/>
    </xf>
    <xf numFmtId="0" fontId="38" fillId="0" borderId="26" xfId="2" applyFont="1" applyFill="1" applyBorder="1" applyAlignment="1">
      <alignment horizontal="left" vertical="center" wrapText="1" indent="3"/>
    </xf>
    <xf numFmtId="0" fontId="35" fillId="0" borderId="21" xfId="3" applyFont="1" applyFill="1" applyBorder="1" applyAlignment="1">
      <alignment horizontal="left" vertical="center"/>
    </xf>
    <xf numFmtId="0" fontId="36" fillId="5" borderId="24" xfId="3" applyFont="1" applyFill="1" applyBorder="1" applyAlignment="1">
      <alignment vertical="center" wrapText="1"/>
    </xf>
    <xf numFmtId="0" fontId="26" fillId="5" borderId="24" xfId="3" applyFont="1" applyFill="1" applyBorder="1" applyAlignment="1">
      <alignment vertical="center"/>
    </xf>
    <xf numFmtId="0" fontId="38" fillId="0" borderId="25" xfId="2" applyFont="1" applyFill="1" applyBorder="1" applyAlignment="1">
      <alignment horizontal="left" vertical="center" wrapText="1"/>
    </xf>
    <xf numFmtId="0" fontId="36" fillId="0" borderId="0" xfId="3" applyFont="1" applyFill="1" applyBorder="1" applyAlignment="1">
      <alignment vertical="center" wrapText="1"/>
    </xf>
    <xf numFmtId="0" fontId="26" fillId="0" borderId="2" xfId="3" applyFont="1" applyFill="1" applyBorder="1" applyAlignment="1">
      <alignment vertical="center"/>
    </xf>
    <xf numFmtId="0" fontId="36" fillId="0" borderId="2" xfId="3" applyFont="1" applyFill="1" applyBorder="1" applyAlignment="1">
      <alignment vertical="center" wrapText="1"/>
    </xf>
    <xf numFmtId="0" fontId="26" fillId="0" borderId="0" xfId="3" applyFont="1" applyFill="1" applyBorder="1" applyAlignment="1">
      <alignment vertical="center"/>
    </xf>
    <xf numFmtId="0" fontId="36" fillId="7" borderId="25" xfId="3" applyFont="1" applyFill="1" applyBorder="1" applyAlignment="1">
      <alignment vertical="center" wrapText="1"/>
    </xf>
    <xf numFmtId="0" fontId="36" fillId="7" borderId="26" xfId="3" applyFont="1" applyFill="1" applyBorder="1" applyAlignment="1">
      <alignment vertical="center" wrapText="1"/>
    </xf>
    <xf numFmtId="0" fontId="36" fillId="7" borderId="25" xfId="3" applyFont="1" applyFill="1" applyBorder="1" applyAlignment="1">
      <alignment horizontal="left" vertical="center" wrapText="1" indent="3"/>
    </xf>
    <xf numFmtId="0" fontId="26" fillId="7" borderId="26" xfId="3" applyFont="1" applyFill="1" applyBorder="1" applyAlignment="1">
      <alignment vertical="center"/>
    </xf>
    <xf numFmtId="0" fontId="26" fillId="7" borderId="25" xfId="3" applyFont="1" applyFill="1" applyBorder="1" applyAlignment="1">
      <alignment vertical="center"/>
    </xf>
    <xf numFmtId="0" fontId="58" fillId="0" borderId="0" xfId="3" applyFont="1" applyFill="1" applyBorder="1" applyAlignment="1">
      <alignment horizontal="left" vertical="center"/>
    </xf>
    <xf numFmtId="0" fontId="59" fillId="0" borderId="0" xfId="3" applyNumberFormat="1" applyFont="1" applyFill="1" applyBorder="1" applyAlignment="1">
      <alignment vertical="center"/>
    </xf>
    <xf numFmtId="0" fontId="45" fillId="0" borderId="0" xfId="3" applyNumberFormat="1" applyFont="1" applyFill="1" applyBorder="1" applyAlignment="1">
      <alignment vertical="center"/>
    </xf>
    <xf numFmtId="165" fontId="45" fillId="0" borderId="0" xfId="1" applyFont="1" applyFill="1" applyAlignment="1">
      <alignment horizontal="left" vertical="center"/>
    </xf>
    <xf numFmtId="0" fontId="45" fillId="0" borderId="0" xfId="3" applyFont="1" applyFill="1" applyBorder="1" applyAlignment="1">
      <alignment vertical="center"/>
    </xf>
    <xf numFmtId="169" fontId="45" fillId="0" borderId="0" xfId="1" applyNumberFormat="1" applyFont="1" applyFill="1" applyAlignment="1">
      <alignment horizontal="left" vertical="center"/>
    </xf>
    <xf numFmtId="0" fontId="45" fillId="0" borderId="0" xfId="3" applyNumberFormat="1" applyFont="1" applyFill="1" applyAlignment="1">
      <alignment horizontal="left" vertical="center"/>
    </xf>
    <xf numFmtId="0" fontId="28" fillId="6" borderId="0" xfId="0" applyFont="1" applyFill="1" applyBorder="1" applyAlignment="1">
      <alignment vertical="center"/>
    </xf>
    <xf numFmtId="0" fontId="35" fillId="0" borderId="0" xfId="0" applyFont="1" applyAlignment="1"/>
    <xf numFmtId="0" fontId="45" fillId="0" borderId="0" xfId="0" applyFont="1"/>
    <xf numFmtId="165" fontId="35" fillId="0" borderId="0" xfId="1" applyFont="1"/>
    <xf numFmtId="0" fontId="58" fillId="0" borderId="33" xfId="0" applyFont="1" applyBorder="1"/>
    <xf numFmtId="0" fontId="58" fillId="0" borderId="16" xfId="0" applyFont="1" applyBorder="1"/>
    <xf numFmtId="165" fontId="58" fillId="0" borderId="34" xfId="1" applyFont="1" applyBorder="1"/>
    <xf numFmtId="0" fontId="62" fillId="0" borderId="0" xfId="5" applyFont="1"/>
    <xf numFmtId="0" fontId="58" fillId="3" borderId="2" xfId="0" applyFont="1" applyFill="1" applyBorder="1" applyAlignment="1">
      <alignment vertical="center"/>
    </xf>
    <xf numFmtId="0" fontId="35" fillId="0" borderId="0" xfId="3" applyFont="1" applyFill="1" applyBorder="1" applyAlignment="1">
      <alignment vertical="center"/>
    </xf>
    <xf numFmtId="165" fontId="35" fillId="0" borderId="0" xfId="1" applyFont="1" applyAlignment="1">
      <alignment horizontal="right"/>
    </xf>
    <xf numFmtId="0" fontId="62" fillId="0" borderId="0" xfId="5" applyNumberFormat="1" applyFont="1"/>
    <xf numFmtId="165" fontId="35" fillId="0" borderId="0" xfId="0" applyNumberFormat="1" applyFont="1"/>
    <xf numFmtId="0" fontId="45" fillId="6" borderId="0" xfId="3" applyFont="1" applyFill="1" applyBorder="1" applyAlignment="1">
      <alignment horizontal="left" vertical="center" indent="1"/>
    </xf>
    <xf numFmtId="0" fontId="45" fillId="6" borderId="0" xfId="3" applyFont="1" applyFill="1" applyBorder="1" applyAlignment="1">
      <alignment horizontal="left" vertical="center"/>
    </xf>
    <xf numFmtId="165" fontId="45" fillId="6" borderId="0" xfId="1" applyFont="1" applyFill="1" applyBorder="1" applyAlignment="1">
      <alignment horizontal="left" vertical="center"/>
    </xf>
    <xf numFmtId="0" fontId="58" fillId="6" borderId="1" xfId="3" applyFont="1" applyFill="1" applyBorder="1" applyAlignment="1">
      <alignment horizontal="left" vertical="center"/>
    </xf>
    <xf numFmtId="165" fontId="58" fillId="6" borderId="1" xfId="1" applyFont="1" applyFill="1" applyBorder="1" applyAlignment="1">
      <alignment horizontal="left" vertical="center"/>
    </xf>
    <xf numFmtId="0" fontId="45" fillId="6" borderId="1" xfId="3" applyFont="1" applyFill="1" applyBorder="1" applyAlignment="1">
      <alignment horizontal="left" vertical="center"/>
    </xf>
    <xf numFmtId="0" fontId="45" fillId="6" borderId="1" xfId="0" applyFont="1" applyFill="1" applyBorder="1"/>
    <xf numFmtId="0" fontId="45" fillId="6" borderId="20" xfId="3" applyFont="1" applyFill="1" applyBorder="1" applyAlignment="1">
      <alignment horizontal="left" vertical="center"/>
    </xf>
    <xf numFmtId="165" fontId="45" fillId="6" borderId="20" xfId="1" applyFont="1" applyFill="1" applyBorder="1" applyAlignment="1">
      <alignment horizontal="left" vertical="center"/>
    </xf>
    <xf numFmtId="0" fontId="46" fillId="0" borderId="0" xfId="3" applyFont="1" applyFill="1" applyAlignment="1">
      <alignment horizontal="left" vertical="center"/>
    </xf>
    <xf numFmtId="0" fontId="58" fillId="6" borderId="0" xfId="0" applyFont="1" applyFill="1" applyBorder="1" applyAlignment="1">
      <alignment vertical="center"/>
    </xf>
    <xf numFmtId="0" fontId="64" fillId="0" borderId="0" xfId="3" applyFont="1" applyFill="1" applyBorder="1" applyAlignment="1">
      <alignment horizontal="left" vertical="center"/>
    </xf>
    <xf numFmtId="0" fontId="64" fillId="0" borderId="0" xfId="3" applyFont="1" applyFill="1" applyAlignment="1">
      <alignment horizontal="left" vertical="center"/>
    </xf>
    <xf numFmtId="0" fontId="64" fillId="0" borderId="0" xfId="3" applyFont="1" applyFill="1" applyBorder="1" applyAlignment="1">
      <alignment vertical="center"/>
    </xf>
    <xf numFmtId="0" fontId="64" fillId="0" borderId="0" xfId="3" quotePrefix="1" applyFont="1" applyFill="1" applyBorder="1" applyAlignment="1">
      <alignment horizontal="left" vertical="center"/>
    </xf>
    <xf numFmtId="0" fontId="7" fillId="0" borderId="14" xfId="0" applyFont="1" applyFill="1" applyBorder="1" applyAlignment="1"/>
    <xf numFmtId="0" fontId="7" fillId="0" borderId="15" xfId="0" applyFont="1" applyFill="1" applyBorder="1" applyAlignment="1"/>
    <xf numFmtId="0" fontId="4" fillId="0" borderId="0" xfId="3" applyFont="1" applyFill="1" applyAlignment="1">
      <alignment horizontal="left" vertical="center"/>
    </xf>
    <xf numFmtId="0" fontId="35" fillId="0" borderId="25" xfId="3" applyFont="1" applyFill="1" applyBorder="1" applyAlignment="1">
      <alignment vertical="center"/>
    </xf>
    <xf numFmtId="0" fontId="38" fillId="0" borderId="26" xfId="2" applyFont="1" applyFill="1" applyBorder="1" applyAlignment="1">
      <alignment horizontal="left" vertical="center" wrapText="1" indent="2"/>
    </xf>
    <xf numFmtId="0" fontId="38" fillId="0" borderId="24" xfId="2" applyFont="1" applyFill="1" applyBorder="1" applyAlignment="1">
      <alignment horizontal="left" vertical="center" wrapText="1" indent="2"/>
    </xf>
    <xf numFmtId="0" fontId="35" fillId="0" borderId="1" xfId="3" applyFont="1" applyFill="1" applyBorder="1" applyAlignment="1">
      <alignment horizontal="left" vertical="center"/>
    </xf>
    <xf numFmtId="0" fontId="30" fillId="0" borderId="9" xfId="2" applyFont="1" applyFill="1" applyBorder="1" applyAlignment="1" applyProtection="1">
      <alignment horizontal="left" vertical="center" wrapText="1"/>
      <protection locked="0"/>
    </xf>
    <xf numFmtId="0" fontId="36" fillId="0" borderId="2" xfId="3" applyFont="1" applyFill="1" applyBorder="1" applyAlignment="1">
      <alignment vertical="center"/>
    </xf>
    <xf numFmtId="0" fontId="36" fillId="0" borderId="2" xfId="3" applyFont="1" applyFill="1" applyBorder="1" applyAlignment="1" applyProtection="1">
      <alignment horizontal="left" vertical="center" indent="4"/>
      <protection locked="0"/>
    </xf>
    <xf numFmtId="0" fontId="55" fillId="7" borderId="2" xfId="4" applyFont="1" applyFill="1" applyBorder="1" applyAlignment="1">
      <alignment vertical="center" wrapText="1"/>
    </xf>
    <xf numFmtId="0" fontId="30" fillId="0" borderId="36" xfId="2" applyFont="1" applyFill="1" applyBorder="1" applyAlignment="1" applyProtection="1">
      <alignment vertical="center"/>
      <protection locked="0"/>
    </xf>
    <xf numFmtId="0" fontId="18" fillId="0" borderId="0" xfId="3" applyFont="1" applyFill="1" applyBorder="1" applyAlignment="1" applyProtection="1">
      <alignment vertical="center"/>
      <protection locked="0"/>
    </xf>
    <xf numFmtId="0" fontId="70" fillId="0" borderId="2" xfId="3" applyFont="1" applyFill="1" applyBorder="1" applyAlignment="1" applyProtection="1">
      <alignment horizontal="left" vertical="center"/>
      <protection locked="0"/>
    </xf>
    <xf numFmtId="0" fontId="71" fillId="0" borderId="2" xfId="3" applyFont="1" applyFill="1" applyBorder="1" applyAlignment="1">
      <alignment horizontal="left" vertical="center"/>
    </xf>
    <xf numFmtId="0" fontId="70" fillId="0" borderId="2" xfId="3" applyFont="1" applyFill="1" applyBorder="1" applyAlignment="1">
      <alignment horizontal="left" vertical="center"/>
    </xf>
    <xf numFmtId="0" fontId="71" fillId="0" borderId="0" xfId="3" applyFont="1" applyFill="1" applyBorder="1" applyAlignment="1">
      <alignment horizontal="left" vertical="center"/>
    </xf>
    <xf numFmtId="0" fontId="70" fillId="0" borderId="0" xfId="3" applyFont="1" applyFill="1" applyBorder="1" applyAlignment="1">
      <alignment horizontal="left" vertical="center"/>
    </xf>
    <xf numFmtId="0" fontId="71" fillId="0" borderId="0" xfId="3" applyFont="1" applyFill="1" applyAlignment="1">
      <alignment horizontal="left" vertical="center"/>
    </xf>
    <xf numFmtId="0" fontId="36" fillId="0" borderId="0" xfId="3" applyFont="1" applyFill="1" applyBorder="1" applyAlignment="1">
      <alignment horizontal="left" vertical="center" wrapText="1" indent="3"/>
    </xf>
    <xf numFmtId="165" fontId="35" fillId="0" borderId="0" xfId="1" applyFont="1" applyFill="1" applyAlignment="1">
      <alignment horizontal="left" vertical="center"/>
    </xf>
    <xf numFmtId="0" fontId="3" fillId="0" borderId="0" xfId="3" applyFont="1" applyFill="1" applyAlignment="1">
      <alignment horizontal="left" vertical="center"/>
    </xf>
    <xf numFmtId="0" fontId="73" fillId="0" borderId="25" xfId="2" applyFont="1" applyFill="1" applyBorder="1" applyAlignment="1">
      <alignment horizontal="left" vertical="center" wrapText="1"/>
    </xf>
    <xf numFmtId="0" fontId="32" fillId="4" borderId="35" xfId="3" applyFont="1" applyFill="1" applyBorder="1" applyAlignment="1">
      <alignment horizontal="left" vertical="center" wrapText="1"/>
    </xf>
    <xf numFmtId="0" fontId="26" fillId="0" borderId="41" xfId="3" applyFont="1" applyFill="1" applyBorder="1" applyAlignment="1">
      <alignment vertical="center"/>
    </xf>
    <xf numFmtId="2" fontId="36" fillId="0" borderId="26" xfId="3" applyNumberFormat="1" applyFont="1" applyFill="1" applyBorder="1" applyAlignment="1">
      <alignment vertical="center"/>
    </xf>
    <xf numFmtId="0" fontId="24" fillId="0" borderId="0" xfId="0" applyFont="1"/>
    <xf numFmtId="0" fontId="35" fillId="0" borderId="0" xfId="3" applyFont="1" applyFill="1" applyAlignment="1">
      <alignment horizontal="left" vertical="center"/>
    </xf>
    <xf numFmtId="0" fontId="74" fillId="0" borderId="33" xfId="0" applyFont="1" applyBorder="1"/>
    <xf numFmtId="43" fontId="35" fillId="0" borderId="0" xfId="0" applyNumberFormat="1" applyFont="1"/>
    <xf numFmtId="0" fontId="58" fillId="0" borderId="0" xfId="0" applyFont="1" applyBorder="1"/>
    <xf numFmtId="165" fontId="58" fillId="0" borderId="0" xfId="1" applyFont="1" applyBorder="1"/>
    <xf numFmtId="169" fontId="24" fillId="0" borderId="0" xfId="0" applyNumberFormat="1" applyFont="1"/>
    <xf numFmtId="0" fontId="24" fillId="0" borderId="0" xfId="0" applyNumberFormat="1" applyFont="1"/>
    <xf numFmtId="43" fontId="24" fillId="0" borderId="0" xfId="0" applyNumberFormat="1" applyFont="1"/>
    <xf numFmtId="0" fontId="45" fillId="0" borderId="0" xfId="3" applyFont="1" applyFill="1" applyBorder="1" applyAlignment="1">
      <alignment horizontal="left" vertical="center"/>
    </xf>
    <xf numFmtId="0" fontId="35" fillId="0" borderId="0" xfId="3" applyFont="1" applyFill="1" applyAlignment="1">
      <alignment horizontal="left" vertical="center"/>
    </xf>
    <xf numFmtId="0" fontId="75" fillId="0" borderId="0" xfId="3" applyFont="1" applyFill="1" applyAlignment="1">
      <alignment horizontal="left" vertical="center"/>
    </xf>
    <xf numFmtId="0" fontId="76" fillId="0" borderId="0" xfId="3" applyFont="1" applyFill="1" applyAlignment="1">
      <alignment horizontal="left" vertical="center"/>
    </xf>
    <xf numFmtId="169" fontId="75" fillId="0" borderId="0" xfId="1" applyNumberFormat="1" applyFont="1" applyFill="1" applyAlignment="1">
      <alignment horizontal="left" vertical="center"/>
    </xf>
    <xf numFmtId="165" fontId="75" fillId="0" borderId="0" xfId="1" applyFont="1" applyFill="1" applyAlignment="1">
      <alignment horizontal="left" vertical="center"/>
    </xf>
    <xf numFmtId="0" fontId="35" fillId="0" borderId="0" xfId="3" applyFont="1" applyFill="1" applyAlignment="1">
      <alignment horizontal="left" vertical="center"/>
    </xf>
    <xf numFmtId="0" fontId="76" fillId="0" borderId="0" xfId="0" applyFont="1"/>
    <xf numFmtId="3" fontId="45" fillId="0" borderId="0" xfId="3" applyNumberFormat="1" applyFont="1" applyFill="1" applyAlignment="1">
      <alignment horizontal="left" vertical="center"/>
    </xf>
    <xf numFmtId="3" fontId="75" fillId="0" borderId="0" xfId="3" applyNumberFormat="1" applyFont="1" applyFill="1" applyAlignment="1">
      <alignment horizontal="left" vertical="center"/>
    </xf>
    <xf numFmtId="3" fontId="35" fillId="0" borderId="0" xfId="3" applyNumberFormat="1" applyFont="1" applyFill="1" applyAlignment="1">
      <alignment horizontal="left" vertical="center"/>
    </xf>
    <xf numFmtId="3" fontId="79" fillId="0" borderId="0" xfId="0" applyNumberFormat="1" applyFont="1"/>
    <xf numFmtId="0" fontId="15" fillId="0" borderId="0" xfId="3" applyFont="1" applyFill="1" applyAlignment="1">
      <alignment horizontal="left" vertical="center" wrapText="1"/>
    </xf>
    <xf numFmtId="0" fontId="35" fillId="0" borderId="0" xfId="3" applyFont="1" applyFill="1" applyAlignment="1">
      <alignment horizontal="left" vertical="center" wrapText="1"/>
    </xf>
    <xf numFmtId="0" fontId="32" fillId="0" borderId="35" xfId="3" applyFont="1" applyFill="1" applyBorder="1" applyAlignment="1">
      <alignment horizontal="left" vertical="center" wrapText="1"/>
    </xf>
    <xf numFmtId="0" fontId="64" fillId="0" borderId="0" xfId="3" applyFont="1" applyFill="1" applyBorder="1" applyAlignment="1">
      <alignment horizontal="left" vertical="center" wrapText="1"/>
    </xf>
    <xf numFmtId="0" fontId="72" fillId="0" borderId="2" xfId="3" applyFont="1" applyFill="1" applyBorder="1" applyAlignment="1">
      <alignment horizontal="left" vertical="center" wrapText="1"/>
    </xf>
    <xf numFmtId="0" fontId="36" fillId="0" borderId="2" xfId="3" applyFont="1" applyFill="1" applyBorder="1" applyAlignment="1">
      <alignment horizontal="left" vertical="center" wrapText="1"/>
    </xf>
    <xf numFmtId="0" fontId="45" fillId="4" borderId="6" xfId="3" applyFont="1" applyFill="1" applyBorder="1" applyAlignment="1">
      <alignment horizontal="left" vertical="center" wrapText="1"/>
    </xf>
    <xf numFmtId="0" fontId="45" fillId="4" borderId="11" xfId="3" applyFont="1" applyFill="1" applyBorder="1" applyAlignment="1">
      <alignment horizontal="left" vertical="center" wrapText="1"/>
    </xf>
    <xf numFmtId="0" fontId="45" fillId="4" borderId="1" xfId="3" applyFont="1" applyFill="1" applyBorder="1" applyAlignment="1">
      <alignment horizontal="left" vertical="center" wrapText="1"/>
    </xf>
    <xf numFmtId="0" fontId="45" fillId="4" borderId="0" xfId="3" applyFont="1" applyFill="1" applyBorder="1" applyAlignment="1">
      <alignment horizontal="left" vertical="center" wrapText="1"/>
    </xf>
    <xf numFmtId="0" fontId="45" fillId="4" borderId="13" xfId="3" applyFont="1" applyFill="1" applyBorder="1" applyAlignment="1">
      <alignment horizontal="left" vertical="center" wrapText="1"/>
    </xf>
    <xf numFmtId="0" fontId="49" fillId="4" borderId="2" xfId="3" applyFont="1" applyFill="1" applyBorder="1" applyAlignment="1">
      <alignment vertical="center" wrapText="1"/>
    </xf>
    <xf numFmtId="0" fontId="49" fillId="0" borderId="0" xfId="3" applyFont="1" applyFill="1" applyBorder="1" applyAlignment="1">
      <alignment vertical="center" wrapText="1"/>
    </xf>
    <xf numFmtId="0" fontId="45" fillId="0" borderId="0" xfId="3" applyFont="1" applyFill="1" applyBorder="1" applyAlignment="1">
      <alignment horizontal="left" vertical="center" wrapText="1"/>
    </xf>
    <xf numFmtId="0" fontId="45" fillId="4" borderId="21" xfId="3" applyFont="1" applyFill="1" applyBorder="1" applyAlignment="1">
      <alignment horizontal="left" vertical="center" wrapText="1"/>
    </xf>
    <xf numFmtId="0" fontId="45" fillId="4" borderId="2" xfId="3" applyFont="1" applyFill="1" applyBorder="1" applyAlignment="1">
      <alignment horizontal="left" vertical="center" wrapText="1"/>
    </xf>
    <xf numFmtId="0" fontId="43" fillId="0" borderId="2" xfId="3" applyFont="1" applyFill="1" applyBorder="1" applyAlignment="1">
      <alignment horizontal="left" vertical="center" wrapText="1"/>
    </xf>
    <xf numFmtId="0" fontId="45" fillId="0" borderId="6" xfId="3" applyFont="1" applyFill="1" applyBorder="1" applyAlignment="1">
      <alignment horizontal="left" vertical="center" wrapText="1"/>
    </xf>
    <xf numFmtId="0" fontId="43" fillId="0" borderId="16" xfId="3" applyFont="1" applyFill="1" applyBorder="1" applyAlignment="1">
      <alignment horizontal="left" vertical="center" wrapText="1"/>
    </xf>
    <xf numFmtId="0" fontId="45" fillId="0" borderId="11" xfId="3" applyFont="1" applyFill="1" applyBorder="1" applyAlignment="1">
      <alignment horizontal="left" vertical="center" wrapText="1"/>
    </xf>
    <xf numFmtId="0" fontId="20" fillId="0" borderId="0" xfId="3" applyFont="1" applyFill="1" applyBorder="1" applyAlignment="1">
      <alignment horizontal="left" vertical="center" wrapText="1"/>
    </xf>
    <xf numFmtId="0" fontId="15" fillId="0" borderId="0" xfId="3" applyFont="1" applyFill="1" applyBorder="1" applyAlignment="1">
      <alignment horizontal="left" vertical="center" wrapText="1"/>
    </xf>
    <xf numFmtId="0" fontId="26" fillId="6" borderId="0" xfId="3" applyFont="1" applyFill="1" applyBorder="1" applyAlignment="1">
      <alignment vertical="center" wrapText="1"/>
    </xf>
    <xf numFmtId="0" fontId="55" fillId="0" borderId="0" xfId="2" applyFont="1" applyFill="1" applyAlignment="1">
      <alignment wrapText="1"/>
    </xf>
    <xf numFmtId="0" fontId="35" fillId="0" borderId="0" xfId="3" applyFont="1" applyFill="1" applyBorder="1" applyAlignment="1">
      <alignment horizontal="left" vertical="center" wrapText="1"/>
    </xf>
    <xf numFmtId="0" fontId="72" fillId="0" borderId="0" xfId="3" applyFont="1" applyFill="1" applyBorder="1" applyAlignment="1">
      <alignment horizontal="left" vertical="center" wrapText="1"/>
    </xf>
    <xf numFmtId="0" fontId="35" fillId="4" borderId="24" xfId="3" applyFont="1" applyFill="1" applyBorder="1" applyAlignment="1">
      <alignment horizontal="left" vertical="center" wrapText="1"/>
    </xf>
    <xf numFmtId="0" fontId="35" fillId="4" borderId="25" xfId="3" applyFont="1" applyFill="1" applyBorder="1" applyAlignment="1">
      <alignment horizontal="left" vertical="center" wrapText="1"/>
    </xf>
    <xf numFmtId="0" fontId="3" fillId="4" borderId="25" xfId="3" applyFont="1" applyFill="1" applyBorder="1" applyAlignment="1">
      <alignment horizontal="left" vertical="center" wrapText="1"/>
    </xf>
    <xf numFmtId="0" fontId="35" fillId="4" borderId="26" xfId="3" applyFont="1" applyFill="1" applyBorder="1" applyAlignment="1">
      <alignment horizontal="left" vertical="center" wrapText="1"/>
    </xf>
    <xf numFmtId="0" fontId="35" fillId="0" borderId="37" xfId="3" applyFont="1" applyFill="1" applyBorder="1" applyAlignment="1">
      <alignment horizontal="left" vertical="center" wrapText="1"/>
    </xf>
    <xf numFmtId="0" fontId="35" fillId="0" borderId="2" xfId="3" applyFont="1" applyFill="1" applyBorder="1" applyAlignment="1">
      <alignment horizontal="left" vertical="center" wrapText="1"/>
    </xf>
    <xf numFmtId="0" fontId="26" fillId="0" borderId="41" xfId="3" applyFont="1" applyFill="1" applyBorder="1" applyAlignment="1">
      <alignment vertical="center" wrapText="1"/>
    </xf>
    <xf numFmtId="0" fontId="3" fillId="4" borderId="26" xfId="3" applyFont="1" applyFill="1" applyBorder="1" applyAlignment="1">
      <alignment horizontal="left" vertical="center" wrapText="1"/>
    </xf>
    <xf numFmtId="0" fontId="9" fillId="7" borderId="25" xfId="2" applyFill="1" applyBorder="1" applyAlignment="1">
      <alignment vertical="center" wrapText="1"/>
    </xf>
    <xf numFmtId="0" fontId="3" fillId="4" borderId="24" xfId="3" applyFont="1" applyFill="1" applyBorder="1" applyAlignment="1">
      <alignment horizontal="left" vertical="center" wrapText="1"/>
    </xf>
    <xf numFmtId="3" fontId="36" fillId="7" borderId="25" xfId="3" applyNumberFormat="1" applyFont="1" applyFill="1" applyBorder="1" applyAlignment="1">
      <alignment vertical="center" wrapText="1"/>
    </xf>
    <xf numFmtId="4" fontId="36" fillId="7" borderId="25" xfId="3" applyNumberFormat="1" applyFont="1" applyFill="1" applyBorder="1" applyAlignment="1">
      <alignment vertical="center" wrapText="1"/>
    </xf>
    <xf numFmtId="3" fontId="36" fillId="7" borderId="26" xfId="3" applyNumberFormat="1" applyFont="1" applyFill="1" applyBorder="1" applyAlignment="1">
      <alignment vertical="center" wrapText="1"/>
    </xf>
    <xf numFmtId="0" fontId="58" fillId="4" borderId="26" xfId="3" applyFont="1" applyFill="1" applyBorder="1" applyAlignment="1">
      <alignment horizontal="left" vertical="center" wrapText="1"/>
    </xf>
    <xf numFmtId="0" fontId="58" fillId="4" borderId="25" xfId="3" applyFont="1" applyFill="1" applyBorder="1" applyAlignment="1">
      <alignment horizontal="left" vertical="center" wrapText="1"/>
    </xf>
    <xf numFmtId="0" fontId="58" fillId="4" borderId="24" xfId="3" applyFont="1" applyFill="1" applyBorder="1" applyAlignment="1">
      <alignment horizontal="left" vertical="center" wrapText="1"/>
    </xf>
    <xf numFmtId="0" fontId="45" fillId="0" borderId="0" xfId="3" applyFont="1" applyFill="1" applyBorder="1" applyAlignment="1">
      <alignment horizontal="left" vertical="center"/>
    </xf>
    <xf numFmtId="0" fontId="45" fillId="6" borderId="0" xfId="3" applyFont="1" applyFill="1" applyBorder="1" applyAlignment="1">
      <alignment horizontal="left" vertical="center" indent="1"/>
    </xf>
    <xf numFmtId="0" fontId="38" fillId="4" borderId="0" xfId="3" applyFont="1" applyFill="1" applyBorder="1" applyAlignment="1">
      <alignment vertical="center" wrapText="1"/>
    </xf>
    <xf numFmtId="0" fontId="80" fillId="0" borderId="0" xfId="5" applyNumberFormat="1" applyFont="1"/>
    <xf numFmtId="0" fontId="81" fillId="0" borderId="0" xfId="0" applyFont="1"/>
    <xf numFmtId="0" fontId="81" fillId="0" borderId="0" xfId="3" applyFont="1" applyFill="1" applyAlignment="1">
      <alignment horizontal="left" vertical="center"/>
    </xf>
    <xf numFmtId="0" fontId="3" fillId="0" borderId="0" xfId="0" applyFont="1"/>
    <xf numFmtId="0" fontId="82" fillId="0" borderId="0" xfId="3" applyFont="1" applyFill="1" applyAlignment="1">
      <alignment horizontal="left" vertical="center"/>
    </xf>
    <xf numFmtId="165" fontId="82" fillId="0" borderId="0" xfId="1" applyFont="1" applyFill="1" applyAlignment="1">
      <alignment horizontal="left" vertical="center"/>
    </xf>
    <xf numFmtId="0" fontId="45" fillId="6" borderId="0" xfId="0" applyFont="1" applyFill="1" applyBorder="1"/>
    <xf numFmtId="164" fontId="45" fillId="6" borderId="1" xfId="1" applyNumberFormat="1" applyFont="1" applyFill="1" applyBorder="1" applyAlignment="1">
      <alignment horizontal="right" vertical="center"/>
    </xf>
    <xf numFmtId="40" fontId="45" fillId="6" borderId="0" xfId="1" applyNumberFormat="1" applyFont="1" applyFill="1" applyBorder="1" applyAlignment="1">
      <alignment horizontal="right" vertical="center"/>
    </xf>
    <xf numFmtId="169" fontId="45" fillId="6" borderId="0" xfId="1" applyNumberFormat="1" applyFont="1" applyFill="1" applyBorder="1" applyAlignment="1">
      <alignment horizontal="right" vertical="center"/>
    </xf>
    <xf numFmtId="0" fontId="3" fillId="0" borderId="0" xfId="0" applyNumberFormat="1" applyFont="1"/>
    <xf numFmtId="0" fontId="3" fillId="0" borderId="0" xfId="1" applyNumberFormat="1" applyFont="1"/>
    <xf numFmtId="0" fontId="35" fillId="0" borderId="0" xfId="3" applyFont="1" applyFill="1" applyAlignment="1">
      <alignment horizontal="left" vertical="center"/>
    </xf>
    <xf numFmtId="171" fontId="35" fillId="0" borderId="0" xfId="1" applyNumberFormat="1" applyFont="1"/>
    <xf numFmtId="164" fontId="35" fillId="0" borderId="0" xfId="1" applyNumberFormat="1" applyFont="1"/>
    <xf numFmtId="4" fontId="35" fillId="0" borderId="0" xfId="0" applyNumberFormat="1" applyFont="1"/>
    <xf numFmtId="164" fontId="81" fillId="0" borderId="0" xfId="1" applyNumberFormat="1" applyFont="1"/>
    <xf numFmtId="171" fontId="81" fillId="0" borderId="0" xfId="1" applyNumberFormat="1" applyFont="1"/>
    <xf numFmtId="40" fontId="81" fillId="0" borderId="0" xfId="1" applyNumberFormat="1" applyFont="1"/>
    <xf numFmtId="169" fontId="81" fillId="0" borderId="0" xfId="1" applyNumberFormat="1" applyFont="1"/>
    <xf numFmtId="4" fontId="81" fillId="0" borderId="0" xfId="0" applyNumberFormat="1" applyFont="1"/>
    <xf numFmtId="171" fontId="35" fillId="0" borderId="0" xfId="1" applyNumberFormat="1" applyFont="1" applyAlignment="1">
      <alignment horizontal="right"/>
    </xf>
    <xf numFmtId="169" fontId="35" fillId="0" borderId="0" xfId="1" applyNumberFormat="1" applyFont="1" applyAlignment="1">
      <alignment horizontal="right"/>
    </xf>
    <xf numFmtId="170" fontId="35" fillId="0" borderId="0" xfId="1" applyNumberFormat="1" applyFont="1" applyAlignment="1">
      <alignment horizontal="right"/>
    </xf>
    <xf numFmtId="3" fontId="35" fillId="0" borderId="0" xfId="1" applyNumberFormat="1" applyFont="1" applyAlignment="1">
      <alignment horizontal="right"/>
    </xf>
    <xf numFmtId="169" fontId="36" fillId="7" borderId="25" xfId="1" applyNumberFormat="1" applyFont="1" applyFill="1" applyBorder="1" applyAlignment="1">
      <alignment vertical="center" wrapText="1"/>
    </xf>
    <xf numFmtId="169" fontId="36" fillId="7" borderId="26" xfId="1" applyNumberFormat="1" applyFont="1" applyFill="1" applyBorder="1" applyAlignment="1">
      <alignment vertical="center" wrapText="1"/>
    </xf>
    <xf numFmtId="0" fontId="45" fillId="10" borderId="29" xfId="3" applyNumberFormat="1" applyFont="1" applyFill="1" applyBorder="1" applyAlignment="1">
      <alignment vertical="center"/>
    </xf>
    <xf numFmtId="0" fontId="45" fillId="9" borderId="21" xfId="3" applyFont="1" applyFill="1" applyBorder="1" applyAlignment="1">
      <alignment vertical="center"/>
    </xf>
    <xf numFmtId="0" fontId="35" fillId="0" borderId="0" xfId="3" applyFont="1" applyFill="1" applyAlignment="1">
      <alignment horizontal="left" vertical="center"/>
    </xf>
    <xf numFmtId="0" fontId="9" fillId="10" borderId="30" xfId="2" applyNumberFormat="1" applyFill="1" applyBorder="1" applyAlignment="1">
      <alignment vertical="center"/>
    </xf>
    <xf numFmtId="0" fontId="2" fillId="0" borderId="0" xfId="0" applyFont="1"/>
    <xf numFmtId="165" fontId="3" fillId="0" borderId="0" xfId="1" applyFont="1" applyAlignment="1">
      <alignment horizontal="right"/>
    </xf>
    <xf numFmtId="40" fontId="81" fillId="0" borderId="0" xfId="1" applyNumberFormat="1" applyFont="1" applyFill="1"/>
    <xf numFmtId="165" fontId="36" fillId="7" borderId="25" xfId="1" applyFont="1" applyFill="1" applyBorder="1" applyAlignment="1">
      <alignment vertical="center" wrapText="1"/>
    </xf>
    <xf numFmtId="14" fontId="35" fillId="0" borderId="0" xfId="3" applyNumberFormat="1" applyFont="1" applyFill="1" applyAlignment="1">
      <alignment horizontal="left" vertical="center"/>
    </xf>
    <xf numFmtId="3" fontId="83" fillId="0" borderId="0" xfId="0" applyNumberFormat="1" applyFont="1"/>
    <xf numFmtId="0" fontId="84" fillId="11" borderId="0" xfId="0" applyFont="1" applyFill="1" applyAlignment="1">
      <alignment horizontal="left"/>
    </xf>
    <xf numFmtId="0" fontId="9" fillId="11" borderId="0" xfId="2" applyFill="1"/>
    <xf numFmtId="0" fontId="0" fillId="11" borderId="0" xfId="0" applyFill="1"/>
    <xf numFmtId="0" fontId="85" fillId="4" borderId="0" xfId="0" applyFont="1" applyFill="1" applyAlignment="1">
      <alignment horizontal="left"/>
    </xf>
    <xf numFmtId="0" fontId="3" fillId="0" borderId="16" xfId="3" applyFont="1" applyFill="1" applyBorder="1" applyAlignment="1">
      <alignment horizontal="left" vertical="center" wrapText="1"/>
    </xf>
    <xf numFmtId="0" fontId="45" fillId="6" borderId="0" xfId="3" applyFont="1" applyFill="1" applyBorder="1" applyAlignment="1">
      <alignment horizontal="left" vertical="center" wrapText="1" indent="1"/>
    </xf>
    <xf numFmtId="169" fontId="0" fillId="0" borderId="0" xfId="1" applyNumberFormat="1" applyFont="1"/>
    <xf numFmtId="169" fontId="3" fillId="0" borderId="0" xfId="1" applyNumberFormat="1" applyFont="1"/>
    <xf numFmtId="0" fontId="37" fillId="0" borderId="0" xfId="3" applyFont="1" applyFill="1" applyBorder="1" applyAlignment="1">
      <alignment horizontal="left" vertical="center" wrapText="1"/>
    </xf>
    <xf numFmtId="0" fontId="52" fillId="6" borderId="0" xfId="2" applyFont="1" applyFill="1" applyBorder="1" applyAlignment="1">
      <alignment vertical="center"/>
    </xf>
    <xf numFmtId="0" fontId="30" fillId="6" borderId="3" xfId="2" applyFont="1" applyFill="1" applyBorder="1" applyAlignment="1">
      <alignment horizontal="center" vertical="center"/>
    </xf>
    <xf numFmtId="0" fontId="41" fillId="6" borderId="0" xfId="2" applyFont="1" applyFill="1" applyBorder="1" applyAlignment="1">
      <alignment vertical="center" wrapText="1"/>
    </xf>
    <xf numFmtId="0" fontId="36" fillId="6" borderId="0" xfId="3" applyFont="1" applyFill="1" applyBorder="1" applyAlignment="1">
      <alignment horizontal="left" vertical="center" wrapText="1" indent="2"/>
    </xf>
    <xf numFmtId="0" fontId="30" fillId="6" borderId="17" xfId="2" applyFont="1" applyFill="1" applyBorder="1" applyAlignment="1">
      <alignment horizontal="center" vertical="center"/>
    </xf>
    <xf numFmtId="0" fontId="30" fillId="6" borderId="18" xfId="2" applyFont="1" applyFill="1" applyBorder="1" applyAlignment="1">
      <alignment horizontal="center" vertical="center"/>
    </xf>
    <xf numFmtId="0" fontId="30" fillId="6" borderId="19" xfId="2" applyFont="1" applyFill="1" applyBorder="1" applyAlignment="1">
      <alignment horizontal="center" vertical="center"/>
    </xf>
    <xf numFmtId="0" fontId="39" fillId="6" borderId="0" xfId="2" applyFont="1" applyFill="1" applyBorder="1" applyAlignment="1">
      <alignment vertical="center"/>
    </xf>
    <xf numFmtId="0" fontId="23" fillId="0" borderId="0" xfId="0" applyFont="1" applyFill="1" applyBorder="1" applyAlignment="1">
      <alignment vertical="center"/>
    </xf>
    <xf numFmtId="0" fontId="22" fillId="0" borderId="0" xfId="2" applyFont="1" applyFill="1" applyBorder="1" applyAlignment="1">
      <alignment horizontal="center" vertical="center"/>
    </xf>
    <xf numFmtId="0" fontId="37" fillId="0" borderId="0" xfId="3" applyFont="1" applyFill="1" applyBorder="1" applyAlignment="1">
      <alignment horizontal="left" vertical="center"/>
    </xf>
    <xf numFmtId="0" fontId="26" fillId="6" borderId="0" xfId="3" applyFont="1" applyFill="1" applyBorder="1" applyAlignment="1">
      <alignment horizontal="left" vertical="center"/>
    </xf>
    <xf numFmtId="0" fontId="63" fillId="6" borderId="0" xfId="3" applyFont="1" applyFill="1" applyAlignment="1">
      <alignment horizontal="left" vertical="center"/>
    </xf>
    <xf numFmtId="0" fontId="38" fillId="6" borderId="0" xfId="3" applyFont="1" applyFill="1" applyBorder="1" applyAlignment="1">
      <alignment horizontal="left" vertical="center" wrapText="1" indent="3"/>
    </xf>
    <xf numFmtId="0" fontId="45" fillId="6" borderId="0" xfId="3" applyFont="1" applyFill="1" applyBorder="1" applyAlignment="1">
      <alignment horizontal="left" vertical="center" wrapText="1" indent="3"/>
    </xf>
    <xf numFmtId="0" fontId="26" fillId="0" borderId="43" xfId="3" applyFont="1" applyFill="1" applyBorder="1" applyAlignment="1">
      <alignment vertical="center"/>
    </xf>
    <xf numFmtId="0" fontId="26" fillId="0" borderId="44" xfId="3" applyFont="1" applyFill="1" applyBorder="1" applyAlignment="1">
      <alignment vertical="center"/>
    </xf>
    <xf numFmtId="0" fontId="37" fillId="0" borderId="39" xfId="3" applyFont="1" applyFill="1" applyBorder="1" applyAlignment="1">
      <alignment horizontal="left" vertical="center"/>
    </xf>
    <xf numFmtId="0" fontId="41" fillId="6" borderId="0" xfId="2" applyFont="1" applyFill="1"/>
    <xf numFmtId="0" fontId="45" fillId="6" borderId="0" xfId="3" applyFont="1" applyFill="1" applyBorder="1" applyAlignment="1">
      <alignment vertical="center" wrapText="1"/>
    </xf>
    <xf numFmtId="0" fontId="30" fillId="6" borderId="42" xfId="2" applyFont="1" applyFill="1" applyBorder="1" applyAlignment="1">
      <alignment horizontal="center" vertical="center"/>
    </xf>
    <xf numFmtId="0" fontId="30" fillId="6" borderId="22" xfId="2" applyFont="1" applyFill="1" applyBorder="1" applyAlignment="1">
      <alignment horizontal="center" vertical="center"/>
    </xf>
    <xf numFmtId="0" fontId="30" fillId="6" borderId="40" xfId="2" applyFont="1" applyFill="1" applyBorder="1" applyAlignment="1">
      <alignment horizontal="center" vertical="center"/>
    </xf>
    <xf numFmtId="0" fontId="30" fillId="6" borderId="0" xfId="2" applyFont="1" applyFill="1" applyBorder="1" applyAlignment="1">
      <alignment horizontal="center" vertical="center"/>
    </xf>
    <xf numFmtId="0" fontId="55" fillId="6" borderId="0" xfId="2" applyFont="1" applyFill="1"/>
    <xf numFmtId="0" fontId="35" fillId="0" borderId="0" xfId="3" applyFont="1" applyFill="1" applyAlignment="1">
      <alignment horizontal="left" vertical="center"/>
    </xf>
    <xf numFmtId="0" fontId="18" fillId="6" borderId="0" xfId="3" applyFont="1" applyFill="1" applyBorder="1" applyAlignment="1">
      <alignment vertical="center"/>
    </xf>
    <xf numFmtId="0" fontId="56" fillId="6" borderId="0" xfId="3" applyFont="1" applyFill="1" applyBorder="1" applyAlignment="1">
      <alignment horizontal="left" vertical="center"/>
    </xf>
    <xf numFmtId="0" fontId="45" fillId="0" borderId="0" xfId="3" applyFont="1" applyFill="1" applyBorder="1" applyAlignment="1">
      <alignment horizontal="left" vertical="center"/>
    </xf>
    <xf numFmtId="0" fontId="27" fillId="7" borderId="0" xfId="3" applyFont="1" applyFill="1" applyBorder="1" applyAlignment="1">
      <alignment vertical="center"/>
    </xf>
    <xf numFmtId="0" fontId="59" fillId="8" borderId="27" xfId="3" applyNumberFormat="1" applyFont="1" applyFill="1" applyBorder="1" applyAlignment="1">
      <alignment horizontal="left" vertical="center"/>
    </xf>
    <xf numFmtId="0" fontId="59" fillId="8" borderId="1" xfId="3" applyNumberFormat="1" applyFont="1" applyFill="1" applyBorder="1" applyAlignment="1">
      <alignment horizontal="left" vertical="center"/>
    </xf>
    <xf numFmtId="0" fontId="59" fillId="8" borderId="28" xfId="3" applyNumberFormat="1" applyFont="1" applyFill="1" applyBorder="1" applyAlignment="1">
      <alignment horizontal="left" vertical="center"/>
    </xf>
    <xf numFmtId="0" fontId="63" fillId="6" borderId="0" xfId="0" applyFont="1" applyFill="1" applyAlignment="1">
      <alignment vertical="center" wrapText="1"/>
    </xf>
    <xf numFmtId="0" fontId="45" fillId="6" borderId="0" xfId="0" applyFont="1" applyFill="1" applyAlignment="1">
      <alignment horizontal="left" vertical="center" wrapText="1" indent="3"/>
    </xf>
    <xf numFmtId="0" fontId="38" fillId="6" borderId="0" xfId="3" applyFont="1" applyFill="1" applyAlignment="1">
      <alignment horizontal="left" vertical="center" wrapText="1" indent="3"/>
    </xf>
    <xf numFmtId="0" fontId="38" fillId="6" borderId="0" xfId="0" applyFont="1" applyFill="1" applyAlignment="1">
      <alignment horizontal="left" vertical="center" wrapText="1" indent="3"/>
    </xf>
    <xf numFmtId="0" fontId="38" fillId="6" borderId="0" xfId="0" applyFont="1" applyFill="1" applyAlignment="1">
      <alignment horizontal="left" vertical="center" wrapText="1"/>
    </xf>
    <xf numFmtId="0" fontId="38" fillId="6" borderId="0" xfId="0" applyFont="1" applyFill="1" applyAlignment="1">
      <alignment horizontal="left" vertical="top" wrapText="1" indent="3"/>
    </xf>
    <xf numFmtId="0" fontId="28" fillId="6" borderId="0" xfId="0" applyFont="1" applyFill="1" applyBorder="1" applyAlignment="1">
      <alignment vertical="center"/>
    </xf>
    <xf numFmtId="0" fontId="36" fillId="0" borderId="2" xfId="3" applyFont="1" applyFill="1" applyBorder="1" applyAlignment="1" applyProtection="1">
      <alignment vertical="center"/>
      <protection locked="0"/>
    </xf>
    <xf numFmtId="0" fontId="26" fillId="0" borderId="0" xfId="3" applyFont="1" applyFill="1" applyBorder="1" applyAlignment="1">
      <alignment vertical="center"/>
    </xf>
    <xf numFmtId="0" fontId="26" fillId="0" borderId="41" xfId="3" applyFont="1" applyFill="1" applyBorder="1" applyAlignment="1">
      <alignment vertical="center"/>
    </xf>
    <xf numFmtId="0" fontId="65" fillId="7" borderId="0" xfId="2" applyFont="1" applyFill="1" applyBorder="1" applyAlignment="1">
      <alignment horizontal="left" vertical="center" wrapText="1"/>
    </xf>
    <xf numFmtId="0" fontId="65" fillId="7" borderId="4" xfId="2" applyFont="1" applyFill="1" applyBorder="1" applyAlignment="1">
      <alignment horizontal="left" vertical="center" wrapText="1"/>
    </xf>
    <xf numFmtId="0" fontId="55" fillId="0" borderId="0" xfId="2" applyFont="1" applyFill="1" applyBorder="1" applyAlignment="1">
      <alignment horizontal="left" vertical="center" wrapText="1"/>
    </xf>
    <xf numFmtId="0" fontId="55" fillId="6" borderId="4" xfId="2" applyFont="1" applyFill="1" applyBorder="1" applyAlignment="1">
      <alignment horizontal="left" vertical="center" wrapText="1"/>
    </xf>
    <xf numFmtId="0" fontId="45" fillId="6" borderId="0" xfId="0" applyFont="1" applyFill="1" applyAlignment="1">
      <alignment horizontal="left" vertical="center" wrapText="1"/>
    </xf>
    <xf numFmtId="0" fontId="26" fillId="0" borderId="2" xfId="3" applyFont="1" applyFill="1" applyBorder="1" applyAlignment="1">
      <alignment vertical="center"/>
    </xf>
    <xf numFmtId="0" fontId="25" fillId="6" borderId="0" xfId="0" applyFont="1" applyFill="1" applyAlignment="1">
      <alignment vertical="center" wrapText="1"/>
    </xf>
    <xf numFmtId="0" fontId="45" fillId="6" borderId="0" xfId="0" applyFont="1" applyFill="1" applyAlignment="1">
      <alignment horizontal="left" vertical="center" wrapText="1" indent="2"/>
    </xf>
    <xf numFmtId="0" fontId="45" fillId="6" borderId="0" xfId="3" applyFont="1" applyFill="1" applyBorder="1" applyAlignment="1">
      <alignment horizontal="left" vertical="center" indent="1"/>
    </xf>
    <xf numFmtId="0" fontId="24" fillId="0" borderId="0" xfId="0" applyFont="1"/>
    <xf numFmtId="0" fontId="29" fillId="6" borderId="0" xfId="0" applyFont="1" applyFill="1" applyBorder="1" applyAlignment="1">
      <alignment vertical="center"/>
    </xf>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9"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72" formatCode="#,##0.00_);[Red]\(#,##0.0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numFmt numFmtId="0" formatCode="General"/>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0" formatCode="General"/>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0" formatCode="General"/>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74964"/>
          <a:ext cx="12586607" cy="54997"/>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3182" y="0"/>
          <a:ext cx="19292454"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70</xdr:row>
      <xdr:rowOff>182300</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1:I151" totalsRowShown="0" headerRowDxfId="100" dataDxfId="99" tableBorderDxfId="98" headerRowCellStyle="Normal 2">
  <autoFilter ref="B31:I151" xr:uid="{00000000-0009-0000-0100-000009000000}"/>
  <tableColumns count="8">
    <tableColumn id="1" xr3:uid="{00000000-0010-0000-0000-000001000000}" name="Full company name" dataDxfId="97"/>
    <tableColumn id="7" xr3:uid="{00000000-0010-0000-0000-000007000000}"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Comma"/>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5" totalsRowShown="0" headerRowDxfId="89" dataDxfId="88" tableBorderDxfId="87" headerRowCellStyle="Normal 2">
  <autoFilter ref="B14:E25"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154:J181" totalsRowShown="0" headerRowDxfId="82" dataDxfId="81" tableBorderDxfId="80" headerRowCellStyle="Normal 2">
  <autoFilter ref="B154:J181"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61" totalsRowShown="0" headerRowDxfId="70" dataDxfId="69">
  <autoFilter ref="B21:K61" xr:uid="{00000000-0009-0000-0100-000006000000}"/>
  <tableColumns count="10">
    <tableColumn id="8" xr3:uid="{00000000-0010-0000-03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901" totalsRowShown="0" headerRowDxfId="58" dataDxfId="57">
  <autoFilter ref="B14:N901" xr:uid="{00000000-0009-0000-0100-00000A000000}"/>
  <tableColumns count="13">
    <tableColumn id="7" xr3:uid="{00000000-0010-0000-0400-000007000000}" name="Sector" dataDxfId="56"/>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printerSettings" Target="../printerSettings/printerSettings2.bin"/><Relationship Id="rId5" Type="http://schemas.openxmlformats.org/officeDocument/2006/relationships/hyperlink" Target="https://www.opendata-albeiti.org/"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qbz.gov.al/"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akbn.gov.al/rregjistri-i-lejeve-minerare-aktive/"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eiti.org/summary-data-template" TargetMode="External"/><Relationship Id="rId7" Type="http://schemas.openxmlformats.org/officeDocument/2006/relationships/table" Target="../tables/table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vmlDrawing" Target="../drawings/vmlDrawing1.vml"/><Relationship Id="rId5" Type="http://schemas.openxmlformats.org/officeDocument/2006/relationships/printerSettings" Target="../printerSettings/printerSettings4.bin"/><Relationship Id="rId10" Type="http://schemas.openxmlformats.org/officeDocument/2006/relationships/comments" Target="../comments1.xml"/><Relationship Id="rId4" Type="http://schemas.openxmlformats.org/officeDocument/2006/relationships/hyperlink" Target="https://qkb.gov.al/search/search-in-trade-register/search-for-subject/"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J57"/>
  <sheetViews>
    <sheetView showGridLines="0" topLeftCell="A34" zoomScale="70" zoomScaleNormal="70" workbookViewId="0">
      <selection activeCell="G16" sqref="G16"/>
    </sheetView>
  </sheetViews>
  <sheetFormatPr defaultColWidth="4" defaultRowHeight="24" customHeight="1"/>
  <cols>
    <col min="1" max="1" width="4" style="26"/>
    <col min="2" max="2" width="4" style="26" hidden="1" customWidth="1"/>
    <col min="3" max="3" width="76.5703125" style="26" customWidth="1"/>
    <col min="4" max="4" width="2.7109375" style="26" customWidth="1"/>
    <col min="5" max="5" width="56.28515625" style="26" customWidth="1"/>
    <col min="6" max="6" width="2.7109375" style="26" customWidth="1"/>
    <col min="7" max="7" width="50.5703125" style="26" customWidth="1"/>
    <col min="8" max="9" width="4" style="26"/>
    <col min="10" max="10" width="10.140625" style="26" bestFit="1" customWidth="1"/>
    <col min="11" max="16384" width="4" style="26"/>
  </cols>
  <sheetData>
    <row r="1" spans="2:10" ht="15.75" customHeight="1">
      <c r="C1" s="27"/>
    </row>
    <row r="2" spans="2:10" ht="15.75">
      <c r="C2" s="28"/>
      <c r="E2" s="28"/>
    </row>
    <row r="3" spans="2:10" ht="15.75">
      <c r="B3" s="28"/>
      <c r="C3" s="28"/>
      <c r="E3" s="29"/>
      <c r="G3" s="29"/>
      <c r="J3" s="222"/>
    </row>
    <row r="4" spans="2:10" ht="15.75">
      <c r="B4" s="28"/>
      <c r="C4" s="28"/>
      <c r="E4" s="29" t="s">
        <v>1642</v>
      </c>
      <c r="G4" s="330" t="s">
        <v>2360</v>
      </c>
      <c r="J4" s="328"/>
    </row>
    <row r="5" spans="2:10" ht="15.75">
      <c r="B5" s="28"/>
    </row>
    <row r="6" spans="2:10" ht="3.75" customHeight="1">
      <c r="B6" s="28"/>
    </row>
    <row r="7" spans="2:10" ht="3.75" customHeight="1">
      <c r="B7" s="28"/>
    </row>
    <row r="8" spans="2:10" ht="15.75">
      <c r="B8" s="28"/>
    </row>
    <row r="9" spans="2:10" ht="15.75">
      <c r="B9" s="28"/>
      <c r="C9" s="51"/>
      <c r="D9" s="52"/>
      <c r="E9" s="52"/>
      <c r="F9" s="53"/>
      <c r="G9" s="53"/>
    </row>
    <row r="10" spans="2:10">
      <c r="B10" s="28"/>
      <c r="C10" s="119" t="s">
        <v>0</v>
      </c>
      <c r="D10" s="54"/>
      <c r="E10" s="54"/>
      <c r="F10" s="53"/>
      <c r="G10" s="53"/>
    </row>
    <row r="11" spans="2:10" ht="15.75">
      <c r="B11" s="28"/>
      <c r="C11" s="55" t="s">
        <v>1867</v>
      </c>
      <c r="D11" s="56"/>
      <c r="E11" s="56"/>
      <c r="F11" s="53"/>
      <c r="G11" s="53"/>
    </row>
    <row r="12" spans="2:10" ht="15.75">
      <c r="B12" s="28"/>
      <c r="C12" s="51"/>
      <c r="D12" s="52"/>
      <c r="E12" s="52"/>
      <c r="F12" s="53"/>
      <c r="G12" s="53"/>
    </row>
    <row r="13" spans="2:10" ht="15.75">
      <c r="B13" s="28"/>
      <c r="C13" s="57" t="s">
        <v>1946</v>
      </c>
      <c r="D13" s="52"/>
      <c r="E13" s="52"/>
      <c r="F13" s="53"/>
      <c r="G13" s="53"/>
    </row>
    <row r="14" spans="2:10" ht="15.75">
      <c r="B14" s="28"/>
      <c r="C14" s="342" t="s">
        <v>5</v>
      </c>
      <c r="D14" s="342"/>
      <c r="E14" s="342"/>
      <c r="F14" s="53"/>
      <c r="G14" s="53"/>
    </row>
    <row r="15" spans="2:10" ht="15.75">
      <c r="B15" s="28"/>
      <c r="C15" s="58"/>
      <c r="D15" s="58"/>
      <c r="E15" s="58"/>
      <c r="F15" s="53"/>
      <c r="G15" s="53"/>
    </row>
    <row r="16" spans="2:10" ht="15.75">
      <c r="B16" s="28"/>
      <c r="C16" s="59" t="s">
        <v>1644</v>
      </c>
      <c r="D16" s="60"/>
      <c r="E16" s="60"/>
      <c r="F16" s="53"/>
      <c r="G16" s="53"/>
    </row>
    <row r="17" spans="2:7" ht="15.75">
      <c r="B17" s="28"/>
      <c r="C17" s="61" t="s">
        <v>1645</v>
      </c>
      <c r="D17" s="60"/>
      <c r="E17" s="60"/>
      <c r="F17" s="53"/>
      <c r="G17" s="53"/>
    </row>
    <row r="18" spans="2:7" ht="15.75">
      <c r="B18" s="28"/>
      <c r="C18" s="61" t="s">
        <v>1646</v>
      </c>
      <c r="D18" s="60"/>
      <c r="E18" s="60"/>
      <c r="F18" s="53"/>
      <c r="G18" s="53"/>
    </row>
    <row r="19" spans="2:7" ht="15.75">
      <c r="B19" s="28"/>
      <c r="C19" s="346" t="s">
        <v>1845</v>
      </c>
      <c r="D19" s="346"/>
      <c r="E19" s="346"/>
      <c r="F19" s="53"/>
      <c r="G19" s="53"/>
    </row>
    <row r="20" spans="2:7" ht="32.1" customHeight="1">
      <c r="B20" s="28"/>
      <c r="C20" s="341" t="s">
        <v>1846</v>
      </c>
      <c r="D20" s="341"/>
      <c r="E20" s="341"/>
      <c r="F20" s="53"/>
      <c r="G20" s="53"/>
    </row>
    <row r="21" spans="2:7" ht="15.75">
      <c r="B21" s="28"/>
      <c r="C21" s="60"/>
      <c r="D21" s="60"/>
      <c r="E21" s="60"/>
      <c r="F21" s="53"/>
      <c r="G21" s="53"/>
    </row>
    <row r="22" spans="2:7" ht="15.75">
      <c r="B22" s="28"/>
      <c r="C22" s="59" t="s">
        <v>1847</v>
      </c>
      <c r="D22" s="61"/>
      <c r="E22" s="61"/>
      <c r="F22" s="53"/>
      <c r="G22" s="53"/>
    </row>
    <row r="23" spans="2:7" ht="15.75">
      <c r="B23" s="28"/>
      <c r="C23" s="61"/>
      <c r="D23" s="61"/>
      <c r="E23" s="61"/>
      <c r="F23" s="53"/>
      <c r="G23" s="53"/>
    </row>
    <row r="24" spans="2:7" ht="15.75">
      <c r="B24" s="28"/>
      <c r="C24" s="62"/>
      <c r="D24" s="54"/>
      <c r="E24" s="54"/>
      <c r="F24" s="53"/>
      <c r="G24" s="53"/>
    </row>
    <row r="25" spans="2:7" ht="15.75">
      <c r="B25" s="28"/>
      <c r="C25" s="63" t="s">
        <v>1647</v>
      </c>
      <c r="D25" s="54"/>
      <c r="E25" s="54"/>
      <c r="F25" s="53"/>
      <c r="G25" s="53"/>
    </row>
    <row r="26" spans="2:7" ht="15.75">
      <c r="B26" s="28"/>
      <c r="C26" s="64"/>
      <c r="D26" s="54"/>
      <c r="E26" s="54"/>
      <c r="F26" s="53"/>
      <c r="G26" s="53"/>
    </row>
    <row r="27" spans="2:7" ht="15.75">
      <c r="B27" s="28"/>
      <c r="C27" s="65" t="s">
        <v>1848</v>
      </c>
      <c r="D27" s="54"/>
      <c r="E27" s="54"/>
      <c r="F27" s="53"/>
      <c r="G27" s="53"/>
    </row>
    <row r="28" spans="2:7" ht="15.75">
      <c r="B28" s="28"/>
      <c r="C28" s="65" t="s">
        <v>1849</v>
      </c>
      <c r="D28" s="54"/>
      <c r="E28" s="54"/>
      <c r="F28" s="53"/>
      <c r="G28" s="53"/>
    </row>
    <row r="29" spans="2:7" ht="15.75">
      <c r="B29" s="28"/>
      <c r="C29" s="65" t="s">
        <v>1850</v>
      </c>
      <c r="D29" s="54"/>
      <c r="E29" s="54"/>
      <c r="F29" s="53"/>
      <c r="G29" s="53"/>
    </row>
    <row r="30" spans="2:7" ht="15.75">
      <c r="B30" s="28"/>
      <c r="C30" s="65" t="s">
        <v>1851</v>
      </c>
      <c r="D30" s="54"/>
      <c r="E30" s="54"/>
      <c r="F30" s="53"/>
      <c r="G30" s="53"/>
    </row>
    <row r="31" spans="2:7" ht="15.75">
      <c r="B31" s="28"/>
      <c r="C31" s="65" t="s">
        <v>1852</v>
      </c>
      <c r="D31" s="54"/>
      <c r="E31" s="54"/>
      <c r="F31" s="53"/>
      <c r="G31" s="53"/>
    </row>
    <row r="32" spans="2:7" ht="15.75">
      <c r="B32" s="28"/>
      <c r="C32" s="62"/>
      <c r="D32" s="62"/>
      <c r="E32" s="62"/>
      <c r="F32" s="53"/>
      <c r="G32" s="53"/>
    </row>
    <row r="33" spans="2:7" ht="15.75">
      <c r="B33" s="28"/>
      <c r="C33" s="339" t="s">
        <v>1866</v>
      </c>
      <c r="D33" s="339"/>
      <c r="E33" s="339"/>
      <c r="F33" s="339"/>
      <c r="G33" s="339"/>
    </row>
    <row r="34" spans="2:7" s="30" customFormat="1" ht="15.75">
      <c r="B34" s="31"/>
      <c r="C34" s="32"/>
      <c r="D34" s="32"/>
      <c r="E34" s="33"/>
      <c r="F34" s="31"/>
      <c r="G34" s="31"/>
    </row>
    <row r="35" spans="2:7" ht="31.5">
      <c r="B35" s="28"/>
      <c r="C35" s="66" t="s">
        <v>1869</v>
      </c>
      <c r="E35" s="224" t="s">
        <v>1648</v>
      </c>
      <c r="G35" s="35" t="s">
        <v>1649</v>
      </c>
    </row>
    <row r="36" spans="2:7" s="30" customFormat="1" ht="15.75">
      <c r="B36" s="31"/>
      <c r="C36" s="36"/>
      <c r="E36" s="36"/>
      <c r="G36" s="36"/>
    </row>
    <row r="37" spans="2:7" ht="15.75">
      <c r="B37" s="28"/>
      <c r="C37" s="59" t="s">
        <v>1868</v>
      </c>
      <c r="D37" s="62"/>
      <c r="E37" s="67"/>
      <c r="F37" s="53"/>
      <c r="G37" s="53"/>
    </row>
    <row r="38" spans="2:7" ht="15.75">
      <c r="B38" s="28"/>
      <c r="C38" s="37"/>
      <c r="D38" s="37"/>
      <c r="E38" s="38"/>
      <c r="F38" s="28"/>
      <c r="G38" s="28"/>
    </row>
    <row r="40" spans="2:7" ht="15.6" customHeight="1">
      <c r="B40" s="28"/>
      <c r="C40" s="68" t="s">
        <v>1853</v>
      </c>
      <c r="D40" s="39"/>
      <c r="E40" s="71" t="s">
        <v>1854</v>
      </c>
      <c r="F40" s="72"/>
      <c r="G40" s="73"/>
    </row>
    <row r="41" spans="2:7" ht="43.5" customHeight="1">
      <c r="B41" s="28"/>
      <c r="C41" s="69" t="s">
        <v>1855</v>
      </c>
      <c r="D41" s="39"/>
      <c r="E41" s="74" t="s">
        <v>1856</v>
      </c>
      <c r="F41" s="75"/>
      <c r="G41" s="76"/>
    </row>
    <row r="42" spans="2:7" ht="31.5" customHeight="1">
      <c r="B42" s="28"/>
      <c r="C42" s="69" t="s">
        <v>1857</v>
      </c>
      <c r="D42" s="39"/>
      <c r="E42" s="77" t="s">
        <v>1858</v>
      </c>
      <c r="F42" s="75"/>
      <c r="G42" s="76"/>
    </row>
    <row r="43" spans="2:7" ht="24" customHeight="1">
      <c r="B43" s="28"/>
      <c r="C43" s="69" t="s">
        <v>1859</v>
      </c>
      <c r="D43" s="39"/>
      <c r="E43" s="74" t="s">
        <v>1860</v>
      </c>
      <c r="F43" s="75"/>
      <c r="G43" s="76"/>
    </row>
    <row r="44" spans="2:7" ht="48" customHeight="1">
      <c r="B44" s="28"/>
      <c r="C44" s="70" t="s">
        <v>1861</v>
      </c>
      <c r="D44" s="39"/>
      <c r="E44" s="78" t="s">
        <v>1862</v>
      </c>
      <c r="F44" s="79"/>
      <c r="G44" s="80"/>
    </row>
    <row r="45" spans="2:7" ht="12" customHeight="1" thickBot="1">
      <c r="B45" s="28"/>
    </row>
    <row r="46" spans="2:7" ht="16.5" thickBot="1">
      <c r="B46" s="28"/>
      <c r="C46" s="343" t="s">
        <v>1844</v>
      </c>
      <c r="D46" s="344"/>
      <c r="E46" s="344"/>
      <c r="F46" s="344"/>
      <c r="G46" s="345"/>
    </row>
    <row r="47" spans="2:7" ht="16.5" thickBot="1">
      <c r="C47" s="340" t="s">
        <v>1863</v>
      </c>
      <c r="D47" s="340"/>
      <c r="E47" s="340"/>
      <c r="F47" s="340"/>
      <c r="G47" s="340"/>
    </row>
    <row r="48" spans="2:7" ht="16.5" thickBot="1">
      <c r="C48" s="37"/>
      <c r="D48" s="37"/>
      <c r="E48" s="37"/>
      <c r="F48" s="37"/>
      <c r="G48" s="28"/>
    </row>
    <row r="49" spans="2:7" ht="15.75">
      <c r="C49" s="40" t="s">
        <v>1843</v>
      </c>
      <c r="D49" s="41"/>
      <c r="E49" s="42"/>
      <c r="F49" s="41"/>
      <c r="G49" s="41"/>
    </row>
    <row r="50" spans="2:7" ht="15.75">
      <c r="C50" s="338" t="s">
        <v>1864</v>
      </c>
      <c r="D50" s="338"/>
      <c r="E50" s="338"/>
      <c r="F50" s="338"/>
      <c r="G50" s="338"/>
    </row>
    <row r="51" spans="2:7" ht="15.75">
      <c r="B51" s="43" t="s">
        <v>993</v>
      </c>
      <c r="C51" s="44" t="s">
        <v>1865</v>
      </c>
      <c r="D51" s="43"/>
      <c r="E51" s="45"/>
      <c r="F51" s="43"/>
      <c r="G51" s="46"/>
    </row>
    <row r="52" spans="2:7" ht="15.75"/>
    <row r="53" spans="2:7" ht="15.75"/>
    <row r="54" spans="2:7" ht="15.75"/>
    <row r="55" spans="2:7" ht="15.75"/>
    <row r="56" spans="2:7" ht="15.75"/>
    <row r="57" spans="2:7" ht="15.75"/>
  </sheetData>
  <mergeCells count="7">
    <mergeCell ref="C50:G50"/>
    <mergeCell ref="C33:G33"/>
    <mergeCell ref="C47:G47"/>
    <mergeCell ref="C20:E20"/>
    <mergeCell ref="C14:E14"/>
    <mergeCell ref="C46:G46"/>
    <mergeCell ref="C19:E19"/>
  </mergeCells>
  <dataValidations count="1">
    <dataValidation type="whole" allowBlank="1" showInputMessage="1" showErrorMessage="1" errorTitle="Do not edit these cells" error="Please do not edit these cells" sqref="G1:G3 C1:F4 C5:G52" xr:uid="{00000000-0002-0000-0000-000000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33:D33" r:id="rId11" display="The International Secretariat can provide advice and support on request. Please contact " xr:uid="{00000000-0004-0000-00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19" zoomScale="90" zoomScaleNormal="90" workbookViewId="0">
      <selection activeCell="A33" sqref="A33"/>
    </sheetView>
  </sheetViews>
  <sheetFormatPr defaultColWidth="4" defaultRowHeight="24" customHeight="1"/>
  <cols>
    <col min="1" max="1" width="4" style="12"/>
    <col min="2" max="2" width="4" style="12" hidden="1" customWidth="1"/>
    <col min="3" max="3" width="75" style="12" bestFit="1" customWidth="1"/>
    <col min="4" max="4" width="2.7109375" style="12" customWidth="1"/>
    <col min="5" max="5" width="44.42578125" style="12" bestFit="1" customWidth="1"/>
    <col min="6" max="6" width="2.7109375" style="12" customWidth="1"/>
    <col min="7" max="7" width="89" style="248" customWidth="1"/>
    <col min="8" max="16384" width="4" style="12"/>
  </cols>
  <sheetData>
    <row r="1" spans="1:7" ht="16.5">
      <c r="B1" s="13"/>
    </row>
    <row r="2" spans="1:7" ht="16.5">
      <c r="B2" s="13"/>
      <c r="C2" s="350" t="s">
        <v>1870</v>
      </c>
      <c r="D2" s="350"/>
      <c r="E2" s="350"/>
      <c r="F2" s="350"/>
      <c r="G2" s="350"/>
    </row>
    <row r="3" spans="1:7" s="198" customFormat="1">
      <c r="B3" s="197"/>
      <c r="C3" s="351" t="s">
        <v>1643</v>
      </c>
      <c r="D3" s="351"/>
      <c r="E3" s="351"/>
      <c r="F3" s="351"/>
      <c r="G3" s="351"/>
    </row>
    <row r="4" spans="1:7" ht="12.75" customHeight="1">
      <c r="B4" s="13"/>
      <c r="C4" s="352" t="s">
        <v>1871</v>
      </c>
      <c r="D4" s="352"/>
      <c r="E4" s="352"/>
      <c r="F4" s="352"/>
      <c r="G4" s="352"/>
    </row>
    <row r="5" spans="1:7" ht="12.75" customHeight="1">
      <c r="B5" s="13"/>
      <c r="C5" s="353" t="s">
        <v>1641</v>
      </c>
      <c r="D5" s="353"/>
      <c r="E5" s="353"/>
      <c r="F5" s="353"/>
      <c r="G5" s="353"/>
    </row>
    <row r="6" spans="1:7" ht="12.75" customHeight="1">
      <c r="B6" s="13"/>
      <c r="C6" s="353" t="s">
        <v>1872</v>
      </c>
      <c r="D6" s="353"/>
      <c r="E6" s="353"/>
      <c r="F6" s="353"/>
      <c r="G6" s="353"/>
    </row>
    <row r="7" spans="1:7" ht="12.75" customHeight="1">
      <c r="B7" s="13"/>
      <c r="C7" s="357" t="s">
        <v>1873</v>
      </c>
      <c r="D7" s="357"/>
      <c r="E7" s="357"/>
      <c r="F7" s="357"/>
      <c r="G7" s="357"/>
    </row>
    <row r="8" spans="1:7" ht="16.5">
      <c r="B8" s="13"/>
      <c r="C8" s="26"/>
      <c r="D8" s="81"/>
      <c r="E8" s="81"/>
      <c r="F8" s="26"/>
      <c r="G8" s="249"/>
    </row>
    <row r="9" spans="1:7" ht="16.5">
      <c r="B9" s="13"/>
      <c r="C9" s="66" t="s">
        <v>1944</v>
      </c>
      <c r="D9" s="30"/>
      <c r="E9" s="34" t="s">
        <v>1943</v>
      </c>
      <c r="F9" s="30"/>
      <c r="G9" s="250" t="s">
        <v>1649</v>
      </c>
    </row>
    <row r="10" spans="1:7" ht="16.5">
      <c r="B10" s="13"/>
      <c r="C10" s="26"/>
      <c r="D10" s="81"/>
      <c r="E10" s="81"/>
      <c r="F10" s="26"/>
      <c r="G10" s="249"/>
    </row>
    <row r="11" spans="1:7" s="198" customFormat="1">
      <c r="B11" s="200"/>
      <c r="C11" s="213" t="s">
        <v>1636</v>
      </c>
      <c r="D11" s="197"/>
      <c r="E11" s="199"/>
      <c r="F11" s="197"/>
      <c r="G11" s="251"/>
    </row>
    <row r="12" spans="1:7" ht="20.25" thickBot="1">
      <c r="A12" s="20"/>
      <c r="B12" s="21"/>
      <c r="C12" s="214" t="s">
        <v>1327</v>
      </c>
      <c r="D12" s="215"/>
      <c r="E12" s="216" t="s">
        <v>1005</v>
      </c>
      <c r="F12" s="215"/>
      <c r="G12" s="252" t="s">
        <v>1339</v>
      </c>
    </row>
    <row r="13" spans="1:7" ht="17.25" thickBot="1">
      <c r="B13" s="22"/>
      <c r="C13" s="82" t="s">
        <v>993</v>
      </c>
      <c r="D13" s="83"/>
      <c r="E13" s="84"/>
      <c r="F13" s="83"/>
      <c r="G13" s="253"/>
    </row>
    <row r="14" spans="1:7" ht="16.5">
      <c r="A14" s="18"/>
      <c r="B14" s="15" t="s">
        <v>993</v>
      </c>
      <c r="C14" s="85" t="s">
        <v>983</v>
      </c>
      <c r="D14" s="43"/>
      <c r="E14" s="111" t="s">
        <v>12</v>
      </c>
      <c r="F14" s="43"/>
      <c r="G14" s="254"/>
    </row>
    <row r="15" spans="1:7" ht="16.5">
      <c r="A15" s="18"/>
      <c r="B15" s="15" t="s">
        <v>993</v>
      </c>
      <c r="C15" s="85" t="s">
        <v>737</v>
      </c>
      <c r="D15" s="43"/>
      <c r="E15" s="87" t="str">
        <f>IFERROR(VLOOKUP($E$14,Table1_Country_codes_and_currencies[],3,FALSE),"")</f>
        <v>ALB</v>
      </c>
      <c r="F15" s="43"/>
      <c r="G15" s="254"/>
    </row>
    <row r="16" spans="1:7" ht="16.5">
      <c r="B16" s="15" t="s">
        <v>993</v>
      </c>
      <c r="C16" s="85" t="s">
        <v>1325</v>
      </c>
      <c r="D16" s="43"/>
      <c r="E16" s="87" t="str">
        <f>IFERROR(VLOOKUP($E$14,Table1_Country_codes_and_currencies[],7,FALSE),"")</f>
        <v>Albanian lek</v>
      </c>
      <c r="F16" s="43"/>
      <c r="G16" s="254"/>
    </row>
    <row r="17" spans="1:7" ht="17.25" thickBot="1">
      <c r="B17" s="15" t="s">
        <v>993</v>
      </c>
      <c r="C17" s="90" t="s">
        <v>1326</v>
      </c>
      <c r="D17" s="88"/>
      <c r="E17" s="89" t="str">
        <f>IFERROR(VLOOKUP($E$14,Table1_Country_codes_and_currencies[],5,FALSE),"")</f>
        <v>ALL</v>
      </c>
      <c r="F17" s="88"/>
      <c r="G17" s="255"/>
    </row>
    <row r="18" spans="1:7" ht="17.25" thickBot="1">
      <c r="B18" s="22"/>
      <c r="C18" s="82" t="s">
        <v>994</v>
      </c>
      <c r="D18" s="83"/>
      <c r="E18" s="84"/>
      <c r="F18" s="83"/>
      <c r="G18" s="253"/>
    </row>
    <row r="19" spans="1:7" ht="16.5">
      <c r="A19" s="18"/>
      <c r="B19" s="15" t="s">
        <v>994</v>
      </c>
      <c r="C19" s="85" t="s">
        <v>984</v>
      </c>
      <c r="D19" s="43"/>
      <c r="E19" s="112">
        <v>43101</v>
      </c>
      <c r="F19" s="43"/>
      <c r="G19" s="254"/>
    </row>
    <row r="20" spans="1:7" ht="17.25" thickBot="1">
      <c r="A20" s="18"/>
      <c r="B20" s="15" t="s">
        <v>994</v>
      </c>
      <c r="C20" s="90" t="s">
        <v>985</v>
      </c>
      <c r="D20" s="88"/>
      <c r="E20" s="112">
        <v>43465</v>
      </c>
      <c r="F20" s="88"/>
      <c r="G20" s="255"/>
    </row>
    <row r="21" spans="1:7" ht="17.25" thickBot="1">
      <c r="B21" s="22"/>
      <c r="C21" s="82" t="s">
        <v>1328</v>
      </c>
      <c r="D21" s="83"/>
      <c r="E21" s="91"/>
      <c r="F21" s="83"/>
      <c r="G21" s="253"/>
    </row>
    <row r="22" spans="1:7" ht="16.5">
      <c r="B22" s="15" t="s">
        <v>1328</v>
      </c>
      <c r="C22" s="92" t="s">
        <v>995</v>
      </c>
      <c r="D22" s="43"/>
      <c r="E22" s="111" t="s">
        <v>996</v>
      </c>
      <c r="F22" s="43"/>
      <c r="G22" s="254"/>
    </row>
    <row r="23" spans="1:7" ht="16.5">
      <c r="A23" s="18"/>
      <c r="B23" s="15" t="s">
        <v>1328</v>
      </c>
      <c r="C23" s="85" t="s">
        <v>1004</v>
      </c>
      <c r="D23" s="43"/>
      <c r="E23" s="113" t="s">
        <v>2117</v>
      </c>
      <c r="F23" s="43"/>
      <c r="G23" s="254"/>
    </row>
    <row r="24" spans="1:7" ht="16.5">
      <c r="B24" s="15" t="s">
        <v>1328</v>
      </c>
      <c r="C24" s="85" t="s">
        <v>1002</v>
      </c>
      <c r="D24" s="43"/>
      <c r="E24" s="330" t="s">
        <v>2360</v>
      </c>
      <c r="F24" s="43"/>
      <c r="G24" s="254"/>
    </row>
    <row r="25" spans="1:7" ht="16.5">
      <c r="A25" s="18"/>
      <c r="B25" s="15" t="s">
        <v>1328</v>
      </c>
      <c r="C25" s="85" t="s">
        <v>1332</v>
      </c>
      <c r="D25" s="43"/>
      <c r="E25" s="115" t="s">
        <v>2356</v>
      </c>
      <c r="F25" s="43"/>
      <c r="G25" s="254"/>
    </row>
    <row r="26" spans="1:7" ht="16.5">
      <c r="B26" s="15" t="s">
        <v>1328</v>
      </c>
      <c r="C26" s="93" t="s">
        <v>1751</v>
      </c>
      <c r="D26" s="94"/>
      <c r="E26" s="113" t="s">
        <v>999</v>
      </c>
      <c r="F26" s="94"/>
      <c r="G26" s="256" t="s">
        <v>2118</v>
      </c>
    </row>
    <row r="27" spans="1:7" ht="16.5">
      <c r="B27" s="15" t="s">
        <v>1328</v>
      </c>
      <c r="C27" s="85" t="s">
        <v>1659</v>
      </c>
      <c r="D27" s="43"/>
      <c r="E27" s="114" t="str">
        <f>IF(OR($E$26=Lists!$I$4,$E$26=Lists!$I$5),"&lt;Date in this format: YYYY-MM-DD&gt;","")</f>
        <v/>
      </c>
      <c r="F27" s="43"/>
      <c r="G27" s="257" t="s">
        <v>2119</v>
      </c>
    </row>
    <row r="28" spans="1:7" ht="16.5">
      <c r="A28" s="18"/>
      <c r="B28" s="15" t="s">
        <v>1328</v>
      </c>
      <c r="C28" s="85" t="s">
        <v>1675</v>
      </c>
      <c r="D28" s="43"/>
      <c r="E28" s="115" t="str">
        <f>IF(OR($E$26=Lists!$I$4,$E$26=Lists!$I$5),"&lt;URL&gt;","")</f>
        <v/>
      </c>
      <c r="F28" s="43"/>
      <c r="G28" s="257"/>
    </row>
    <row r="29" spans="1:7" ht="16.5">
      <c r="B29" s="15" t="s">
        <v>1328</v>
      </c>
      <c r="C29" s="93" t="s">
        <v>1329</v>
      </c>
      <c r="D29" s="94"/>
      <c r="E29" s="113" t="s">
        <v>999</v>
      </c>
      <c r="F29" s="95"/>
      <c r="G29" s="258"/>
    </row>
    <row r="30" spans="1:7" ht="16.5">
      <c r="A30" s="18"/>
      <c r="B30" s="15" t="s">
        <v>1328</v>
      </c>
      <c r="C30" s="85" t="s">
        <v>1330</v>
      </c>
      <c r="D30" s="43"/>
      <c r="E30" s="114" t="str">
        <f>IF(OR($E$29=Lists!$I$4,$E$29=Lists!$I$5),"&lt;Date in this format: YYYY-MM-DD&gt;","")</f>
        <v/>
      </c>
      <c r="F30" s="43"/>
      <c r="G30" s="254"/>
    </row>
    <row r="31" spans="1:7" ht="17.25" thickBot="1">
      <c r="A31" s="18"/>
      <c r="B31" s="15" t="s">
        <v>1328</v>
      </c>
      <c r="C31" s="85" t="s">
        <v>1331</v>
      </c>
      <c r="D31" s="96"/>
      <c r="E31" s="116" t="str">
        <f>IF(OR($E$29=Lists!$I$4,$E$29=Lists!$I$5),"&lt;URL&gt;","")</f>
        <v/>
      </c>
      <c r="F31" s="88"/>
      <c r="G31" s="259"/>
    </row>
    <row r="32" spans="1:7" ht="16.149999999999999" customHeight="1" thickBot="1">
      <c r="A32" s="13"/>
      <c r="C32" s="212" t="s">
        <v>1938</v>
      </c>
      <c r="D32" s="97"/>
      <c r="E32" s="45"/>
      <c r="F32" s="98"/>
      <c r="G32" s="260"/>
    </row>
    <row r="33" spans="1:7" ht="16.5">
      <c r="A33" s="15"/>
      <c r="B33" s="17"/>
      <c r="C33" s="99" t="s">
        <v>1652</v>
      </c>
      <c r="D33" s="43"/>
      <c r="E33" s="111" t="s">
        <v>996</v>
      </c>
      <c r="F33" s="28"/>
      <c r="G33" s="333" t="s">
        <v>2361</v>
      </c>
    </row>
    <row r="34" spans="1:7" ht="17.25" thickBot="1">
      <c r="A34" s="13"/>
      <c r="B34" s="15" t="s">
        <v>1337</v>
      </c>
      <c r="C34" s="100" t="s">
        <v>1432</v>
      </c>
      <c r="D34" s="88"/>
      <c r="E34" s="331" t="s">
        <v>2357</v>
      </c>
      <c r="F34" s="83"/>
      <c r="G34" s="292"/>
    </row>
    <row r="35" spans="1:7" ht="18" customHeight="1" thickBot="1">
      <c r="A35" s="18"/>
      <c r="B35" s="15" t="s">
        <v>1337</v>
      </c>
      <c r="C35" s="82" t="s">
        <v>1337</v>
      </c>
      <c r="D35" s="83"/>
      <c r="E35" s="98"/>
      <c r="F35" s="83"/>
      <c r="G35" s="334"/>
    </row>
    <row r="36" spans="1:7" ht="15.6" customHeight="1">
      <c r="B36" s="15" t="s">
        <v>1337</v>
      </c>
      <c r="C36" s="86" t="s">
        <v>1003</v>
      </c>
      <c r="D36" s="43"/>
      <c r="E36" s="87"/>
      <c r="F36" s="43"/>
      <c r="G36" s="261"/>
    </row>
    <row r="37" spans="1:7" ht="16.5" customHeight="1">
      <c r="A37" s="18"/>
      <c r="B37" s="15" t="s">
        <v>1337</v>
      </c>
      <c r="C37" s="101" t="s">
        <v>986</v>
      </c>
      <c r="D37" s="43"/>
      <c r="E37" s="113" t="s">
        <v>996</v>
      </c>
      <c r="F37" s="43"/>
      <c r="G37" s="257"/>
    </row>
    <row r="38" spans="1:7" ht="16.5" customHeight="1">
      <c r="A38" s="18"/>
      <c r="B38" s="15" t="s">
        <v>1337</v>
      </c>
      <c r="C38" s="101" t="s">
        <v>987</v>
      </c>
      <c r="D38" s="43"/>
      <c r="E38" s="113" t="s">
        <v>996</v>
      </c>
      <c r="F38" s="43"/>
      <c r="G38" s="257"/>
    </row>
    <row r="39" spans="1:7" ht="15.6" customHeight="1">
      <c r="B39" s="15" t="s">
        <v>1337</v>
      </c>
      <c r="C39" s="101" t="s">
        <v>1430</v>
      </c>
      <c r="D39" s="43"/>
      <c r="E39" s="113" t="s">
        <v>996</v>
      </c>
      <c r="F39" s="43"/>
      <c r="G39" s="257"/>
    </row>
    <row r="40" spans="1:7" ht="18" customHeight="1">
      <c r="B40" s="15" t="s">
        <v>1337</v>
      </c>
      <c r="C40" s="101" t="s">
        <v>1827</v>
      </c>
      <c r="D40" s="43"/>
      <c r="E40" s="113" t="s">
        <v>996</v>
      </c>
      <c r="F40" s="43"/>
      <c r="G40" s="257"/>
    </row>
    <row r="41" spans="1:7" ht="16.5">
      <c r="B41" s="15" t="s">
        <v>1337</v>
      </c>
      <c r="C41" s="102" t="s">
        <v>1650</v>
      </c>
      <c r="D41" s="43"/>
      <c r="E41" s="113" t="s">
        <v>2120</v>
      </c>
      <c r="F41" s="43"/>
      <c r="G41" s="257"/>
    </row>
    <row r="42" spans="1:7" ht="16.5">
      <c r="B42" s="15" t="s">
        <v>1337</v>
      </c>
      <c r="C42" s="101" t="s">
        <v>1750</v>
      </c>
      <c r="D42" s="43"/>
      <c r="E42" s="113">
        <v>10</v>
      </c>
      <c r="F42" s="43"/>
      <c r="G42" s="257" t="s">
        <v>2122</v>
      </c>
    </row>
    <row r="43" spans="1:7" ht="16.5">
      <c r="B43" s="15" t="s">
        <v>1337</v>
      </c>
      <c r="C43" s="101" t="s">
        <v>1826</v>
      </c>
      <c r="D43" s="103"/>
      <c r="E43" s="113">
        <v>121</v>
      </c>
      <c r="F43" s="43"/>
      <c r="G43" s="262" t="s">
        <v>2121</v>
      </c>
    </row>
    <row r="44" spans="1:7" ht="16.5">
      <c r="B44" s="15" t="s">
        <v>1337</v>
      </c>
      <c r="C44" s="104" t="s">
        <v>1874</v>
      </c>
      <c r="D44" s="43"/>
      <c r="E44" s="117" t="s">
        <v>1011</v>
      </c>
      <c r="F44" s="94"/>
      <c r="G44" s="257"/>
    </row>
    <row r="45" spans="1:7" ht="16.5">
      <c r="B45" s="15" t="s">
        <v>1337</v>
      </c>
      <c r="C45" s="105" t="s">
        <v>1333</v>
      </c>
      <c r="D45" s="43"/>
      <c r="E45" s="118">
        <v>108.01</v>
      </c>
      <c r="F45" s="43"/>
      <c r="G45" s="257"/>
    </row>
    <row r="46" spans="1:7" ht="48" thickBot="1">
      <c r="B46" s="15" t="s">
        <v>1337</v>
      </c>
      <c r="C46" s="210" t="s">
        <v>1749</v>
      </c>
      <c r="D46" s="88"/>
      <c r="E46" s="211" t="s">
        <v>2123</v>
      </c>
      <c r="F46" s="88"/>
      <c r="G46" s="263"/>
    </row>
    <row r="47" spans="1:7" s="20" customFormat="1" ht="17.25" thickBot="1">
      <c r="A47" s="12"/>
      <c r="B47" s="15" t="s">
        <v>1337</v>
      </c>
      <c r="C47" s="208" t="s">
        <v>1936</v>
      </c>
      <c r="D47" s="88"/>
      <c r="E47" s="209"/>
      <c r="F47" s="88"/>
      <c r="G47" s="263"/>
    </row>
    <row r="48" spans="1:7" ht="15.6" customHeight="1">
      <c r="B48" s="15" t="s">
        <v>1337</v>
      </c>
      <c r="C48" s="101" t="s">
        <v>1334</v>
      </c>
      <c r="D48" s="43"/>
      <c r="E48" s="113" t="s">
        <v>996</v>
      </c>
      <c r="F48" s="43"/>
      <c r="G48" s="257"/>
    </row>
    <row r="49" spans="1:7" s="18" customFormat="1" ht="16.5">
      <c r="A49" s="12"/>
      <c r="B49" s="15"/>
      <c r="C49" s="101" t="s">
        <v>1431</v>
      </c>
      <c r="D49" s="43"/>
      <c r="E49" s="113" t="s">
        <v>996</v>
      </c>
      <c r="F49" s="43"/>
      <c r="G49" s="257"/>
    </row>
    <row r="50" spans="1:7" s="18" customFormat="1" ht="15.6" customHeight="1">
      <c r="A50" s="12"/>
      <c r="B50" s="15"/>
      <c r="C50" s="101" t="s">
        <v>1335</v>
      </c>
      <c r="D50" s="43"/>
      <c r="E50" s="113" t="s">
        <v>996</v>
      </c>
      <c r="F50" s="43"/>
      <c r="G50" s="257"/>
    </row>
    <row r="51" spans="1:7" ht="95.25" thickBot="1">
      <c r="B51" s="15"/>
      <c r="C51" s="123" t="s">
        <v>1336</v>
      </c>
      <c r="D51" s="88"/>
      <c r="E51" s="124" t="s">
        <v>1001</v>
      </c>
      <c r="F51" s="88"/>
      <c r="G51" s="263" t="s">
        <v>2124</v>
      </c>
    </row>
    <row r="52" spans="1:7" ht="17.25" thickBot="1">
      <c r="B52" s="15"/>
      <c r="C52" s="120" t="s">
        <v>1876</v>
      </c>
      <c r="D52" s="121"/>
      <c r="E52" s="122">
        <f>SUM(E53:E56)</f>
        <v>0.99999999999999989</v>
      </c>
      <c r="F52" s="121"/>
      <c r="G52" s="264"/>
    </row>
    <row r="53" spans="1:7" ht="16.5">
      <c r="B53" s="15"/>
      <c r="C53" s="85" t="s">
        <v>1629</v>
      </c>
      <c r="D53" s="43"/>
      <c r="E53" s="106">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0.4642857142857143</v>
      </c>
      <c r="F53" s="43"/>
      <c r="G53" s="265" t="s">
        <v>1630</v>
      </c>
    </row>
    <row r="54" spans="1:7" s="18" customFormat="1" ht="16.5">
      <c r="B54" s="22"/>
      <c r="C54" s="85" t="s">
        <v>1663</v>
      </c>
      <c r="D54" s="43"/>
      <c r="E54" s="106">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0.30357142857142855</v>
      </c>
      <c r="F54" s="43"/>
      <c r="G54" s="265" t="s">
        <v>1630</v>
      </c>
    </row>
    <row r="55" spans="1:7" s="18" customFormat="1" ht="16.5">
      <c r="A55" s="12"/>
      <c r="B55" s="15" t="s">
        <v>1338</v>
      </c>
      <c r="C55" s="85" t="s">
        <v>1000</v>
      </c>
      <c r="D55" s="43"/>
      <c r="E55" s="106">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3.5714285714285712E-2</v>
      </c>
      <c r="F55" s="43"/>
      <c r="G55" s="265" t="s">
        <v>1630</v>
      </c>
    </row>
    <row r="56" spans="1:7" ht="15" customHeight="1" thickBot="1">
      <c r="B56" s="15" t="s">
        <v>1338</v>
      </c>
      <c r="C56" s="85" t="s">
        <v>1584</v>
      </c>
      <c r="D56" s="43"/>
      <c r="E56" s="106">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0.19642857142857142</v>
      </c>
      <c r="F56" s="43"/>
      <c r="G56" s="265" t="s">
        <v>1630</v>
      </c>
    </row>
    <row r="57" spans="1:7" ht="17.25" thickBot="1">
      <c r="B57" s="15" t="s">
        <v>1338</v>
      </c>
      <c r="C57" s="107" t="s">
        <v>1651</v>
      </c>
      <c r="D57" s="108"/>
      <c r="E57" s="109"/>
      <c r="F57" s="108"/>
      <c r="G57" s="266"/>
    </row>
    <row r="58" spans="1:7" s="18" customFormat="1" ht="16.5">
      <c r="A58" s="12"/>
      <c r="B58" s="15" t="s">
        <v>1338</v>
      </c>
      <c r="C58" s="85" t="s">
        <v>990</v>
      </c>
      <c r="D58" s="43"/>
      <c r="E58" s="330" t="s">
        <v>2359</v>
      </c>
      <c r="F58" s="43"/>
      <c r="G58" s="254"/>
    </row>
    <row r="59" spans="1:7" ht="16.5">
      <c r="B59" s="13"/>
      <c r="C59" s="85" t="s">
        <v>991</v>
      </c>
      <c r="D59" s="43"/>
      <c r="E59" s="330" t="s">
        <v>2359</v>
      </c>
      <c r="F59" s="43"/>
      <c r="G59" s="254"/>
    </row>
    <row r="60" spans="1:7" ht="16.5">
      <c r="B60" s="13"/>
      <c r="C60" s="85" t="s">
        <v>992</v>
      </c>
      <c r="D60" s="43"/>
      <c r="E60" s="332" t="s">
        <v>2358</v>
      </c>
      <c r="F60" s="43"/>
      <c r="G60" s="254"/>
    </row>
    <row r="61" spans="1:7" ht="17.25" thickBot="1">
      <c r="B61" s="13"/>
      <c r="C61" s="110"/>
      <c r="D61" s="88"/>
      <c r="E61" s="89"/>
      <c r="F61" s="88"/>
      <c r="G61" s="267"/>
    </row>
    <row r="62" spans="1:7" s="18" customFormat="1" ht="17.25" thickBot="1">
      <c r="A62" s="12"/>
      <c r="B62" s="12"/>
      <c r="C62" s="354"/>
      <c r="D62" s="354"/>
      <c r="E62" s="354"/>
      <c r="F62" s="354"/>
      <c r="G62" s="354"/>
    </row>
    <row r="63" spans="1:7" s="26" customFormat="1" ht="16.5" thickBot="1">
      <c r="B63" s="28"/>
      <c r="C63" s="343" t="s">
        <v>1844</v>
      </c>
      <c r="D63" s="344"/>
      <c r="E63" s="344"/>
      <c r="F63" s="344"/>
      <c r="G63" s="345"/>
    </row>
    <row r="64" spans="1:7" s="26" customFormat="1" ht="16.5" thickBot="1">
      <c r="C64" s="343" t="s">
        <v>1863</v>
      </c>
      <c r="D64" s="344"/>
      <c r="E64" s="344"/>
      <c r="F64" s="344"/>
      <c r="G64" s="345"/>
    </row>
    <row r="65" spans="2:7" s="26" customFormat="1" ht="16.5" thickBot="1">
      <c r="C65" s="355"/>
      <c r="D65" s="355"/>
      <c r="E65" s="355"/>
      <c r="F65" s="355"/>
      <c r="G65" s="355"/>
    </row>
    <row r="66" spans="2:7" s="26" customFormat="1" ht="18.75" customHeight="1">
      <c r="C66" s="356" t="s">
        <v>1843</v>
      </c>
      <c r="D66" s="356"/>
      <c r="E66" s="356"/>
      <c r="F66" s="356"/>
      <c r="G66" s="356"/>
    </row>
    <row r="67" spans="2:7" s="26" customFormat="1" ht="15.75">
      <c r="C67" s="338" t="s">
        <v>1864</v>
      </c>
      <c r="D67" s="338"/>
      <c r="E67" s="338"/>
      <c r="F67" s="338"/>
      <c r="G67" s="338"/>
    </row>
    <row r="68" spans="2:7" s="26" customFormat="1" ht="15.75">
      <c r="B68" s="43" t="s">
        <v>993</v>
      </c>
      <c r="C68" s="349" t="s">
        <v>1865</v>
      </c>
      <c r="D68" s="349"/>
      <c r="E68" s="349"/>
      <c r="F68" s="349"/>
      <c r="G68" s="349"/>
    </row>
    <row r="69" spans="2:7" ht="16.5">
      <c r="B69" s="13"/>
      <c r="C69" s="16"/>
      <c r="D69" s="15"/>
      <c r="E69" s="16"/>
      <c r="F69" s="15"/>
      <c r="G69" s="268"/>
    </row>
    <row r="70" spans="2:7" ht="15" customHeight="1">
      <c r="B70" s="13"/>
      <c r="C70" s="14"/>
      <c r="D70" s="14"/>
      <c r="E70" s="14"/>
      <c r="F70" s="14"/>
      <c r="G70" s="269"/>
    </row>
    <row r="71" spans="2:7" ht="15" customHeight="1">
      <c r="C71" s="13"/>
      <c r="D71" s="13"/>
      <c r="E71" s="13"/>
      <c r="F71" s="13"/>
      <c r="G71" s="269"/>
    </row>
    <row r="72" spans="2:7" ht="16.5">
      <c r="C72" s="348"/>
      <c r="D72" s="348"/>
      <c r="E72" s="348"/>
      <c r="F72" s="348"/>
      <c r="G72" s="348"/>
    </row>
    <row r="73" spans="2:7" ht="16.5">
      <c r="C73" s="348"/>
      <c r="D73" s="348"/>
      <c r="E73" s="348"/>
      <c r="F73" s="348"/>
      <c r="G73" s="348"/>
    </row>
    <row r="74" spans="2:7" ht="18.75" customHeight="1">
      <c r="C74" s="348"/>
      <c r="D74" s="348"/>
      <c r="E74" s="348"/>
      <c r="F74" s="348"/>
      <c r="G74" s="348"/>
    </row>
    <row r="75" spans="2:7" ht="16.5">
      <c r="C75" s="348"/>
      <c r="D75" s="348"/>
      <c r="E75" s="348"/>
      <c r="F75" s="348"/>
      <c r="G75" s="348"/>
    </row>
    <row r="76" spans="2:7" ht="16.5">
      <c r="C76" s="14"/>
      <c r="D76" s="14"/>
      <c r="E76" s="14"/>
      <c r="F76" s="14"/>
      <c r="G76" s="269"/>
    </row>
    <row r="77" spans="2:7" ht="16.5">
      <c r="C77" s="347"/>
      <c r="D77" s="347"/>
      <c r="E77" s="347"/>
      <c r="F77" s="13"/>
      <c r="G77" s="269"/>
    </row>
    <row r="78" spans="2:7" ht="16.5">
      <c r="C78" s="347"/>
      <c r="D78" s="347"/>
      <c r="E78" s="347"/>
      <c r="F78" s="13"/>
      <c r="G78" s="269"/>
    </row>
    <row r="79" spans="2:7" ht="16.5">
      <c r="C79" s="13"/>
      <c r="D79" s="13"/>
      <c r="E79" s="13"/>
      <c r="F79" s="13"/>
      <c r="G79" s="269"/>
    </row>
    <row r="80" spans="2:7" ht="16.5"/>
    <row r="81" ht="16.5"/>
    <row r="82" ht="16.5"/>
    <row r="83" ht="16.5"/>
    <row r="84" ht="16.5"/>
    <row r="85" ht="16.5"/>
    <row r="86" ht="16.5"/>
    <row r="87" ht="16.5"/>
    <row r="88" ht="16.5"/>
    <row r="89" ht="16.5"/>
    <row r="90" ht="16.5"/>
    <row r="91" ht="16.5"/>
    <row r="92" ht="16.5"/>
    <row r="93" ht="16.5"/>
    <row r="94" ht="16.5"/>
    <row r="95" ht="16.5"/>
  </sheetData>
  <sheetProtection selectLockedCells="1"/>
  <dataConsolidate link="1"/>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30 E27"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E33"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allowBlank="1" showInputMessage="1" showErrorMessage="1" promptTitle="URL" prompt="Please input URL" sqref="E31" xr:uid="{00000000-0002-0000-0100-00000A000000}"/>
    <dataValidation type="whole" showInputMessage="1" showErrorMessage="1" sqref="F1 D14:D61 G18 E21:G21 E15:E18 E32:G32 E35:G36 E47 C33:C68 F8:F61 G1:G2 D61:G61 C1:C31 D8:G13 D1:E2 F69:F1048576 E52:G57" xr:uid="{00000000-0002-0000-0100-00000B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C000000}"/>
    <dataValidation showInputMessage="1" showErrorMessage="1" sqref="C32" xr:uid="{00000000-0002-0000-0100-00000D000000}"/>
    <dataValidation type="list" allowBlank="1" showInputMessage="1" showErrorMessage="1" promptTitle="Choose from drop-down menu" prompt="Please select the relevant country from the drop-down menu" sqref="E14" xr:uid="{00000000-0002-0000-0100-00000E000000}">
      <formula1>Countries_list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F000000}">
      <formula1>#REF!</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34" r:id="rId5" display="https://www.opendata-albeiti.org/" xr:uid="{00000000-0004-0000-0100-000004000000}"/>
  </hyperlinks>
  <pageMargins left="0.25" right="0.25" top="0.75" bottom="0.75" header="0.3" footer="0.3"/>
  <pageSetup paperSize="8" fitToHeight="0" orientation="landscape" horizontalDpi="2400" verticalDpi="2400" r:id="rId6"/>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0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38"/>
  <sheetViews>
    <sheetView showGridLines="0" topLeftCell="A118" zoomScale="85" zoomScaleNormal="85" workbookViewId="0">
      <selection activeCell="D128" sqref="D128"/>
    </sheetView>
  </sheetViews>
  <sheetFormatPr defaultColWidth="4" defaultRowHeight="24" customHeight="1"/>
  <cols>
    <col min="1" max="1" width="4" style="12"/>
    <col min="2" max="2" width="56.5703125" style="12" customWidth="1"/>
    <col min="3" max="3" width="4" style="12"/>
    <col min="4" max="4" width="50.5703125" style="12" customWidth="1"/>
    <col min="5" max="5" width="5.42578125" style="12" customWidth="1"/>
    <col min="6" max="6" width="50.5703125" style="12" customWidth="1"/>
    <col min="7" max="7" width="4" style="12"/>
    <col min="8" max="8" width="53.7109375" style="248" customWidth="1"/>
    <col min="9" max="9" width="4" style="12"/>
    <col min="10" max="10" width="14.42578125" style="12" customWidth="1"/>
    <col min="11" max="11" width="9.28515625" style="12" bestFit="1" customWidth="1"/>
    <col min="12" max="12" width="11" style="12" bestFit="1" customWidth="1"/>
    <col min="13" max="13" width="8.85546875" style="12" bestFit="1" customWidth="1"/>
    <col min="14" max="15" width="4" style="12"/>
    <col min="16" max="16" width="42" style="12" bestFit="1" customWidth="1"/>
    <col min="17" max="16384" width="4" style="12"/>
  </cols>
  <sheetData>
    <row r="1" spans="1:16" ht="16.5">
      <c r="A1" s="13"/>
      <c r="I1" s="13"/>
    </row>
    <row r="2" spans="1:16" s="26" customFormat="1" ht="15.75">
      <c r="A2" s="28"/>
      <c r="B2" s="62" t="s">
        <v>1877</v>
      </c>
      <c r="C2" s="62"/>
      <c r="D2" s="62"/>
      <c r="E2" s="62"/>
      <c r="F2" s="62"/>
      <c r="G2" s="62"/>
      <c r="H2" s="270"/>
      <c r="I2" s="28"/>
    </row>
    <row r="3" spans="1:16" s="198" customFormat="1">
      <c r="A3" s="197"/>
      <c r="B3" s="351" t="s">
        <v>1643</v>
      </c>
      <c r="C3" s="351"/>
      <c r="D3" s="351"/>
      <c r="E3" s="351"/>
      <c r="F3" s="351"/>
      <c r="G3" s="351"/>
      <c r="H3" s="351"/>
      <c r="I3" s="197"/>
    </row>
    <row r="4" spans="1:16" s="26" customFormat="1" ht="17.100000000000001" customHeight="1">
      <c r="A4" s="28"/>
      <c r="B4" s="358" t="s">
        <v>1639</v>
      </c>
      <c r="C4" s="358"/>
      <c r="D4" s="358"/>
      <c r="E4" s="358"/>
      <c r="F4" s="358"/>
      <c r="G4" s="358"/>
      <c r="H4" s="358"/>
      <c r="I4" s="28"/>
    </row>
    <row r="5" spans="1:16" s="26" customFormat="1" ht="15.75">
      <c r="A5" s="28"/>
      <c r="B5" s="353" t="s">
        <v>1878</v>
      </c>
      <c r="C5" s="353"/>
      <c r="D5" s="353"/>
      <c r="E5" s="353"/>
      <c r="F5" s="353"/>
      <c r="G5" s="353"/>
      <c r="H5" s="353"/>
      <c r="I5" s="28"/>
    </row>
    <row r="6" spans="1:16" s="26" customFormat="1" ht="15.75">
      <c r="A6" s="28"/>
      <c r="B6" s="353" t="s">
        <v>1640</v>
      </c>
      <c r="C6" s="353"/>
      <c r="D6" s="353"/>
      <c r="E6" s="353"/>
      <c r="F6" s="353"/>
      <c r="G6" s="353"/>
      <c r="H6" s="353"/>
      <c r="I6" s="28"/>
      <c r="P6" s="23"/>
    </row>
    <row r="7" spans="1:16" s="26" customFormat="1" ht="15.75">
      <c r="A7" s="28"/>
      <c r="B7" s="353" t="s">
        <v>1879</v>
      </c>
      <c r="C7" s="353"/>
      <c r="D7" s="353"/>
      <c r="E7" s="353"/>
      <c r="F7" s="353"/>
      <c r="G7" s="353"/>
      <c r="H7" s="353"/>
      <c r="I7" s="28"/>
    </row>
    <row r="8" spans="1:16" s="26" customFormat="1" ht="17.100000000000001" customHeight="1">
      <c r="A8" s="28"/>
      <c r="B8" s="353" t="s">
        <v>1880</v>
      </c>
      <c r="C8" s="353"/>
      <c r="D8" s="353"/>
      <c r="E8" s="353"/>
      <c r="F8" s="353"/>
      <c r="G8" s="353"/>
      <c r="H8" s="353"/>
      <c r="I8" s="28"/>
    </row>
    <row r="9" spans="1:16" s="26" customFormat="1" ht="15" customHeight="1">
      <c r="A9" s="28"/>
      <c r="B9" s="363" t="s">
        <v>1881</v>
      </c>
      <c r="C9" s="363"/>
      <c r="D9" s="363"/>
      <c r="E9" s="363"/>
      <c r="F9" s="363"/>
      <c r="G9" s="363"/>
      <c r="H9" s="363"/>
      <c r="I9" s="28"/>
    </row>
    <row r="10" spans="1:16" s="26" customFormat="1" ht="15" customHeight="1">
      <c r="A10" s="28"/>
      <c r="E10" s="125"/>
      <c r="F10" s="125"/>
      <c r="G10" s="125"/>
      <c r="H10" s="271"/>
      <c r="I10" s="28"/>
    </row>
    <row r="11" spans="1:16" s="26" customFormat="1" ht="16.5">
      <c r="A11" s="28"/>
      <c r="B11" s="66" t="s">
        <v>1944</v>
      </c>
      <c r="C11" s="30"/>
      <c r="D11" s="34" t="s">
        <v>1943</v>
      </c>
      <c r="E11" s="30"/>
      <c r="F11" s="35" t="s">
        <v>1649</v>
      </c>
      <c r="G11" s="13"/>
      <c r="H11" s="272"/>
      <c r="I11" s="28"/>
      <c r="P11" s="203"/>
    </row>
    <row r="12" spans="1:16" s="26" customFormat="1" ht="15.75">
      <c r="A12" s="28"/>
      <c r="H12" s="249"/>
      <c r="I12" s="28"/>
    </row>
    <row r="13" spans="1:16" s="198" customFormat="1">
      <c r="A13" s="197"/>
      <c r="B13" s="24" t="s">
        <v>1637</v>
      </c>
      <c r="C13" s="197"/>
      <c r="D13" s="199"/>
      <c r="E13" s="197"/>
      <c r="F13" s="199"/>
      <c r="G13" s="197"/>
      <c r="H13" s="251"/>
      <c r="I13" s="197"/>
    </row>
    <row r="14" spans="1:16" s="26" customFormat="1" ht="15.75">
      <c r="A14" s="28"/>
      <c r="B14" s="45" t="s">
        <v>1882</v>
      </c>
      <c r="C14" s="28"/>
      <c r="D14" s="45"/>
      <c r="E14" s="28"/>
      <c r="F14" s="45"/>
      <c r="G14" s="28"/>
      <c r="H14" s="272"/>
      <c r="I14" s="28"/>
    </row>
    <row r="15" spans="1:16" s="26" customFormat="1" ht="15.75">
      <c r="A15" s="28"/>
      <c r="B15" s="48"/>
      <c r="C15" s="28"/>
      <c r="D15" s="126"/>
      <c r="E15" s="28"/>
      <c r="F15" s="126"/>
      <c r="G15" s="28"/>
      <c r="H15" s="272"/>
      <c r="I15" s="28"/>
    </row>
    <row r="16" spans="1:16" s="219" customFormat="1" ht="19.5">
      <c r="A16" s="217"/>
      <c r="B16" s="218" t="s">
        <v>3</v>
      </c>
      <c r="C16" s="217"/>
      <c r="D16" s="218" t="s">
        <v>4</v>
      </c>
      <c r="E16" s="217"/>
      <c r="F16" s="218" t="s">
        <v>1610</v>
      </c>
      <c r="G16" s="217"/>
      <c r="H16" s="273" t="s">
        <v>2</v>
      </c>
      <c r="I16" s="217"/>
    </row>
    <row r="17" spans="1:16" s="26" customFormat="1" ht="32.25" customHeight="1">
      <c r="A17" s="28"/>
      <c r="B17" s="127" t="s">
        <v>1883</v>
      </c>
      <c r="C17" s="28"/>
      <c r="D17" s="128"/>
      <c r="E17" s="28"/>
      <c r="F17" s="128"/>
      <c r="G17" s="28"/>
      <c r="H17" s="274"/>
      <c r="I17" s="28"/>
    </row>
    <row r="18" spans="1:16" s="26" customFormat="1" ht="15.75">
      <c r="A18" s="28"/>
      <c r="B18" s="129" t="s">
        <v>1516</v>
      </c>
      <c r="C18" s="28"/>
      <c r="D18" s="130"/>
      <c r="E18" s="28"/>
      <c r="F18" s="130"/>
      <c r="G18" s="28"/>
      <c r="H18" s="275"/>
      <c r="I18" s="28"/>
    </row>
    <row r="19" spans="1:16" s="26" customFormat="1" ht="31.5">
      <c r="A19" s="28"/>
      <c r="B19" s="131" t="s">
        <v>1517</v>
      </c>
      <c r="C19" s="28"/>
      <c r="D19" s="161" t="s">
        <v>1583</v>
      </c>
      <c r="E19" s="28"/>
      <c r="F19" s="161" t="s">
        <v>2125</v>
      </c>
      <c r="G19" s="28"/>
      <c r="H19" s="276" t="s">
        <v>2127</v>
      </c>
      <c r="I19" s="28"/>
    </row>
    <row r="20" spans="1:16" s="26" customFormat="1" ht="173.25">
      <c r="A20" s="28"/>
      <c r="B20" s="131" t="s">
        <v>1585</v>
      </c>
      <c r="C20" s="28"/>
      <c r="D20" s="161" t="s">
        <v>1583</v>
      </c>
      <c r="E20" s="28"/>
      <c r="F20" s="161" t="s">
        <v>2353</v>
      </c>
      <c r="G20" s="28"/>
      <c r="H20" s="276" t="s">
        <v>2354</v>
      </c>
      <c r="I20" s="28"/>
    </row>
    <row r="21" spans="1:16" s="26" customFormat="1" ht="31.5">
      <c r="A21" s="28"/>
      <c r="B21" s="131" t="s">
        <v>1945</v>
      </c>
      <c r="C21" s="28"/>
      <c r="D21" s="161" t="s">
        <v>1583</v>
      </c>
      <c r="E21" s="28"/>
      <c r="F21" s="161" t="s">
        <v>2128</v>
      </c>
      <c r="G21" s="28"/>
      <c r="H21" s="275"/>
      <c r="I21" s="28"/>
      <c r="O21" s="203"/>
      <c r="P21" s="222"/>
    </row>
    <row r="22" spans="1:16" s="26" customFormat="1" ht="31.5">
      <c r="A22" s="28"/>
      <c r="B22" s="132" t="s">
        <v>1518</v>
      </c>
      <c r="C22" s="28"/>
      <c r="D22" s="162" t="s">
        <v>1583</v>
      </c>
      <c r="E22" s="28"/>
      <c r="F22" s="282" t="s">
        <v>2125</v>
      </c>
      <c r="G22" s="28"/>
      <c r="H22" s="281" t="s">
        <v>2126</v>
      </c>
      <c r="I22" s="28"/>
    </row>
    <row r="23" spans="1:16" s="26" customFormat="1" ht="15.75">
      <c r="A23" s="28"/>
      <c r="B23" s="48"/>
      <c r="C23" s="28"/>
      <c r="D23" s="126"/>
      <c r="E23" s="28"/>
      <c r="F23" s="126"/>
      <c r="G23" s="28"/>
      <c r="H23" s="272"/>
      <c r="I23" s="28"/>
    </row>
    <row r="24" spans="1:16" s="26" customFormat="1" ht="78.75">
      <c r="A24" s="28"/>
      <c r="B24" s="127" t="s">
        <v>1884</v>
      </c>
      <c r="C24" s="28"/>
      <c r="D24" s="128"/>
      <c r="E24" s="28"/>
      <c r="F24" s="128"/>
      <c r="G24" s="28"/>
      <c r="H24" s="283" t="s">
        <v>2129</v>
      </c>
      <c r="I24" s="28"/>
    </row>
    <row r="25" spans="1:16" s="26" customFormat="1" ht="63">
      <c r="A25" s="28"/>
      <c r="B25" s="129" t="s">
        <v>1516</v>
      </c>
      <c r="C25" s="28"/>
      <c r="D25" s="130"/>
      <c r="E25" s="28"/>
      <c r="F25" s="130"/>
      <c r="G25" s="28"/>
      <c r="H25" s="276" t="s">
        <v>2130</v>
      </c>
      <c r="I25" s="28"/>
    </row>
    <row r="26" spans="1:16" s="26" customFormat="1" ht="31.5">
      <c r="A26" s="28"/>
      <c r="B26" s="131" t="s">
        <v>1587</v>
      </c>
      <c r="C26" s="28"/>
      <c r="D26" s="161" t="s">
        <v>1583</v>
      </c>
      <c r="E26" s="28"/>
      <c r="F26" s="161" t="s">
        <v>2132</v>
      </c>
      <c r="G26" s="28"/>
      <c r="H26" s="276" t="s">
        <v>2131</v>
      </c>
      <c r="I26" s="28"/>
    </row>
    <row r="27" spans="1:16" s="26" customFormat="1" ht="31.5">
      <c r="A27" s="133"/>
      <c r="B27" s="134" t="s">
        <v>1665</v>
      </c>
      <c r="C27" s="135"/>
      <c r="D27" s="161" t="s">
        <v>1583</v>
      </c>
      <c r="E27" s="28"/>
      <c r="F27" s="161" t="s">
        <v>2132</v>
      </c>
      <c r="G27" s="28"/>
      <c r="H27" s="275"/>
      <c r="I27" s="28"/>
    </row>
    <row r="28" spans="1:16" s="26" customFormat="1" ht="31.5">
      <c r="A28" s="28"/>
      <c r="B28" s="131" t="s">
        <v>1586</v>
      </c>
      <c r="C28" s="28"/>
      <c r="D28" s="161" t="s">
        <v>1583</v>
      </c>
      <c r="E28" s="28"/>
      <c r="F28" s="161" t="s">
        <v>2132</v>
      </c>
      <c r="G28" s="28"/>
      <c r="H28" s="275"/>
      <c r="I28" s="28"/>
    </row>
    <row r="29" spans="1:16" s="26" customFormat="1" ht="31.5">
      <c r="A29" s="28"/>
      <c r="B29" s="136" t="s">
        <v>1665</v>
      </c>
      <c r="C29" s="135"/>
      <c r="D29" s="161" t="s">
        <v>1583</v>
      </c>
      <c r="E29" s="28"/>
      <c r="F29" s="161" t="s">
        <v>2132</v>
      </c>
      <c r="G29" s="28"/>
      <c r="H29" s="275"/>
      <c r="I29" s="28"/>
    </row>
    <row r="30" spans="1:16" s="26" customFormat="1" ht="31.5">
      <c r="A30" s="28"/>
      <c r="B30" s="131" t="s">
        <v>1588</v>
      </c>
      <c r="C30" s="28"/>
      <c r="D30" s="161" t="s">
        <v>1583</v>
      </c>
      <c r="E30" s="28"/>
      <c r="F30" s="161" t="s">
        <v>2132</v>
      </c>
      <c r="G30" s="28"/>
      <c r="H30" s="275"/>
      <c r="I30" s="28"/>
    </row>
    <row r="31" spans="1:16" s="26" customFormat="1" ht="78.75">
      <c r="A31" s="28"/>
      <c r="B31" s="137" t="s">
        <v>1664</v>
      </c>
      <c r="C31" s="135"/>
      <c r="D31" s="162">
        <v>60</v>
      </c>
      <c r="E31" s="28"/>
      <c r="F31" s="161" t="s">
        <v>2135</v>
      </c>
      <c r="G31" s="28"/>
      <c r="H31" s="276" t="s">
        <v>2136</v>
      </c>
      <c r="I31" s="28"/>
    </row>
    <row r="32" spans="1:16" s="26" customFormat="1" ht="15.75">
      <c r="A32" s="28"/>
      <c r="B32" s="138"/>
      <c r="C32" s="28"/>
      <c r="D32" s="126"/>
      <c r="E32" s="28"/>
      <c r="F32" s="126"/>
      <c r="G32" s="28"/>
      <c r="H32" s="278"/>
      <c r="I32" s="28"/>
    </row>
    <row r="33" spans="1:15" s="26" customFormat="1" ht="15.75">
      <c r="A33" s="28"/>
      <c r="B33" s="127" t="s">
        <v>1885</v>
      </c>
      <c r="C33" s="28"/>
      <c r="D33" s="139"/>
      <c r="E33" s="28"/>
      <c r="F33" s="139"/>
      <c r="G33" s="28"/>
      <c r="H33" s="274"/>
      <c r="I33" s="28"/>
    </row>
    <row r="34" spans="1:15" s="26" customFormat="1" ht="31.5">
      <c r="A34" s="28"/>
      <c r="B34" s="129" t="s">
        <v>1341</v>
      </c>
      <c r="C34" s="28"/>
      <c r="D34" s="161" t="s">
        <v>1583</v>
      </c>
      <c r="E34" s="28"/>
      <c r="F34" s="161" t="s">
        <v>2133</v>
      </c>
      <c r="G34" s="28"/>
      <c r="H34" s="276" t="s">
        <v>2138</v>
      </c>
      <c r="I34" s="28"/>
    </row>
    <row r="35" spans="1:15" s="26" customFormat="1" ht="31.5">
      <c r="A35" s="28"/>
      <c r="B35" s="129" t="s">
        <v>1342</v>
      </c>
      <c r="C35" s="28"/>
      <c r="D35" s="161" t="s">
        <v>1662</v>
      </c>
      <c r="E35" s="28"/>
      <c r="F35" s="161" t="s">
        <v>2134</v>
      </c>
      <c r="G35" s="28"/>
      <c r="H35" s="276" t="s">
        <v>2137</v>
      </c>
      <c r="I35" s="28"/>
    </row>
    <row r="36" spans="1:15" s="26" customFormat="1" ht="94.5">
      <c r="A36" s="28"/>
      <c r="B36" s="140" t="s">
        <v>1343</v>
      </c>
      <c r="C36" s="28"/>
      <c r="D36" s="161" t="s">
        <v>1584</v>
      </c>
      <c r="E36" s="28"/>
      <c r="F36" s="161"/>
      <c r="G36" s="28"/>
      <c r="H36" s="281" t="s">
        <v>2139</v>
      </c>
      <c r="I36" s="28"/>
    </row>
    <row r="37" spans="1:15" s="26" customFormat="1" ht="15.75">
      <c r="A37" s="28"/>
      <c r="B37" s="48"/>
      <c r="C37" s="28"/>
      <c r="D37" s="126"/>
      <c r="E37" s="28"/>
      <c r="F37" s="126"/>
      <c r="G37" s="28"/>
      <c r="H37" s="272"/>
      <c r="I37" s="28"/>
    </row>
    <row r="38" spans="1:15" s="26" customFormat="1" ht="15.75">
      <c r="A38" s="28"/>
      <c r="B38" s="127" t="s">
        <v>1886</v>
      </c>
      <c r="C38" s="28"/>
      <c r="D38" s="139"/>
      <c r="E38" s="28"/>
      <c r="F38" s="139"/>
      <c r="G38" s="28"/>
      <c r="H38" s="274"/>
      <c r="I38" s="28"/>
    </row>
    <row r="39" spans="1:15" s="26" customFormat="1" ht="15.75">
      <c r="A39" s="28"/>
      <c r="B39" s="129" t="s">
        <v>1344</v>
      </c>
      <c r="C39" s="28"/>
      <c r="D39" s="161" t="s">
        <v>1583</v>
      </c>
      <c r="E39" s="28"/>
      <c r="F39" s="161" t="s">
        <v>2125</v>
      </c>
      <c r="G39" s="28"/>
      <c r="H39" s="275"/>
      <c r="I39" s="28"/>
    </row>
    <row r="40" spans="1:15" s="26" customFormat="1" ht="126">
      <c r="A40" s="28"/>
      <c r="B40" s="131" t="s">
        <v>1932</v>
      </c>
      <c r="C40" s="28"/>
      <c r="D40" s="161" t="s">
        <v>1583</v>
      </c>
      <c r="E40" s="28"/>
      <c r="F40" s="161" t="str">
        <f>IF(D40=Lists!$K$4,"&lt; Input URL to data source &gt;",IF(D40=Lists!$K$5,"&lt; Reference section in EITI Report or URL &gt;",IF(D40=Lists!$K$6,"&lt; Reference evidence of non-applicability &gt;","")))</f>
        <v>&lt; Input URL to data source &gt;</v>
      </c>
      <c r="G40" s="28"/>
      <c r="H40" s="276" t="s">
        <v>2140</v>
      </c>
      <c r="I40" s="28"/>
      <c r="O40" s="203"/>
    </row>
    <row r="41" spans="1:15" s="26" customFormat="1" ht="15.75">
      <c r="A41" s="28"/>
      <c r="B41" s="131" t="s">
        <v>1589</v>
      </c>
      <c r="C41" s="28"/>
      <c r="D41" s="161" t="s">
        <v>1583</v>
      </c>
      <c r="E41" s="28"/>
      <c r="F41" s="162" t="s">
        <v>2145</v>
      </c>
      <c r="G41" s="28"/>
      <c r="H41" s="275"/>
      <c r="I41" s="28"/>
    </row>
    <row r="42" spans="1:15" s="26" customFormat="1" ht="15.75">
      <c r="A42" s="28"/>
      <c r="B42" s="131" t="s">
        <v>1590</v>
      </c>
      <c r="C42" s="28"/>
      <c r="D42" s="161" t="s">
        <v>1583</v>
      </c>
      <c r="E42" s="28"/>
      <c r="F42" s="161" t="s">
        <v>2125</v>
      </c>
      <c r="G42" s="28"/>
      <c r="H42" s="276" t="s">
        <v>2195</v>
      </c>
      <c r="I42" s="28"/>
    </row>
    <row r="43" spans="1:15" s="26" customFormat="1" ht="31.5">
      <c r="A43" s="28"/>
      <c r="B43" s="144" t="s">
        <v>1591</v>
      </c>
      <c r="C43" s="28"/>
      <c r="D43" s="162" t="s">
        <v>1583</v>
      </c>
      <c r="E43" s="28"/>
      <c r="F43" s="161" t="s">
        <v>2196</v>
      </c>
      <c r="G43" s="28"/>
      <c r="H43" s="277"/>
      <c r="I43" s="28"/>
    </row>
    <row r="44" spans="1:15" s="26" customFormat="1" ht="15.75">
      <c r="A44" s="28"/>
      <c r="B44" s="48"/>
      <c r="C44" s="28"/>
      <c r="D44" s="126"/>
      <c r="E44" s="28"/>
      <c r="F44" s="126"/>
      <c r="G44" s="28"/>
      <c r="H44" s="272"/>
      <c r="I44" s="28"/>
    </row>
    <row r="45" spans="1:15" s="26" customFormat="1" ht="15.75">
      <c r="A45" s="28"/>
      <c r="B45" s="127" t="s">
        <v>1887</v>
      </c>
      <c r="C45" s="28"/>
      <c r="D45" s="141"/>
      <c r="E45" s="28"/>
      <c r="F45" s="141"/>
      <c r="G45" s="28"/>
      <c r="H45" s="274"/>
      <c r="I45" s="28"/>
    </row>
    <row r="46" spans="1:15" s="26" customFormat="1" ht="31.5">
      <c r="A46" s="28"/>
      <c r="B46" s="129" t="s">
        <v>1345</v>
      </c>
      <c r="C46" s="28"/>
      <c r="D46" s="161" t="s">
        <v>1662</v>
      </c>
      <c r="E46" s="28"/>
      <c r="F46" s="161" t="s">
        <v>2141</v>
      </c>
      <c r="G46" s="28"/>
      <c r="H46" s="276" t="s">
        <v>2142</v>
      </c>
      <c r="I46" s="28"/>
    </row>
    <row r="47" spans="1:15" s="26" customFormat="1" ht="31.5">
      <c r="A47" s="28"/>
      <c r="B47" s="131" t="s">
        <v>1655</v>
      </c>
      <c r="C47" s="28"/>
      <c r="D47" s="161" t="s">
        <v>1584</v>
      </c>
      <c r="E47" s="28"/>
      <c r="F47" s="161" t="str">
        <f>IF(D47=Lists!$K$4,"&lt; Input URL to data source &gt;",IF(D47=Lists!$K$5,"&lt; Reference section in EITI Report or URL &gt;",IF(D47=Lists!$K$6,"&lt; Reference evidence of non-applicability &gt;","")))</f>
        <v/>
      </c>
      <c r="G47" s="28"/>
      <c r="H47" s="276" t="s">
        <v>2206</v>
      </c>
      <c r="I47" s="28"/>
    </row>
    <row r="48" spans="1:15" s="26" customFormat="1" ht="47.25">
      <c r="A48" s="28"/>
      <c r="B48" s="140" t="s">
        <v>1346</v>
      </c>
      <c r="C48" s="28"/>
      <c r="D48" s="161" t="s">
        <v>1584</v>
      </c>
      <c r="E48" s="28"/>
      <c r="F48" s="162" t="str">
        <f>IF(D48="&lt; name of the registry &gt;","&lt; Input URL to data source &gt;",IF(D48=Lists!$K$5,"&lt; Reference section in EITI Report or URL &gt;",IF(D48=Lists!$K$6,"&lt; Reference evidence of non-applicability &gt;","")))</f>
        <v/>
      </c>
      <c r="G48" s="28"/>
      <c r="H48" s="281" t="s">
        <v>2143</v>
      </c>
      <c r="I48" s="28"/>
    </row>
    <row r="49" spans="1:9" s="26" customFormat="1" ht="15.75">
      <c r="A49" s="28"/>
      <c r="B49" s="48"/>
      <c r="C49" s="28"/>
      <c r="D49" s="126"/>
      <c r="E49" s="28"/>
      <c r="F49" s="126"/>
      <c r="G49" s="28"/>
      <c r="H49" s="272"/>
      <c r="I49" s="28"/>
    </row>
    <row r="50" spans="1:9" s="26" customFormat="1" ht="15.75">
      <c r="A50" s="28"/>
      <c r="B50" s="127" t="s">
        <v>1888</v>
      </c>
      <c r="C50" s="28"/>
      <c r="D50" s="141"/>
      <c r="E50" s="28"/>
      <c r="F50" s="141"/>
      <c r="G50" s="28"/>
      <c r="H50" s="274"/>
      <c r="I50" s="28"/>
    </row>
    <row r="51" spans="1:9" s="26" customFormat="1" ht="31.5">
      <c r="A51" s="28"/>
      <c r="B51" s="142" t="s">
        <v>1347</v>
      </c>
      <c r="C51" s="28"/>
      <c r="D51" s="161" t="s">
        <v>1662</v>
      </c>
      <c r="E51" s="28"/>
      <c r="F51" s="161" t="s">
        <v>2144</v>
      </c>
      <c r="G51" s="28"/>
      <c r="H51" s="275"/>
      <c r="I51" s="28"/>
    </row>
    <row r="52" spans="1:9" s="26" customFormat="1" ht="47.25">
      <c r="A52" s="28"/>
      <c r="B52" s="143" t="s">
        <v>1931</v>
      </c>
      <c r="C52" s="28"/>
      <c r="D52" s="161" t="s">
        <v>1583</v>
      </c>
      <c r="E52" s="28"/>
      <c r="F52" s="161" t="s">
        <v>2147</v>
      </c>
      <c r="G52" s="28"/>
      <c r="H52" s="276" t="s">
        <v>2152</v>
      </c>
      <c r="I52" s="28"/>
    </row>
    <row r="53" spans="1:9" s="237" customFormat="1" ht="15.75">
      <c r="A53" s="28"/>
      <c r="B53" s="143"/>
      <c r="C53" s="28"/>
      <c r="D53" s="161"/>
      <c r="E53" s="28"/>
      <c r="F53" s="161" t="s">
        <v>2148</v>
      </c>
      <c r="G53" s="28"/>
      <c r="H53" s="275"/>
      <c r="I53" s="28"/>
    </row>
    <row r="54" spans="1:9" s="237" customFormat="1" ht="15.75">
      <c r="A54" s="28"/>
      <c r="B54" s="143"/>
      <c r="C54" s="28"/>
      <c r="D54" s="161"/>
      <c r="E54" s="28"/>
      <c r="F54" s="161" t="s">
        <v>2149</v>
      </c>
      <c r="G54" s="28"/>
      <c r="H54" s="275"/>
      <c r="I54" s="28"/>
    </row>
    <row r="55" spans="1:9" s="237" customFormat="1" ht="15.75">
      <c r="A55" s="28"/>
      <c r="B55" s="143"/>
      <c r="C55" s="28"/>
      <c r="D55" s="161"/>
      <c r="E55" s="28"/>
      <c r="F55" s="161" t="s">
        <v>2150</v>
      </c>
      <c r="G55" s="28"/>
      <c r="H55" s="275"/>
      <c r="I55" s="28"/>
    </row>
    <row r="56" spans="1:9" s="237" customFormat="1" ht="15.75">
      <c r="A56" s="28"/>
      <c r="B56" s="143"/>
      <c r="C56" s="28"/>
      <c r="D56" s="161"/>
      <c r="E56" s="28"/>
      <c r="F56" s="161" t="s">
        <v>2151</v>
      </c>
      <c r="G56" s="28"/>
      <c r="H56" s="275"/>
      <c r="I56" s="28"/>
    </row>
    <row r="57" spans="1:9" s="26" customFormat="1" ht="36" customHeight="1">
      <c r="A57" s="28"/>
      <c r="B57" s="144" t="s">
        <v>1930</v>
      </c>
      <c r="C57" s="28"/>
      <c r="D57" s="162" t="s">
        <v>1583</v>
      </c>
      <c r="E57" s="28"/>
      <c r="F57" s="162" t="s">
        <v>2145</v>
      </c>
      <c r="G57" s="28"/>
      <c r="H57" s="281" t="s">
        <v>2146</v>
      </c>
      <c r="I57" s="28"/>
    </row>
    <row r="58" spans="1:9" s="26" customFormat="1" ht="15.75">
      <c r="A58" s="28"/>
      <c r="B58" s="48"/>
      <c r="C58" s="28"/>
      <c r="D58" s="126"/>
      <c r="E58" s="28"/>
      <c r="F58" s="126"/>
      <c r="G58" s="28"/>
      <c r="H58" s="272"/>
      <c r="I58" s="28"/>
    </row>
    <row r="59" spans="1:9" s="26" customFormat="1" ht="15.75">
      <c r="A59" s="28"/>
      <c r="B59" s="127" t="s">
        <v>1889</v>
      </c>
      <c r="C59" s="28"/>
      <c r="D59" s="141"/>
      <c r="E59" s="28"/>
      <c r="F59" s="141"/>
      <c r="G59" s="28"/>
      <c r="H59" s="274"/>
      <c r="I59" s="28"/>
    </row>
    <row r="60" spans="1:9" s="26" customFormat="1" ht="31.5">
      <c r="A60" s="28"/>
      <c r="B60" s="145" t="s">
        <v>1592</v>
      </c>
      <c r="C60" s="28"/>
      <c r="D60" s="161" t="s">
        <v>1662</v>
      </c>
      <c r="E60" s="28"/>
      <c r="F60" s="162" t="s">
        <v>2153</v>
      </c>
      <c r="G60" s="28"/>
      <c r="H60" s="277"/>
      <c r="I60" s="28"/>
    </row>
    <row r="61" spans="1:9" s="26" customFormat="1" ht="15.75">
      <c r="A61" s="28"/>
      <c r="B61" s="48"/>
      <c r="C61" s="28"/>
      <c r="D61" s="126"/>
      <c r="E61" s="28"/>
      <c r="F61" s="126"/>
      <c r="G61" s="28"/>
      <c r="H61" s="272"/>
      <c r="I61" s="28"/>
    </row>
    <row r="62" spans="1:9" s="26" customFormat="1" ht="31.5">
      <c r="A62" s="28"/>
      <c r="B62" s="127" t="s">
        <v>1934</v>
      </c>
      <c r="C62" s="28"/>
      <c r="D62" s="141"/>
      <c r="E62" s="28"/>
      <c r="F62" s="141"/>
      <c r="G62" s="28"/>
      <c r="H62" s="283" t="s">
        <v>2201</v>
      </c>
      <c r="I62" s="28"/>
    </row>
    <row r="63" spans="1:9" s="26" customFormat="1" ht="31.5">
      <c r="A63" s="28"/>
      <c r="B63" s="223" t="s">
        <v>1933</v>
      </c>
      <c r="C63" s="28"/>
      <c r="D63" s="204"/>
      <c r="E63" s="28"/>
      <c r="F63" s="204"/>
      <c r="G63" s="28"/>
      <c r="H63" s="276" t="s">
        <v>2202</v>
      </c>
      <c r="I63" s="28"/>
    </row>
    <row r="64" spans="1:9" s="26" customFormat="1" ht="126">
      <c r="A64" s="28"/>
      <c r="B64" s="142" t="s">
        <v>1349</v>
      </c>
      <c r="C64" s="28"/>
      <c r="D64" s="161" t="s">
        <v>1583</v>
      </c>
      <c r="E64" s="28"/>
      <c r="F64" s="161" t="s">
        <v>2197</v>
      </c>
      <c r="G64" s="28"/>
      <c r="H64" s="275"/>
      <c r="I64" s="28"/>
    </row>
    <row r="65" spans="1:9" s="26" customFormat="1" ht="15.75">
      <c r="A65" s="28"/>
      <c r="B65" s="142" t="s">
        <v>1350</v>
      </c>
      <c r="C65" s="28"/>
      <c r="D65" s="161" t="s">
        <v>1662</v>
      </c>
      <c r="E65" s="28"/>
      <c r="F65" s="161" t="s">
        <v>2198</v>
      </c>
      <c r="G65" s="28"/>
      <c r="H65" s="275"/>
      <c r="I65" s="28"/>
    </row>
    <row r="66" spans="1:9" s="26" customFormat="1" ht="15.75">
      <c r="A66" s="28"/>
      <c r="B66" s="163" t="s">
        <v>1691</v>
      </c>
      <c r="C66" s="28"/>
      <c r="D66" s="318">
        <v>925407.92500000005</v>
      </c>
      <c r="E66" s="28"/>
      <c r="F66" s="161" t="s">
        <v>1428</v>
      </c>
      <c r="G66" s="28"/>
      <c r="H66" s="276" t="s">
        <v>2337</v>
      </c>
      <c r="I66" s="28"/>
    </row>
    <row r="67" spans="1:9" s="26" customFormat="1" ht="15.75">
      <c r="A67" s="28"/>
      <c r="B67" s="143" t="str">
        <f>LEFT(B66,SEARCH(",",B66))&amp;" value"</f>
        <v>Crude oil (2709), value</v>
      </c>
      <c r="C67" s="28"/>
      <c r="D67" s="318">
        <v>28335478000</v>
      </c>
      <c r="E67" s="28"/>
      <c r="F67" s="161" t="s">
        <v>1011</v>
      </c>
      <c r="G67" s="28"/>
      <c r="H67" s="276" t="s">
        <v>2200</v>
      </c>
      <c r="I67" s="28"/>
    </row>
    <row r="68" spans="1:9" s="26" customFormat="1" ht="15.75">
      <c r="A68" s="28"/>
      <c r="B68" s="163" t="s">
        <v>1685</v>
      </c>
      <c r="C68" s="28"/>
      <c r="D68" s="318">
        <v>1343000</v>
      </c>
      <c r="E68" s="28"/>
      <c r="F68" s="161" t="s">
        <v>1429</v>
      </c>
      <c r="G68" s="28"/>
      <c r="H68" s="275"/>
      <c r="I68" s="28"/>
    </row>
    <row r="69" spans="1:9" s="26" customFormat="1" ht="15.75">
      <c r="A69" s="28"/>
      <c r="B69" s="143" t="str">
        <f>LEFT(B68,SEARCH(",",B68))&amp;" value"</f>
        <v>Chromium (2610), value</v>
      </c>
      <c r="C69" s="28"/>
      <c r="D69" s="318">
        <v>24451000000</v>
      </c>
      <c r="E69" s="28"/>
      <c r="F69" s="161" t="s">
        <v>1011</v>
      </c>
      <c r="G69" s="28"/>
      <c r="H69" s="276" t="s">
        <v>2204</v>
      </c>
      <c r="I69" s="28"/>
    </row>
    <row r="70" spans="1:9" s="26" customFormat="1" ht="15.75">
      <c r="A70" s="28"/>
      <c r="B70" s="163" t="s">
        <v>1690</v>
      </c>
      <c r="C70" s="28"/>
      <c r="D70" s="318">
        <v>236000</v>
      </c>
      <c r="E70" s="28"/>
      <c r="F70" s="161" t="s">
        <v>1429</v>
      </c>
      <c r="G70" s="28"/>
      <c r="H70" s="275"/>
      <c r="I70" s="28"/>
    </row>
    <row r="71" spans="1:9" s="26" customFormat="1" ht="15.75">
      <c r="A71" s="28"/>
      <c r="B71" s="143" t="str">
        <f>LEFT(B70,SEARCH(",",B70))&amp;" value"</f>
        <v>Copper (2603), value</v>
      </c>
      <c r="C71" s="28"/>
      <c r="D71" s="318">
        <v>26303000000</v>
      </c>
      <c r="E71" s="28"/>
      <c r="F71" s="161" t="s">
        <v>1011</v>
      </c>
      <c r="G71" s="28"/>
      <c r="H71" s="276" t="s">
        <v>2204</v>
      </c>
      <c r="I71" s="28"/>
    </row>
    <row r="72" spans="1:9" s="26" customFormat="1" ht="15.75">
      <c r="A72" s="28"/>
      <c r="B72" s="163" t="s">
        <v>1720</v>
      </c>
      <c r="C72" s="28"/>
      <c r="D72" s="318">
        <v>378000</v>
      </c>
      <c r="E72" s="28"/>
      <c r="F72" s="161" t="s">
        <v>1429</v>
      </c>
      <c r="G72" s="28"/>
      <c r="H72" s="275"/>
      <c r="I72" s="28"/>
    </row>
    <row r="73" spans="1:9" s="26" customFormat="1" ht="15.75">
      <c r="A73" s="28"/>
      <c r="B73" s="143" t="str">
        <f>LEFT(B72,SEARCH(",",B72))&amp;" value"</f>
        <v>Nickel (2604), value</v>
      </c>
      <c r="C73" s="28"/>
      <c r="D73" s="318">
        <v>820000000</v>
      </c>
      <c r="E73" s="28"/>
      <c r="F73" s="161" t="s">
        <v>1011</v>
      </c>
      <c r="G73" s="28"/>
      <c r="H73" s="276" t="s">
        <v>2204</v>
      </c>
      <c r="I73" s="28"/>
    </row>
    <row r="74" spans="1:9" s="242" customFormat="1" ht="15.75">
      <c r="A74" s="28"/>
      <c r="B74" s="163" t="s">
        <v>1683</v>
      </c>
      <c r="C74" s="28"/>
      <c r="D74" s="318">
        <v>347000</v>
      </c>
      <c r="E74" s="28"/>
      <c r="F74" s="161" t="s">
        <v>1429</v>
      </c>
      <c r="G74" s="28"/>
      <c r="H74" s="275"/>
      <c r="I74" s="28"/>
    </row>
    <row r="75" spans="1:9" s="26" customFormat="1" ht="15.75">
      <c r="A75" s="28"/>
      <c r="B75" s="163" t="s">
        <v>1683</v>
      </c>
      <c r="C75" s="28"/>
      <c r="D75" s="318">
        <v>70000</v>
      </c>
      <c r="E75" s="28"/>
      <c r="F75" s="161" t="s">
        <v>1428</v>
      </c>
      <c r="G75" s="28"/>
      <c r="H75" s="275"/>
      <c r="I75" s="28"/>
    </row>
    <row r="76" spans="1:9" s="26" customFormat="1" ht="15.75">
      <c r="A76" s="28"/>
      <c r="B76" s="143" t="str">
        <f>LEFT(B75,SEARCH(",",B75))&amp;" value"</f>
        <v>Bituminous mixtures (2715), value</v>
      </c>
      <c r="C76" s="28"/>
      <c r="D76" s="318">
        <v>10134000000</v>
      </c>
      <c r="E76" s="28"/>
      <c r="F76" s="161" t="s">
        <v>1011</v>
      </c>
      <c r="G76" s="28"/>
      <c r="H76" s="276" t="s">
        <v>2204</v>
      </c>
      <c r="I76" s="28"/>
    </row>
    <row r="77" spans="1:9" s="242" customFormat="1" ht="15.75">
      <c r="A77" s="28"/>
      <c r="B77" s="163" t="s">
        <v>1705</v>
      </c>
      <c r="C77" s="28"/>
      <c r="D77" s="318">
        <v>2640000</v>
      </c>
      <c r="E77" s="28"/>
      <c r="F77" s="161" t="s">
        <v>1429</v>
      </c>
      <c r="G77" s="28"/>
      <c r="H77" s="275"/>
      <c r="I77" s="28"/>
    </row>
    <row r="78" spans="1:9" s="26" customFormat="1" ht="15.75">
      <c r="A78" s="28"/>
      <c r="B78" s="163" t="s">
        <v>1705</v>
      </c>
      <c r="C78" s="28"/>
      <c r="D78" s="318">
        <v>4330000</v>
      </c>
      <c r="E78" s="28"/>
      <c r="F78" s="161" t="s">
        <v>1428</v>
      </c>
      <c r="G78" s="28"/>
      <c r="H78" s="275"/>
      <c r="I78" s="28"/>
    </row>
    <row r="79" spans="1:9" s="26" customFormat="1" ht="15.75">
      <c r="A79" s="28"/>
      <c r="B79" s="143" t="str">
        <f>LEFT(B78,SEARCH(",",B78))&amp;" value"</f>
        <v>Limestone (2521), value</v>
      </c>
      <c r="C79" s="28"/>
      <c r="D79" s="318">
        <v>19966000000</v>
      </c>
      <c r="E79" s="28"/>
      <c r="F79" s="161" t="s">
        <v>1011</v>
      </c>
      <c r="G79" s="28"/>
      <c r="H79" s="276" t="s">
        <v>2204</v>
      </c>
      <c r="I79" s="28"/>
    </row>
    <row r="80" spans="1:9" s="242" customFormat="1" ht="15.75">
      <c r="A80" s="28"/>
      <c r="B80" s="163" t="s">
        <v>1723</v>
      </c>
      <c r="C80" s="28"/>
      <c r="D80" s="318">
        <v>701000</v>
      </c>
      <c r="E80" s="28"/>
      <c r="F80" s="161" t="s">
        <v>1429</v>
      </c>
      <c r="G80" s="28"/>
      <c r="H80" s="275"/>
      <c r="I80" s="28"/>
    </row>
    <row r="81" spans="1:9" s="26" customFormat="1" ht="15.75">
      <c r="A81" s="28"/>
      <c r="B81" s="163" t="s">
        <v>1723</v>
      </c>
      <c r="C81" s="28"/>
      <c r="D81" s="318">
        <v>7000</v>
      </c>
      <c r="E81" s="28"/>
      <c r="F81" s="161" t="s">
        <v>1428</v>
      </c>
      <c r="G81" s="28"/>
      <c r="H81" s="275"/>
      <c r="I81" s="28"/>
    </row>
    <row r="82" spans="1:9" s="26" customFormat="1" ht="15.75">
      <c r="A82" s="28"/>
      <c r="B82" s="143" t="str">
        <f>LEFT(B81,SEARCH(",",B81))&amp;" value"</f>
        <v>Other clays (2508), value</v>
      </c>
      <c r="C82" s="28"/>
      <c r="D82" s="318">
        <v>20000000</v>
      </c>
      <c r="E82" s="28"/>
      <c r="F82" s="161" t="s">
        <v>1011</v>
      </c>
      <c r="G82" s="28"/>
      <c r="H82" s="276" t="s">
        <v>2204</v>
      </c>
      <c r="I82" s="28"/>
    </row>
    <row r="83" spans="1:9" s="242" customFormat="1" ht="15.75">
      <c r="A83" s="28"/>
      <c r="B83" s="163" t="s">
        <v>1699</v>
      </c>
      <c r="C83" s="28"/>
      <c r="D83" s="318">
        <v>102000</v>
      </c>
      <c r="E83" s="28"/>
      <c r="F83" s="161" t="s">
        <v>1429</v>
      </c>
      <c r="G83" s="28"/>
      <c r="H83" s="275"/>
      <c r="I83" s="28"/>
    </row>
    <row r="84" spans="1:9" s="242" customFormat="1" ht="15.75">
      <c r="A84" s="28"/>
      <c r="B84" s="144" t="str">
        <f>LEFT(B83,SEARCH(",",B83))&amp;" value"</f>
        <v>Gypsum (2520), value</v>
      </c>
      <c r="C84" s="28"/>
      <c r="D84" s="318" t="s">
        <v>1584</v>
      </c>
      <c r="E84" s="28"/>
      <c r="F84" s="161" t="s">
        <v>1011</v>
      </c>
      <c r="G84" s="28"/>
      <c r="H84" s="276" t="s">
        <v>2345</v>
      </c>
      <c r="I84" s="28"/>
    </row>
    <row r="85" spans="1:9" s="242" customFormat="1" ht="15.75">
      <c r="A85" s="28"/>
      <c r="B85" s="163" t="s">
        <v>1735</v>
      </c>
      <c r="C85" s="28"/>
      <c r="D85" s="318">
        <v>24</v>
      </c>
      <c r="E85" s="28"/>
      <c r="F85" s="161" t="s">
        <v>1429</v>
      </c>
      <c r="G85" s="28"/>
      <c r="H85" s="275"/>
      <c r="I85" s="28"/>
    </row>
    <row r="86" spans="1:9" s="242" customFormat="1" ht="15.75">
      <c r="A86" s="28"/>
      <c r="B86" s="144" t="str">
        <f>LEFT(B85,SEARCH(",",B85))&amp;" value"</f>
        <v>Quartz (2506), value</v>
      </c>
      <c r="C86" s="28"/>
      <c r="D86" s="318" t="s">
        <v>1584</v>
      </c>
      <c r="E86" s="28"/>
      <c r="F86" s="161" t="s">
        <v>1011</v>
      </c>
      <c r="G86" s="28"/>
      <c r="H86" s="276" t="s">
        <v>2345</v>
      </c>
      <c r="I86" s="28"/>
    </row>
    <row r="87" spans="1:9" s="26" customFormat="1" ht="15.75">
      <c r="A87" s="28"/>
      <c r="B87" s="163" t="s">
        <v>1722</v>
      </c>
      <c r="C87" s="28"/>
      <c r="D87" s="318">
        <v>0.17</v>
      </c>
      <c r="E87" s="28"/>
      <c r="F87" s="161" t="s">
        <v>1429</v>
      </c>
      <c r="G87" s="28"/>
      <c r="H87" s="275"/>
      <c r="I87" s="28"/>
    </row>
    <row r="88" spans="1:9" s="322" customFormat="1" ht="15.75">
      <c r="A88" s="28"/>
      <c r="B88" s="163" t="s">
        <v>1722</v>
      </c>
      <c r="C88" s="28"/>
      <c r="D88" s="318">
        <v>53000</v>
      </c>
      <c r="E88" s="28"/>
      <c r="F88" s="161" t="s">
        <v>1428</v>
      </c>
      <c r="G88" s="28"/>
      <c r="H88" s="275"/>
      <c r="I88" s="28"/>
    </row>
    <row r="89" spans="1:9" s="26" customFormat="1" ht="15.75">
      <c r="A89" s="28"/>
      <c r="B89" s="144" t="str">
        <f>LEFT(B87,SEARCH(",",B87))&amp;" value"</f>
        <v>Other (2617), value</v>
      </c>
      <c r="C89" s="28"/>
      <c r="D89" s="319">
        <v>2000000</v>
      </c>
      <c r="E89" s="28"/>
      <c r="F89" s="162" t="s">
        <v>1011</v>
      </c>
      <c r="G89" s="28"/>
      <c r="H89" s="281" t="s">
        <v>2200</v>
      </c>
      <c r="I89" s="28"/>
    </row>
    <row r="90" spans="1:9" s="26" customFormat="1" ht="15.75">
      <c r="A90" s="28"/>
      <c r="B90" s="48"/>
      <c r="C90" s="28"/>
      <c r="D90" s="126"/>
      <c r="E90" s="28"/>
      <c r="F90" s="126"/>
      <c r="G90" s="28"/>
      <c r="H90" s="272"/>
      <c r="I90" s="28"/>
    </row>
    <row r="91" spans="1:9" s="26" customFormat="1" ht="15.75">
      <c r="A91" s="28"/>
      <c r="B91" s="127" t="s">
        <v>1890</v>
      </c>
      <c r="C91" s="28"/>
      <c r="D91" s="141"/>
      <c r="E91" s="28"/>
      <c r="F91" s="141"/>
      <c r="G91" s="28"/>
      <c r="H91" s="274"/>
      <c r="I91" s="28"/>
    </row>
    <row r="92" spans="1:9" s="26" customFormat="1" ht="15.75">
      <c r="A92" s="28"/>
      <c r="B92" s="142" t="s">
        <v>1348</v>
      </c>
      <c r="C92" s="28"/>
      <c r="D92" s="161" t="s">
        <v>1662</v>
      </c>
      <c r="E92" s="28"/>
      <c r="F92" s="161" t="s">
        <v>2199</v>
      </c>
      <c r="G92" s="28"/>
      <c r="H92" s="275"/>
      <c r="I92" s="28"/>
    </row>
    <row r="93" spans="1:9" s="26" customFormat="1" ht="15.75">
      <c r="A93" s="28"/>
      <c r="B93" s="142" t="s">
        <v>1351</v>
      </c>
      <c r="C93" s="28"/>
      <c r="D93" s="161" t="s">
        <v>1662</v>
      </c>
      <c r="E93" s="28"/>
      <c r="F93" s="161" t="s">
        <v>2199</v>
      </c>
      <c r="G93" s="28"/>
      <c r="H93" s="275"/>
      <c r="I93" s="28"/>
    </row>
    <row r="94" spans="1:9" s="26" customFormat="1" ht="15.75">
      <c r="A94" s="28"/>
      <c r="B94" s="163" t="s">
        <v>1691</v>
      </c>
      <c r="C94" s="28"/>
      <c r="D94" s="318">
        <v>679240.09299999999</v>
      </c>
      <c r="E94" s="28"/>
      <c r="F94" s="161" t="s">
        <v>1428</v>
      </c>
      <c r="G94" s="28"/>
      <c r="H94" s="276" t="s">
        <v>2336</v>
      </c>
      <c r="I94" s="28"/>
    </row>
    <row r="95" spans="1:9" s="26" customFormat="1" ht="15.75">
      <c r="A95" s="28"/>
      <c r="B95" s="143" t="str">
        <f>LEFT(B94,SEARCH(",",B94))&amp;" value"</f>
        <v>Crude oil (2709), value</v>
      </c>
      <c r="C95" s="28"/>
      <c r="D95" s="318">
        <v>20798244820</v>
      </c>
      <c r="E95" s="28"/>
      <c r="F95" s="161" t="s">
        <v>1011</v>
      </c>
      <c r="G95" s="28"/>
      <c r="H95" s="275" t="s">
        <v>2204</v>
      </c>
      <c r="I95" s="28"/>
    </row>
    <row r="96" spans="1:9" s="26" customFormat="1" ht="15.75">
      <c r="A96" s="28"/>
      <c r="B96" s="163" t="s">
        <v>1685</v>
      </c>
      <c r="C96" s="28"/>
      <c r="D96" s="318">
        <v>417495.25600000005</v>
      </c>
      <c r="E96" s="28"/>
      <c r="F96" s="161" t="s">
        <v>1429</v>
      </c>
      <c r="G96" s="28"/>
      <c r="H96" s="276" t="s">
        <v>2203</v>
      </c>
      <c r="I96" s="28"/>
    </row>
    <row r="97" spans="1:9" s="26" customFormat="1" ht="15.75">
      <c r="A97" s="28"/>
      <c r="B97" s="143" t="str">
        <f>LEFT(B96,SEARCH(",",B96))&amp;" value"</f>
        <v>Chromium (2610), value</v>
      </c>
      <c r="C97" s="28"/>
      <c r="D97" s="318">
        <v>20809150754</v>
      </c>
      <c r="E97" s="28"/>
      <c r="F97" s="161" t="s">
        <v>1011</v>
      </c>
      <c r="G97" s="28"/>
      <c r="H97" s="275" t="s">
        <v>2204</v>
      </c>
      <c r="I97" s="28"/>
    </row>
    <row r="98" spans="1:9" s="26" customFormat="1" ht="15.75">
      <c r="A98" s="28"/>
      <c r="B98" s="163" t="s">
        <v>1720</v>
      </c>
      <c r="C98" s="28"/>
      <c r="D98" s="318">
        <v>3354249</v>
      </c>
      <c r="E98" s="28"/>
      <c r="F98" s="161" t="s">
        <v>1429</v>
      </c>
      <c r="G98" s="28"/>
      <c r="H98" s="276" t="s">
        <v>2205</v>
      </c>
      <c r="I98" s="28"/>
    </row>
    <row r="99" spans="1:9" s="26" customFormat="1" ht="15.75">
      <c r="A99" s="28"/>
      <c r="B99" s="143" t="str">
        <f>LEFT(B98,SEARCH(",",B98))&amp;" value"</f>
        <v>Nickel (2604), value</v>
      </c>
      <c r="C99" s="28"/>
      <c r="D99" s="318">
        <v>808832228.55999994</v>
      </c>
      <c r="E99" s="28"/>
      <c r="F99" s="161" t="s">
        <v>1011</v>
      </c>
      <c r="G99" s="28"/>
      <c r="H99" s="275" t="s">
        <v>2204</v>
      </c>
      <c r="I99" s="28"/>
    </row>
    <row r="100" spans="1:9" s="26" customFormat="1" ht="15.75">
      <c r="A100" s="28"/>
      <c r="B100" s="163" t="s">
        <v>1700</v>
      </c>
      <c r="C100" s="28"/>
      <c r="D100" s="318">
        <v>5934</v>
      </c>
      <c r="E100" s="28"/>
      <c r="F100" s="161" t="s">
        <v>1429</v>
      </c>
      <c r="G100" s="28"/>
      <c r="H100" s="275"/>
      <c r="I100" s="28"/>
    </row>
    <row r="101" spans="1:9" s="26" customFormat="1" ht="15.75">
      <c r="A101" s="28"/>
      <c r="B101" s="143" t="str">
        <f>LEFT(B100,SEARCH(",",B100))&amp;" value"</f>
        <v>Iron (2601), value</v>
      </c>
      <c r="C101" s="28"/>
      <c r="D101" s="318">
        <v>14260945</v>
      </c>
      <c r="E101" s="28"/>
      <c r="F101" s="161" t="s">
        <v>1011</v>
      </c>
      <c r="G101" s="28"/>
      <c r="H101" s="275" t="s">
        <v>2204</v>
      </c>
      <c r="I101" s="28"/>
    </row>
    <row r="102" spans="1:9" s="26" customFormat="1" ht="15.75">
      <c r="A102" s="28"/>
      <c r="B102" s="163" t="s">
        <v>1690</v>
      </c>
      <c r="C102" s="28"/>
      <c r="D102" s="318">
        <v>9534</v>
      </c>
      <c r="E102" s="28"/>
      <c r="F102" s="161" t="s">
        <v>1429</v>
      </c>
      <c r="G102" s="28"/>
      <c r="H102" s="275"/>
      <c r="I102" s="28"/>
    </row>
    <row r="103" spans="1:9" s="26" customFormat="1" ht="15.75">
      <c r="A103" s="28"/>
      <c r="B103" s="143" t="str">
        <f>LEFT(B102,SEARCH(",",B102))&amp;" value"</f>
        <v>Copper (2603), value</v>
      </c>
      <c r="C103" s="28"/>
      <c r="D103" s="318">
        <v>1060527203</v>
      </c>
      <c r="E103" s="28"/>
      <c r="F103" s="161" t="s">
        <v>1011</v>
      </c>
      <c r="G103" s="28"/>
      <c r="H103" s="275" t="s">
        <v>2204</v>
      </c>
      <c r="I103" s="28"/>
    </row>
    <row r="104" spans="1:9" s="26" customFormat="1" ht="15.75">
      <c r="A104" s="28"/>
      <c r="B104" s="163" t="s">
        <v>1705</v>
      </c>
      <c r="C104" s="28"/>
      <c r="D104" s="318">
        <v>62029</v>
      </c>
      <c r="E104" s="28"/>
      <c r="F104" s="161" t="s">
        <v>1429</v>
      </c>
      <c r="G104" s="28"/>
      <c r="H104" s="275"/>
      <c r="I104" s="28"/>
    </row>
    <row r="105" spans="1:9" s="26" customFormat="1" ht="15.75">
      <c r="A105" s="28"/>
      <c r="B105" s="143" t="str">
        <f>LEFT(B104,SEARCH(",",B104))&amp;" value"</f>
        <v>Limestone (2521), value</v>
      </c>
      <c r="C105" s="28"/>
      <c r="D105" s="318">
        <v>333704594</v>
      </c>
      <c r="E105" s="28"/>
      <c r="F105" s="161" t="s">
        <v>1011</v>
      </c>
      <c r="G105" s="28"/>
      <c r="H105" s="275" t="s">
        <v>2204</v>
      </c>
      <c r="I105" s="28"/>
    </row>
    <row r="106" spans="1:9" s="242" customFormat="1" ht="15.75">
      <c r="A106" s="28"/>
      <c r="B106" s="163" t="s">
        <v>1731</v>
      </c>
      <c r="C106" s="28"/>
      <c r="D106" s="318">
        <v>970994</v>
      </c>
      <c r="E106" s="28"/>
      <c r="F106" s="161" t="s">
        <v>1429</v>
      </c>
      <c r="G106" s="28"/>
      <c r="H106" s="275"/>
      <c r="I106" s="28"/>
    </row>
    <row r="107" spans="1:9" s="242" customFormat="1" ht="15.75">
      <c r="A107" s="28"/>
      <c r="B107" s="144" t="str">
        <f>LEFT(B106,SEARCH(",",B106))&amp;" value"</f>
        <v>Portland cement (2523), value</v>
      </c>
      <c r="C107" s="28"/>
      <c r="D107" s="318">
        <v>5505849638</v>
      </c>
      <c r="E107" s="28"/>
      <c r="F107" s="161" t="s">
        <v>1011</v>
      </c>
      <c r="G107" s="28"/>
      <c r="H107" s="275" t="s">
        <v>2204</v>
      </c>
      <c r="I107" s="28"/>
    </row>
    <row r="108" spans="1:9" s="242" customFormat="1" ht="15.75">
      <c r="A108" s="28"/>
      <c r="B108" s="163" t="s">
        <v>1683</v>
      </c>
      <c r="C108" s="28"/>
      <c r="D108" s="318">
        <v>17212</v>
      </c>
      <c r="E108" s="28"/>
      <c r="F108" s="161" t="s">
        <v>1429</v>
      </c>
      <c r="G108" s="28"/>
      <c r="H108" s="275"/>
      <c r="I108" s="28"/>
    </row>
    <row r="109" spans="1:9" s="242" customFormat="1" ht="15.75">
      <c r="A109" s="28"/>
      <c r="B109" s="144" t="str">
        <f>LEFT(B108,SEARCH(",",B108))&amp;" value"</f>
        <v>Bituminous mixtures (2715), value</v>
      </c>
      <c r="C109" s="28"/>
      <c r="D109" s="318">
        <v>121894899</v>
      </c>
      <c r="E109" s="28"/>
      <c r="F109" s="161" t="s">
        <v>1011</v>
      </c>
      <c r="G109" s="28"/>
      <c r="H109" s="275" t="s">
        <v>2204</v>
      </c>
      <c r="I109" s="28"/>
    </row>
    <row r="110" spans="1:9" s="26" customFormat="1" ht="15.75">
      <c r="A110" s="28"/>
      <c r="B110" s="163" t="s">
        <v>1722</v>
      </c>
      <c r="C110" s="28"/>
      <c r="D110" s="318">
        <v>281506</v>
      </c>
      <c r="E110" s="28"/>
      <c r="F110" s="161" t="s">
        <v>1429</v>
      </c>
      <c r="G110" s="28"/>
      <c r="H110" s="275"/>
      <c r="I110" s="28"/>
    </row>
    <row r="111" spans="1:9" s="26" customFormat="1" ht="15.75">
      <c r="A111" s="28"/>
      <c r="B111" s="144" t="str">
        <f>LEFT(B110,SEARCH(",",B110))&amp;" value"</f>
        <v>Other (2617), value</v>
      </c>
      <c r="C111" s="28"/>
      <c r="D111" s="319">
        <v>2150398939</v>
      </c>
      <c r="E111" s="28"/>
      <c r="F111" s="161" t="s">
        <v>1011</v>
      </c>
      <c r="G111" s="28"/>
      <c r="H111" s="277" t="s">
        <v>2204</v>
      </c>
      <c r="I111" s="28"/>
    </row>
    <row r="112" spans="1:9" s="26" customFormat="1" ht="15.75">
      <c r="A112" s="28"/>
      <c r="B112" s="48"/>
      <c r="C112" s="28"/>
      <c r="D112" s="126"/>
      <c r="E112" s="28"/>
      <c r="F112" s="126"/>
      <c r="G112" s="28"/>
      <c r="H112" s="272"/>
      <c r="I112" s="28"/>
    </row>
    <row r="113" spans="1:16" s="26" customFormat="1" ht="15.75">
      <c r="A113" s="28"/>
      <c r="B113" s="127" t="s">
        <v>1891</v>
      </c>
      <c r="C113" s="28"/>
      <c r="D113" s="141"/>
      <c r="E113" s="28"/>
      <c r="F113" s="146"/>
      <c r="G113" s="28"/>
      <c r="H113" s="274"/>
      <c r="I113" s="28"/>
    </row>
    <row r="114" spans="1:16" s="26" customFormat="1" ht="78.75">
      <c r="A114" s="28"/>
      <c r="B114" s="142" t="s">
        <v>1593</v>
      </c>
      <c r="C114" s="28"/>
      <c r="D114" s="161" t="s">
        <v>1662</v>
      </c>
      <c r="E114" s="28"/>
      <c r="F114" s="161" t="s">
        <v>2154</v>
      </c>
      <c r="G114" s="28"/>
      <c r="H114" s="276" t="s">
        <v>2155</v>
      </c>
      <c r="I114" s="28"/>
    </row>
    <row r="115" spans="1:16" s="26" customFormat="1" ht="94.5">
      <c r="A115" s="28"/>
      <c r="B115" s="142" t="s">
        <v>1594</v>
      </c>
      <c r="C115" s="28"/>
      <c r="D115" s="161" t="s">
        <v>1583</v>
      </c>
      <c r="E115" s="28"/>
      <c r="F115" s="161" t="s">
        <v>2183</v>
      </c>
      <c r="G115" s="28"/>
      <c r="H115" s="276" t="s">
        <v>2331</v>
      </c>
      <c r="I115" s="28"/>
    </row>
    <row r="116" spans="1:16" s="26" customFormat="1" ht="31.5">
      <c r="A116" s="28"/>
      <c r="B116" s="148" t="s">
        <v>1607</v>
      </c>
      <c r="C116" s="28"/>
      <c r="D116" s="149">
        <f>SUM('Part 5 - Company data'!J903/'Part 4 - Government revenues'!J63)</f>
        <v>0.48301609044864285</v>
      </c>
      <c r="E116" s="28"/>
      <c r="F116" s="150" t="s">
        <v>1935</v>
      </c>
      <c r="G116" s="28"/>
      <c r="H116" s="277"/>
      <c r="I116" s="28"/>
      <c r="P116" s="203"/>
    </row>
    <row r="117" spans="1:16" s="26" customFormat="1" ht="15.75">
      <c r="A117" s="28"/>
      <c r="B117" s="48"/>
      <c r="C117" s="28"/>
      <c r="D117" s="126"/>
      <c r="E117" s="28"/>
      <c r="F117" s="126"/>
      <c r="G117" s="28"/>
      <c r="H117" s="272"/>
      <c r="I117" s="28"/>
    </row>
    <row r="118" spans="1:16" s="26" customFormat="1" ht="15.75">
      <c r="A118" s="28"/>
      <c r="B118" s="127" t="s">
        <v>1892</v>
      </c>
      <c r="C118" s="28"/>
      <c r="D118" s="146"/>
      <c r="E118" s="28"/>
      <c r="F118" s="146"/>
      <c r="G118" s="28"/>
      <c r="H118" s="274"/>
      <c r="I118" s="28"/>
    </row>
    <row r="119" spans="1:16" s="26" customFormat="1" ht="47.25">
      <c r="A119" s="28"/>
      <c r="B119" s="147" t="s">
        <v>1828</v>
      </c>
      <c r="C119" s="28"/>
      <c r="D119" s="161" t="s">
        <v>1662</v>
      </c>
      <c r="E119" s="28"/>
      <c r="F119" s="161" t="s">
        <v>2156</v>
      </c>
      <c r="G119" s="28"/>
      <c r="H119" s="275"/>
      <c r="I119" s="28"/>
    </row>
    <row r="120" spans="1:16" s="26" customFormat="1" ht="15.75">
      <c r="A120" s="28"/>
      <c r="B120" s="206" t="s">
        <v>1835</v>
      </c>
      <c r="C120" s="207"/>
      <c r="D120" s="128"/>
      <c r="E120" s="207"/>
      <c r="F120" s="128"/>
      <c r="G120" s="28"/>
      <c r="H120" s="275"/>
      <c r="I120" s="28"/>
    </row>
    <row r="121" spans="1:16" s="26" customFormat="1" ht="15.75">
      <c r="A121" s="28"/>
      <c r="B121" s="163" t="s">
        <v>1691</v>
      </c>
      <c r="C121" s="28"/>
      <c r="D121" s="284">
        <v>65972.028000000006</v>
      </c>
      <c r="E121" s="28"/>
      <c r="F121" s="161" t="s">
        <v>1428</v>
      </c>
      <c r="G121" s="28"/>
      <c r="H121" s="276" t="s">
        <v>2332</v>
      </c>
      <c r="I121" s="28"/>
    </row>
    <row r="122" spans="1:16" s="26" customFormat="1" ht="15.75">
      <c r="A122" s="28"/>
      <c r="B122" s="206" t="s">
        <v>1836</v>
      </c>
      <c r="C122" s="207"/>
      <c r="D122" s="128"/>
      <c r="E122" s="207"/>
      <c r="F122" s="128"/>
      <c r="G122" s="28"/>
      <c r="H122" s="275"/>
      <c r="I122" s="28"/>
    </row>
    <row r="123" spans="1:16" s="26" customFormat="1" ht="31.5">
      <c r="A123" s="28"/>
      <c r="B123" s="163" t="s">
        <v>1691</v>
      </c>
      <c r="C123" s="28"/>
      <c r="D123" s="285">
        <v>192095.932</v>
      </c>
      <c r="E123" s="28"/>
      <c r="F123" s="161" t="s">
        <v>1428</v>
      </c>
      <c r="G123" s="28"/>
      <c r="H123" s="276" t="s">
        <v>2333</v>
      </c>
      <c r="I123" s="28"/>
    </row>
    <row r="124" spans="1:16" s="26" customFormat="1" ht="31.5">
      <c r="A124" s="28"/>
      <c r="B124" s="143" t="str">
        <f>LEFT(B123,SEARCH(",",B123))&amp;" value"</f>
        <v>Crude oil (2709), value</v>
      </c>
      <c r="C124" s="28"/>
      <c r="D124" s="284">
        <v>59128288</v>
      </c>
      <c r="E124" s="28"/>
      <c r="F124" s="161" t="s">
        <v>1199</v>
      </c>
      <c r="G124" s="28"/>
      <c r="H124" s="276" t="s">
        <v>2157</v>
      </c>
      <c r="I124" s="28"/>
    </row>
    <row r="125" spans="1:16" s="26" customFormat="1" ht="15.75">
      <c r="A125" s="28"/>
      <c r="B125" s="163" t="s">
        <v>1427</v>
      </c>
      <c r="C125" s="28"/>
      <c r="D125" s="161" t="s">
        <v>1558</v>
      </c>
      <c r="E125" s="28"/>
      <c r="F125" s="161" t="s">
        <v>1429</v>
      </c>
      <c r="G125" s="28"/>
      <c r="H125" s="275"/>
      <c r="I125" s="28"/>
    </row>
    <row r="126" spans="1:16" s="26" customFormat="1" ht="15.75">
      <c r="A126" s="28"/>
      <c r="B126" s="143" t="str">
        <f>LEFT(B125,SEARCH(",",B125))&amp;" value"</f>
        <v>Add commodities here, value</v>
      </c>
      <c r="C126" s="28"/>
      <c r="D126" s="161" t="s">
        <v>1558</v>
      </c>
      <c r="E126" s="28"/>
      <c r="F126" s="161" t="s">
        <v>1199</v>
      </c>
      <c r="G126" s="28"/>
      <c r="H126" s="275"/>
      <c r="I126" s="28"/>
    </row>
    <row r="127" spans="1:16" s="26" customFormat="1" ht="47.25">
      <c r="A127" s="28"/>
      <c r="B127" s="205" t="s">
        <v>1837</v>
      </c>
      <c r="C127" s="153"/>
      <c r="D127" s="162">
        <v>0</v>
      </c>
      <c r="E127" s="153"/>
      <c r="F127" s="162" t="s">
        <v>1199</v>
      </c>
      <c r="G127" s="153"/>
      <c r="H127" s="281" t="s">
        <v>2158</v>
      </c>
      <c r="I127" s="28"/>
    </row>
    <row r="128" spans="1:16" s="26" customFormat="1" ht="15.75">
      <c r="A128" s="28"/>
      <c r="B128" s="48"/>
      <c r="C128" s="28"/>
      <c r="D128" s="28"/>
      <c r="E128" s="28"/>
      <c r="F128" s="37"/>
      <c r="G128" s="28"/>
      <c r="H128" s="272"/>
      <c r="I128" s="28"/>
    </row>
    <row r="129" spans="1:9" s="26" customFormat="1" ht="16.149999999999999" customHeight="1">
      <c r="A129" s="28"/>
      <c r="B129" s="127" t="s">
        <v>1893</v>
      </c>
      <c r="C129" s="28"/>
      <c r="D129" s="146"/>
      <c r="E129" s="28"/>
      <c r="F129" s="146"/>
      <c r="G129" s="28"/>
      <c r="H129" s="274"/>
      <c r="I129" s="28"/>
    </row>
    <row r="130" spans="1:9" s="26" customFormat="1" ht="47.25">
      <c r="A130" s="28"/>
      <c r="B130" s="147" t="s">
        <v>1598</v>
      </c>
      <c r="C130" s="28"/>
      <c r="D130" s="161" t="s">
        <v>1584</v>
      </c>
      <c r="E130" s="28"/>
      <c r="F130" s="161" t="str">
        <f>IF(D130=Lists!$K$4,"&lt; Input URL to data source &gt;",IF(D130=Lists!$K$5,"&lt; Reference section in EITI Report or URL &gt;",IF(D130=Lists!$K$6,"&lt; Reference evidence of non-applicability &gt;","")))</f>
        <v/>
      </c>
      <c r="G130" s="28"/>
      <c r="H130" s="276" t="s">
        <v>2159</v>
      </c>
      <c r="I130" s="28"/>
    </row>
    <row r="131" spans="1:9" s="26" customFormat="1" ht="30.75" customHeight="1">
      <c r="A131" s="28"/>
      <c r="B131" s="152" t="s">
        <v>1595</v>
      </c>
      <c r="C131" s="28"/>
      <c r="D131" s="162"/>
      <c r="E131" s="28"/>
      <c r="F131" s="162" t="s">
        <v>1199</v>
      </c>
      <c r="G131" s="28"/>
      <c r="H131" s="277"/>
      <c r="I131" s="28"/>
    </row>
    <row r="132" spans="1:9" s="26" customFormat="1" ht="15.75">
      <c r="A132" s="28"/>
      <c r="B132" s="48"/>
      <c r="C132" s="28"/>
      <c r="D132" s="126"/>
      <c r="E132" s="28"/>
      <c r="F132" s="37"/>
      <c r="G132" s="28"/>
      <c r="H132" s="272"/>
      <c r="I132" s="28"/>
    </row>
    <row r="133" spans="1:9" s="26" customFormat="1" ht="15.75">
      <c r="A133" s="28"/>
      <c r="B133" s="127" t="s">
        <v>1894</v>
      </c>
      <c r="C133" s="28"/>
      <c r="D133" s="146"/>
      <c r="E133" s="28"/>
      <c r="F133" s="146"/>
      <c r="G133" s="28"/>
      <c r="H133" s="274"/>
      <c r="I133" s="28"/>
    </row>
    <row r="134" spans="1:9" s="26" customFormat="1" ht="31.5">
      <c r="A134" s="28"/>
      <c r="B134" s="147" t="s">
        <v>1599</v>
      </c>
      <c r="C134" s="28"/>
      <c r="D134" s="161" t="s">
        <v>1000</v>
      </c>
      <c r="E134" s="28"/>
      <c r="F134" s="161" t="s">
        <v>2334</v>
      </c>
      <c r="G134" s="28"/>
      <c r="H134" s="276" t="s">
        <v>2160</v>
      </c>
      <c r="I134" s="28"/>
    </row>
    <row r="135" spans="1:9" s="26" customFormat="1" ht="30.75" customHeight="1">
      <c r="A135" s="28"/>
      <c r="B135" s="152" t="s">
        <v>1596</v>
      </c>
      <c r="C135" s="28"/>
      <c r="D135" s="162"/>
      <c r="E135" s="28"/>
      <c r="F135" s="162" t="s">
        <v>1199</v>
      </c>
      <c r="G135" s="28"/>
      <c r="H135" s="277"/>
      <c r="I135" s="28"/>
    </row>
    <row r="136" spans="1:9" s="26" customFormat="1" ht="15.75">
      <c r="A136" s="28"/>
      <c r="B136" s="48"/>
      <c r="C136" s="28"/>
      <c r="D136" s="126"/>
      <c r="E136" s="28"/>
      <c r="F136" s="37"/>
      <c r="G136" s="28"/>
      <c r="H136" s="272"/>
      <c r="I136" s="28"/>
    </row>
    <row r="137" spans="1:9" s="26" customFormat="1" ht="15.75">
      <c r="A137" s="28"/>
      <c r="B137" s="127" t="s">
        <v>1895</v>
      </c>
      <c r="C137" s="28"/>
      <c r="D137" s="146"/>
      <c r="E137" s="28"/>
      <c r="F137" s="146"/>
      <c r="G137" s="28"/>
      <c r="H137" s="274"/>
      <c r="I137" s="28"/>
    </row>
    <row r="138" spans="1:9" s="26" customFormat="1" ht="31.5">
      <c r="A138" s="28"/>
      <c r="B138" s="147" t="s">
        <v>1601</v>
      </c>
      <c r="C138" s="28"/>
      <c r="D138" s="161" t="s">
        <v>1662</v>
      </c>
      <c r="E138" s="28"/>
      <c r="F138" s="161" t="s">
        <v>2161</v>
      </c>
      <c r="G138" s="28"/>
      <c r="H138" s="275"/>
      <c r="I138" s="28"/>
    </row>
    <row r="139" spans="1:9" s="26" customFormat="1" ht="78.75">
      <c r="A139" s="28"/>
      <c r="B139" s="152" t="s">
        <v>1597</v>
      </c>
      <c r="C139" s="28"/>
      <c r="D139" s="319">
        <v>48852000000</v>
      </c>
      <c r="E139" s="28"/>
      <c r="F139" s="162" t="s">
        <v>1011</v>
      </c>
      <c r="G139" s="28"/>
      <c r="H139" s="281" t="s">
        <v>2335</v>
      </c>
      <c r="I139" s="28"/>
    </row>
    <row r="140" spans="1:9" s="26" customFormat="1" ht="15.75">
      <c r="A140" s="28"/>
      <c r="B140" s="48"/>
      <c r="C140" s="28"/>
      <c r="D140" s="126"/>
      <c r="E140" s="28"/>
      <c r="F140" s="37"/>
      <c r="G140" s="28"/>
      <c r="H140" s="272"/>
      <c r="I140" s="28"/>
    </row>
    <row r="141" spans="1:9" s="26" customFormat="1" ht="15.75">
      <c r="A141" s="28"/>
      <c r="B141" s="127" t="s">
        <v>1896</v>
      </c>
      <c r="C141" s="28"/>
      <c r="D141" s="146"/>
      <c r="E141" s="28"/>
      <c r="F141" s="146"/>
      <c r="G141" s="28"/>
      <c r="H141" s="274"/>
      <c r="I141" s="28"/>
    </row>
    <row r="142" spans="1:9" s="26" customFormat="1" ht="63">
      <c r="A142" s="28"/>
      <c r="B142" s="147" t="str">
        <f>"Does the government disclose information on"&amp;RIGHT(B141,LEN(B141)-SEARCH(":",B141,1))&amp;"?"</f>
        <v>Does the government disclose information on Direct subnational payments?</v>
      </c>
      <c r="C142" s="28"/>
      <c r="D142" s="161" t="s">
        <v>1662</v>
      </c>
      <c r="E142" s="28"/>
      <c r="F142" s="161" t="s">
        <v>2162</v>
      </c>
      <c r="G142" s="28"/>
      <c r="H142" s="276" t="s">
        <v>2163</v>
      </c>
      <c r="I142" s="28"/>
    </row>
    <row r="143" spans="1:9" s="26" customFormat="1" ht="31.5">
      <c r="A143" s="28"/>
      <c r="B143" s="152" t="s">
        <v>1600</v>
      </c>
      <c r="C143" s="28"/>
      <c r="D143" s="286">
        <v>233108489</v>
      </c>
      <c r="E143" s="28"/>
      <c r="F143" s="162" t="s">
        <v>1011</v>
      </c>
      <c r="G143" s="28"/>
      <c r="H143" s="287" t="s">
        <v>2164</v>
      </c>
      <c r="I143" s="28"/>
    </row>
    <row r="144" spans="1:9" s="26" customFormat="1" ht="15.75">
      <c r="A144" s="28"/>
      <c r="B144" s="48"/>
      <c r="C144" s="28"/>
      <c r="D144" s="126"/>
      <c r="E144" s="28"/>
      <c r="F144" s="37"/>
      <c r="G144" s="28"/>
      <c r="H144" s="272"/>
      <c r="I144" s="28"/>
    </row>
    <row r="145" spans="1:9" s="26" customFormat="1" ht="15.75">
      <c r="A145" s="28"/>
      <c r="B145" s="127" t="s">
        <v>1897</v>
      </c>
      <c r="C145" s="28"/>
      <c r="D145" s="146"/>
      <c r="E145" s="28"/>
      <c r="F145" s="37"/>
      <c r="G145" s="28"/>
      <c r="H145" s="274"/>
      <c r="I145" s="28"/>
    </row>
    <row r="146" spans="1:9" s="26" customFormat="1" ht="31.5">
      <c r="A146" s="28"/>
      <c r="B146" s="148" t="s">
        <v>1515</v>
      </c>
      <c r="C146" s="28"/>
      <c r="D146" s="226" t="str">
        <f>IFERROR(IF(_xlfn.DAYS('Part 1 - About'!$E$24,'Part 1 - About'!$E$20)/365&gt;0,_xlfn.DAYS('Part 1 - About'!$E$24,'Part 1 - About'!$E$20)/365,_xlfn.DAYS('Part 1 - About'!$E$27,'Part 1 - About'!$E$20)/365),"Automatically completed using the 1. About sheet")</f>
        <v>Automatically completed using the 1. About sheet</v>
      </c>
      <c r="E146" s="28"/>
      <c r="F146" s="37"/>
      <c r="G146" s="28"/>
      <c r="H146" s="281" t="s">
        <v>2165</v>
      </c>
      <c r="I146" s="28"/>
    </row>
    <row r="147" spans="1:9" s="26" customFormat="1" ht="15.75">
      <c r="A147" s="28"/>
      <c r="B147" s="48"/>
      <c r="C147" s="28"/>
      <c r="D147" s="126"/>
      <c r="E147" s="28"/>
      <c r="F147" s="37"/>
      <c r="G147" s="28"/>
      <c r="H147" s="272"/>
      <c r="I147" s="28"/>
    </row>
    <row r="148" spans="1:9" s="26" customFormat="1" ht="15.75">
      <c r="A148" s="28"/>
      <c r="B148" s="127" t="s">
        <v>1898</v>
      </c>
      <c r="C148" s="28"/>
      <c r="D148" s="146"/>
      <c r="E148" s="28"/>
      <c r="F148" s="146"/>
      <c r="G148" s="28"/>
      <c r="H148" s="274"/>
      <c r="I148" s="28"/>
    </row>
    <row r="149" spans="1:9" s="26" customFormat="1" ht="63">
      <c r="A149" s="28"/>
      <c r="B149" s="142" t="s">
        <v>1654</v>
      </c>
      <c r="C149" s="28"/>
      <c r="D149" s="161" t="s">
        <v>1662</v>
      </c>
      <c r="E149" s="28"/>
      <c r="F149" s="161" t="s">
        <v>2166</v>
      </c>
      <c r="G149" s="28"/>
      <c r="H149" s="275"/>
      <c r="I149" s="28"/>
    </row>
    <row r="150" spans="1:9" s="26" customFormat="1" ht="31.5">
      <c r="A150" s="28"/>
      <c r="B150" s="143" t="s">
        <v>1604</v>
      </c>
      <c r="C150" s="28"/>
      <c r="D150" s="161" t="s">
        <v>1584</v>
      </c>
      <c r="E150" s="28"/>
      <c r="F150" s="161"/>
      <c r="G150" s="28"/>
      <c r="H150" s="276" t="s">
        <v>2167</v>
      </c>
      <c r="I150" s="28"/>
    </row>
    <row r="151" spans="1:9" s="26" customFormat="1" ht="47.25">
      <c r="A151" s="28"/>
      <c r="B151" s="129" t="s">
        <v>1602</v>
      </c>
      <c r="C151" s="28"/>
      <c r="D151" s="161" t="s">
        <v>1583</v>
      </c>
      <c r="E151" s="28"/>
      <c r="F151" s="161" t="s">
        <v>2168</v>
      </c>
      <c r="G151" s="28"/>
      <c r="H151" s="276" t="s">
        <v>2169</v>
      </c>
      <c r="I151" s="28"/>
    </row>
    <row r="152" spans="1:9" s="26" customFormat="1" ht="15.75">
      <c r="A152" s="28"/>
      <c r="B152" s="131" t="s">
        <v>1603</v>
      </c>
      <c r="C152" s="28"/>
      <c r="D152" s="161" t="s">
        <v>1583</v>
      </c>
      <c r="E152" s="28"/>
      <c r="F152" s="161" t="s">
        <v>2168</v>
      </c>
      <c r="G152" s="28"/>
      <c r="H152" s="275"/>
      <c r="I152" s="28"/>
    </row>
    <row r="153" spans="1:9" s="26" customFormat="1" ht="47.25">
      <c r="A153" s="28"/>
      <c r="B153" s="129" t="s">
        <v>1605</v>
      </c>
      <c r="C153" s="28"/>
      <c r="D153" s="161" t="s">
        <v>1583</v>
      </c>
      <c r="E153" s="28"/>
      <c r="F153" s="161" t="s">
        <v>2145</v>
      </c>
      <c r="G153" s="28"/>
      <c r="H153" s="276" t="s">
        <v>2170</v>
      </c>
      <c r="I153" s="28"/>
    </row>
    <row r="154" spans="1:9" s="26" customFormat="1" ht="15.75">
      <c r="A154" s="28"/>
      <c r="B154" s="132" t="s">
        <v>1606</v>
      </c>
      <c r="C154" s="28"/>
      <c r="D154" s="162" t="s">
        <v>1583</v>
      </c>
      <c r="E154" s="28"/>
      <c r="F154" s="161" t="s">
        <v>2145</v>
      </c>
      <c r="G154" s="28"/>
      <c r="H154" s="277"/>
      <c r="I154" s="28"/>
    </row>
    <row r="155" spans="1:9" s="26" customFormat="1" ht="15.75">
      <c r="A155" s="28"/>
      <c r="B155" s="48"/>
      <c r="C155" s="28"/>
      <c r="D155" s="126"/>
      <c r="E155" s="28"/>
      <c r="F155" s="37"/>
      <c r="G155" s="28"/>
      <c r="H155" s="272"/>
      <c r="I155" s="28"/>
    </row>
    <row r="156" spans="1:9" s="26" customFormat="1" ht="31.5">
      <c r="A156" s="28"/>
      <c r="B156" s="127" t="s">
        <v>1899</v>
      </c>
      <c r="C156" s="28"/>
      <c r="D156" s="146"/>
      <c r="E156" s="28"/>
      <c r="F156" s="146"/>
      <c r="G156" s="28"/>
      <c r="H156" s="274"/>
      <c r="I156" s="28"/>
    </row>
    <row r="157" spans="1:9" s="26" customFormat="1" ht="63">
      <c r="A157" s="28"/>
      <c r="B157" s="147" t="s">
        <v>1608</v>
      </c>
      <c r="C157" s="28"/>
      <c r="D157" s="161" t="s">
        <v>1662</v>
      </c>
      <c r="E157" s="28"/>
      <c r="F157" s="161" t="s">
        <v>2171</v>
      </c>
      <c r="G157" s="28"/>
      <c r="H157" s="276" t="s">
        <v>2173</v>
      </c>
      <c r="I157" s="28"/>
    </row>
    <row r="158" spans="1:9" s="26" customFormat="1" ht="78.75">
      <c r="A158" s="28"/>
      <c r="B158" s="152" t="s">
        <v>1660</v>
      </c>
      <c r="C158" s="28"/>
      <c r="D158" s="162"/>
      <c r="E158" s="28"/>
      <c r="F158" s="164" t="str">
        <f>IF(D158=Lists!$K$4,"&lt; Input URL to data source &gt;",IF(D158=Lists!$K$5,"&lt; Reference section in EITI Report &gt;",IF(D158=Lists!$K$6,"&lt; Reference evidence of non-applicability &gt;","")))</f>
        <v/>
      </c>
      <c r="G158" s="28"/>
      <c r="H158" s="281" t="s">
        <v>2172</v>
      </c>
      <c r="I158" s="28"/>
    </row>
    <row r="159" spans="1:9" s="26" customFormat="1" ht="15.75">
      <c r="A159" s="28"/>
      <c r="B159" s="48"/>
      <c r="C159" s="28"/>
      <c r="D159" s="126"/>
      <c r="E159" s="28"/>
      <c r="F159" s="37"/>
      <c r="G159" s="28"/>
      <c r="H159" s="272"/>
      <c r="I159" s="28"/>
    </row>
    <row r="160" spans="1:9" s="26" customFormat="1" ht="15.75">
      <c r="A160" s="28"/>
      <c r="B160" s="127" t="s">
        <v>1900</v>
      </c>
      <c r="C160" s="28"/>
      <c r="D160" s="146"/>
      <c r="E160" s="28"/>
      <c r="F160" s="146"/>
      <c r="G160" s="28"/>
      <c r="H160" s="274"/>
      <c r="I160" s="28"/>
    </row>
    <row r="161" spans="1:16" s="26" customFormat="1" ht="31.5">
      <c r="A161" s="28"/>
      <c r="B161" s="147" t="s">
        <v>1609</v>
      </c>
      <c r="C161" s="28"/>
      <c r="D161" s="161" t="s">
        <v>1662</v>
      </c>
      <c r="E161" s="28"/>
      <c r="F161" s="161" t="s">
        <v>2174</v>
      </c>
      <c r="G161" s="28"/>
      <c r="H161" s="275"/>
      <c r="I161" s="28"/>
    </row>
    <row r="162" spans="1:16" s="26" customFormat="1" ht="47.25">
      <c r="A162" s="28"/>
      <c r="B162" s="151" t="s">
        <v>1611</v>
      </c>
      <c r="C162" s="28"/>
      <c r="D162" s="284">
        <v>194647641</v>
      </c>
      <c r="E162" s="28"/>
      <c r="F162" s="161" t="s">
        <v>1011</v>
      </c>
      <c r="G162" s="28"/>
      <c r="H162" s="276" t="s">
        <v>2175</v>
      </c>
      <c r="I162" s="28"/>
    </row>
    <row r="163" spans="1:16" s="26" customFormat="1" ht="31.5">
      <c r="A163" s="28"/>
      <c r="B163" s="152" t="s">
        <v>1937</v>
      </c>
      <c r="C163" s="28"/>
      <c r="D163" s="286">
        <v>186740826</v>
      </c>
      <c r="E163" s="28"/>
      <c r="F163" s="162" t="s">
        <v>1011</v>
      </c>
      <c r="G163" s="28"/>
      <c r="H163" s="281" t="s">
        <v>2176</v>
      </c>
      <c r="I163" s="28"/>
      <c r="P163" s="203"/>
    </row>
    <row r="164" spans="1:16" s="26" customFormat="1" ht="15.75">
      <c r="A164" s="28"/>
      <c r="B164" s="48"/>
      <c r="C164" s="28"/>
      <c r="D164" s="126"/>
      <c r="E164" s="28"/>
      <c r="F164" s="37"/>
      <c r="G164" s="28"/>
      <c r="H164" s="272"/>
      <c r="I164" s="28"/>
    </row>
    <row r="165" spans="1:16" s="26" customFormat="1" ht="31.5">
      <c r="A165" s="28"/>
      <c r="B165" s="127" t="s">
        <v>1901</v>
      </c>
      <c r="C165" s="28"/>
      <c r="D165" s="146"/>
      <c r="E165" s="28"/>
      <c r="F165" s="146"/>
      <c r="G165" s="28"/>
      <c r="H165" s="274"/>
      <c r="I165" s="28"/>
    </row>
    <row r="166" spans="1:16" s="26" customFormat="1" ht="47.25">
      <c r="A166" s="28"/>
      <c r="B166" s="147" t="s">
        <v>1612</v>
      </c>
      <c r="C166" s="28"/>
      <c r="D166" s="161" t="s">
        <v>1583</v>
      </c>
      <c r="E166" s="28"/>
      <c r="F166" s="161" t="s">
        <v>2125</v>
      </c>
      <c r="G166" s="28"/>
      <c r="H166" s="276" t="s">
        <v>2177</v>
      </c>
      <c r="I166" s="28"/>
    </row>
    <row r="167" spans="1:16" s="26" customFormat="1" ht="31.5">
      <c r="A167" s="28"/>
      <c r="B167" s="147" t="s">
        <v>1613</v>
      </c>
      <c r="C167" s="28"/>
      <c r="D167" s="161" t="s">
        <v>1584</v>
      </c>
      <c r="E167" s="28"/>
      <c r="F167" s="161" t="str">
        <f>IF(D167=Lists!$K$4,"&lt; Input URL to data source &gt;",IF(D167=Lists!$K$5,"&lt; Reference section in EITI Report or URL &gt;",IF(D167=Lists!$K$6,"&lt; Reference evidence of non-applicability &gt;","")))</f>
        <v/>
      </c>
      <c r="G167" s="28"/>
      <c r="H167" s="275"/>
      <c r="I167" s="28"/>
    </row>
    <row r="168" spans="1:16" s="26" customFormat="1" ht="78.75">
      <c r="A168" s="28"/>
      <c r="B168" s="148" t="s">
        <v>1614</v>
      </c>
      <c r="C168" s="28"/>
      <c r="D168" s="162" t="s">
        <v>1583</v>
      </c>
      <c r="E168" s="28"/>
      <c r="F168" s="162" t="s">
        <v>2178</v>
      </c>
      <c r="G168" s="28"/>
      <c r="H168" s="281" t="s">
        <v>2179</v>
      </c>
      <c r="I168" s="28"/>
    </row>
    <row r="169" spans="1:16" s="26" customFormat="1" ht="15.75">
      <c r="A169" s="28"/>
      <c r="B169" s="48"/>
      <c r="C169" s="28"/>
      <c r="D169" s="126"/>
      <c r="E169" s="28"/>
      <c r="F169" s="37"/>
      <c r="G169" s="28"/>
      <c r="H169" s="272"/>
      <c r="I169" s="28"/>
    </row>
    <row r="170" spans="1:16" s="26" customFormat="1" ht="15.75">
      <c r="A170" s="28"/>
      <c r="B170" s="127" t="s">
        <v>1902</v>
      </c>
      <c r="C170" s="28"/>
      <c r="D170" s="146"/>
      <c r="E170" s="28"/>
      <c r="F170" s="146"/>
      <c r="G170" s="28"/>
      <c r="H170" s="274"/>
      <c r="I170" s="28"/>
    </row>
    <row r="171" spans="1:16" s="26" customFormat="1" ht="31.5">
      <c r="A171" s="28"/>
      <c r="B171" s="147" t="s">
        <v>1615</v>
      </c>
      <c r="C171" s="28"/>
      <c r="D171" s="161" t="s">
        <v>1662</v>
      </c>
      <c r="E171" s="28"/>
      <c r="F171" s="161" t="s">
        <v>2180</v>
      </c>
      <c r="G171" s="28"/>
      <c r="H171" s="276" t="s">
        <v>2346</v>
      </c>
      <c r="I171" s="28"/>
    </row>
    <row r="172" spans="1:16" s="26" customFormat="1" ht="31.5">
      <c r="A172" s="28"/>
      <c r="B172" s="151" t="s">
        <v>1666</v>
      </c>
      <c r="C172" s="28"/>
      <c r="D172" s="284"/>
      <c r="E172" s="28"/>
      <c r="F172" s="161" t="s">
        <v>1011</v>
      </c>
      <c r="G172" s="28"/>
      <c r="H172" s="276"/>
      <c r="I172" s="28"/>
      <c r="J172" s="247"/>
    </row>
    <row r="173" spans="1:16" s="26" customFormat="1" ht="31.5">
      <c r="A173" s="28"/>
      <c r="B173" s="151" t="s">
        <v>1667</v>
      </c>
      <c r="C173" s="28"/>
      <c r="D173" s="284"/>
      <c r="E173" s="133"/>
      <c r="F173" s="161" t="s">
        <v>1011</v>
      </c>
      <c r="G173" s="28"/>
      <c r="H173" s="276"/>
      <c r="I173" s="28"/>
      <c r="L173" s="247"/>
    </row>
    <row r="174" spans="1:16" s="26" customFormat="1" ht="31.5">
      <c r="A174" s="28"/>
      <c r="B174" s="147" t="s">
        <v>1668</v>
      </c>
      <c r="C174" s="28"/>
      <c r="D174" s="161" t="s">
        <v>1662</v>
      </c>
      <c r="E174" s="28"/>
      <c r="F174" s="165" t="s">
        <v>2180</v>
      </c>
      <c r="G174" s="28"/>
      <c r="H174" s="288"/>
      <c r="I174" s="28"/>
      <c r="J174" s="247"/>
      <c r="K174" s="247"/>
      <c r="M174" s="246"/>
    </row>
    <row r="175" spans="1:16" s="26" customFormat="1" ht="31.5">
      <c r="A175" s="28"/>
      <c r="B175" s="151" t="s">
        <v>1669</v>
      </c>
      <c r="C175" s="28"/>
      <c r="D175" s="284"/>
      <c r="E175" s="28"/>
      <c r="F175" s="161" t="s">
        <v>1011</v>
      </c>
      <c r="G175" s="28"/>
      <c r="H175" s="275"/>
      <c r="I175" s="28"/>
      <c r="J175" s="246"/>
      <c r="K175" s="247"/>
    </row>
    <row r="176" spans="1:16" s="26" customFormat="1" ht="31.5">
      <c r="A176" s="28"/>
      <c r="B176" s="151" t="s">
        <v>1670</v>
      </c>
      <c r="C176" s="28"/>
      <c r="D176" s="284">
        <v>562826</v>
      </c>
      <c r="E176" s="133"/>
      <c r="F176" s="161" t="s">
        <v>1011</v>
      </c>
      <c r="G176" s="28"/>
      <c r="H176" s="288" t="s">
        <v>2181</v>
      </c>
      <c r="I176" s="28"/>
      <c r="J176" s="246"/>
      <c r="K176" s="247"/>
      <c r="M176" s="246"/>
    </row>
    <row r="177" spans="1:11" s="26" customFormat="1" ht="31.5">
      <c r="A177" s="28"/>
      <c r="B177" s="147" t="s">
        <v>1839</v>
      </c>
      <c r="C177" s="28"/>
      <c r="D177" s="161" t="s">
        <v>1584</v>
      </c>
      <c r="E177" s="28"/>
      <c r="F177" s="161" t="str">
        <f>IF(D177=Lists!$K$4,"&lt; Input URL to data source &gt;",IF(D177=Lists!$K$5,"&lt; Reference section in EITI Report or URL &gt;",IF(D177=Lists!$K$6,"&lt; Reference evidence of non-applicability &gt;","")))</f>
        <v/>
      </c>
      <c r="G177" s="28"/>
      <c r="H177" s="288" t="s">
        <v>2182</v>
      </c>
      <c r="I177" s="28"/>
      <c r="K177" s="329"/>
    </row>
    <row r="178" spans="1:11" s="26" customFormat="1" ht="31.5">
      <c r="A178" s="28"/>
      <c r="B178" s="151" t="s">
        <v>1840</v>
      </c>
      <c r="C178" s="28"/>
      <c r="D178" s="161"/>
      <c r="E178" s="28"/>
      <c r="F178" s="161" t="s">
        <v>1199</v>
      </c>
      <c r="G178" s="28"/>
      <c r="H178" s="275"/>
      <c r="I178" s="28"/>
    </row>
    <row r="179" spans="1:11" s="26" customFormat="1" ht="31.5">
      <c r="A179" s="28"/>
      <c r="B179" s="152" t="s">
        <v>1841</v>
      </c>
      <c r="C179" s="28"/>
      <c r="D179" s="161"/>
      <c r="E179" s="28"/>
      <c r="F179" s="161" t="s">
        <v>1199</v>
      </c>
      <c r="G179" s="28"/>
      <c r="H179" s="277"/>
      <c r="I179" s="28"/>
    </row>
    <row r="180" spans="1:11" s="26" customFormat="1" ht="15.75">
      <c r="A180" s="28"/>
      <c r="B180" s="48"/>
      <c r="C180" s="28"/>
      <c r="D180" s="126"/>
      <c r="E180" s="28"/>
      <c r="F180" s="37"/>
      <c r="G180" s="28"/>
      <c r="H180" s="272"/>
      <c r="I180" s="28"/>
    </row>
    <row r="181" spans="1:11" s="26" customFormat="1" ht="15.75">
      <c r="A181" s="28"/>
      <c r="B181" s="127" t="s">
        <v>1903</v>
      </c>
      <c r="C181" s="28"/>
      <c r="D181" s="146"/>
      <c r="E181" s="28"/>
      <c r="F181" s="146"/>
      <c r="G181" s="28"/>
      <c r="H181" s="274"/>
      <c r="I181" s="28"/>
    </row>
    <row r="182" spans="1:11" s="26" customFormat="1" ht="47.25">
      <c r="A182" s="28"/>
      <c r="B182" s="147" t="s">
        <v>1671</v>
      </c>
      <c r="C182" s="28"/>
      <c r="D182" s="161" t="s">
        <v>1000</v>
      </c>
      <c r="E182" s="28"/>
      <c r="F182" s="161" t="s">
        <v>2184</v>
      </c>
      <c r="G182" s="28"/>
      <c r="H182" s="276" t="s">
        <v>2185</v>
      </c>
      <c r="I182" s="28"/>
    </row>
    <row r="183" spans="1:11" s="26" customFormat="1" ht="31.5">
      <c r="A183" s="28"/>
      <c r="B183" s="152" t="s">
        <v>1616</v>
      </c>
      <c r="C183" s="28"/>
      <c r="D183" s="162"/>
      <c r="E183" s="28"/>
      <c r="F183" s="162" t="s">
        <v>1199</v>
      </c>
      <c r="G183" s="28"/>
      <c r="H183" s="277"/>
      <c r="I183" s="28"/>
    </row>
    <row r="184" spans="1:11" s="26" customFormat="1" ht="15.75">
      <c r="A184" s="28"/>
      <c r="B184" s="48"/>
      <c r="C184" s="28"/>
      <c r="D184" s="126"/>
      <c r="E184" s="28"/>
      <c r="F184" s="37"/>
      <c r="G184" s="28"/>
      <c r="H184" s="272"/>
      <c r="I184" s="28"/>
    </row>
    <row r="185" spans="1:11" s="26" customFormat="1" ht="47.25">
      <c r="A185" s="28"/>
      <c r="B185" s="127" t="s">
        <v>1904</v>
      </c>
      <c r="C185" s="28"/>
      <c r="D185" s="154"/>
      <c r="E185" s="28"/>
      <c r="F185" s="155"/>
      <c r="G185" s="28"/>
      <c r="H185" s="289" t="s">
        <v>2189</v>
      </c>
      <c r="I185" s="28"/>
    </row>
    <row r="186" spans="1:11" s="26" customFormat="1" ht="31.5">
      <c r="A186" s="28"/>
      <c r="B186" s="156" t="s">
        <v>1653</v>
      </c>
      <c r="C186" s="28"/>
      <c r="D186" s="161" t="s">
        <v>1662</v>
      </c>
      <c r="E186" s="28"/>
      <c r="F186" s="161" t="s">
        <v>2186</v>
      </c>
      <c r="G186" s="28"/>
      <c r="H186" s="276" t="s">
        <v>2349</v>
      </c>
      <c r="I186" s="28"/>
    </row>
    <row r="187" spans="1:11" s="26" customFormat="1" ht="94.5">
      <c r="A187" s="28"/>
      <c r="B187" s="147" t="s">
        <v>1926</v>
      </c>
      <c r="C187" s="28"/>
      <c r="D187" s="318">
        <v>99778614999.999985</v>
      </c>
      <c r="E187" s="28"/>
      <c r="F187" s="161" t="s">
        <v>1011</v>
      </c>
      <c r="G187" s="28"/>
      <c r="H187" s="276" t="s">
        <v>2188</v>
      </c>
      <c r="I187" s="28"/>
    </row>
    <row r="188" spans="1:11" s="26" customFormat="1" ht="15.75">
      <c r="A188" s="28"/>
      <c r="B188" s="142" t="s">
        <v>1752</v>
      </c>
      <c r="C188" s="28"/>
      <c r="D188" s="161"/>
      <c r="E188" s="28"/>
      <c r="F188" s="161" t="s">
        <v>1199</v>
      </c>
      <c r="G188" s="28"/>
      <c r="H188" s="276" t="s">
        <v>2187</v>
      </c>
      <c r="I188" s="28"/>
      <c r="J188"/>
    </row>
    <row r="189" spans="1:11" s="26" customFormat="1" ht="15.75">
      <c r="A189" s="28"/>
      <c r="B189" s="129" t="s">
        <v>1617</v>
      </c>
      <c r="C189" s="28"/>
      <c r="D189" s="318">
        <v>1635715000000</v>
      </c>
      <c r="E189" s="28"/>
      <c r="F189" s="161" t="s">
        <v>1011</v>
      </c>
      <c r="G189" s="28"/>
      <c r="H189" s="288" t="s">
        <v>2193</v>
      </c>
      <c r="I189" s="28"/>
    </row>
    <row r="190" spans="1:11" s="26" customFormat="1" ht="94.5">
      <c r="A190" s="28"/>
      <c r="B190" s="129" t="s">
        <v>1618</v>
      </c>
      <c r="C190" s="28"/>
      <c r="D190" s="327">
        <f>'Part 4 - Government revenues'!J65</f>
        <v>37734976370.500824</v>
      </c>
      <c r="E190" s="28"/>
      <c r="F190" s="161" t="s">
        <v>1011</v>
      </c>
      <c r="G190" s="28"/>
      <c r="H190" s="276" t="s">
        <v>2347</v>
      </c>
      <c r="I190" s="28"/>
    </row>
    <row r="191" spans="1:11" s="26" customFormat="1" ht="15.75">
      <c r="A191" s="28"/>
      <c r="B191" s="129" t="s">
        <v>1619</v>
      </c>
      <c r="C191" s="28"/>
      <c r="D191" s="318">
        <v>464000000000</v>
      </c>
      <c r="E191" s="28"/>
      <c r="F191" s="161" t="s">
        <v>1011</v>
      </c>
      <c r="G191" s="28"/>
      <c r="H191" s="288" t="s">
        <v>2190</v>
      </c>
      <c r="I191" s="28"/>
    </row>
    <row r="192" spans="1:11" s="26" customFormat="1" ht="15.75">
      <c r="A192" s="28"/>
      <c r="B192" s="129" t="s">
        <v>1620</v>
      </c>
      <c r="C192" s="28"/>
      <c r="D192" s="318">
        <v>51293217701.559998</v>
      </c>
      <c r="E192" s="28"/>
      <c r="F192" s="161" t="s">
        <v>1011</v>
      </c>
      <c r="G192" s="28"/>
      <c r="H192" s="275"/>
      <c r="I192" s="28"/>
    </row>
    <row r="193" spans="1:9" s="26" customFormat="1" ht="15.75">
      <c r="A193" s="28"/>
      <c r="B193" s="129" t="s">
        <v>1621</v>
      </c>
      <c r="C193" s="28"/>
      <c r="D193" s="318">
        <v>287000000000</v>
      </c>
      <c r="E193" s="28"/>
      <c r="F193" s="161" t="s">
        <v>1011</v>
      </c>
      <c r="G193" s="28"/>
      <c r="H193" s="288" t="s">
        <v>2190</v>
      </c>
      <c r="I193" s="28"/>
    </row>
    <row r="194" spans="1:9" s="26" customFormat="1" ht="15.75">
      <c r="A194" s="28"/>
      <c r="B194" s="129" t="s">
        <v>1927</v>
      </c>
      <c r="C194" s="28"/>
      <c r="D194" s="161"/>
      <c r="E194" s="28"/>
      <c r="F194" s="161" t="s">
        <v>1929</v>
      </c>
      <c r="G194" s="28"/>
      <c r="H194" s="276" t="s">
        <v>2191</v>
      </c>
      <c r="I194" s="28"/>
    </row>
    <row r="195" spans="1:9" s="26" customFormat="1" ht="15.75">
      <c r="A195" s="28"/>
      <c r="B195" s="129" t="s">
        <v>1928</v>
      </c>
      <c r="C195" s="28"/>
      <c r="D195" s="161"/>
      <c r="E195" s="28"/>
      <c r="F195" s="161" t="s">
        <v>1929</v>
      </c>
      <c r="G195" s="28"/>
      <c r="H195" s="276" t="s">
        <v>2191</v>
      </c>
      <c r="I195" s="28"/>
    </row>
    <row r="196" spans="1:9" s="26" customFormat="1" ht="15.75">
      <c r="A196" s="28"/>
      <c r="B196" s="129" t="s">
        <v>1622</v>
      </c>
      <c r="C196" s="28"/>
      <c r="D196" s="161">
        <f>2860+6473</f>
        <v>9333</v>
      </c>
      <c r="E196" s="28"/>
      <c r="F196" s="161" t="s">
        <v>1929</v>
      </c>
      <c r="G196" s="28"/>
      <c r="H196" s="276" t="s">
        <v>2192</v>
      </c>
      <c r="I196" s="28"/>
    </row>
    <row r="197" spans="1:9" s="26" customFormat="1" ht="15.75">
      <c r="A197" s="28"/>
      <c r="B197" s="129" t="s">
        <v>1623</v>
      </c>
      <c r="C197" s="28"/>
      <c r="D197" s="161">
        <v>1230000</v>
      </c>
      <c r="E197" s="28"/>
      <c r="F197" s="161" t="s">
        <v>1929</v>
      </c>
      <c r="G197" s="28"/>
      <c r="H197" s="288"/>
      <c r="I197" s="28"/>
    </row>
    <row r="198" spans="1:9" s="26" customFormat="1" ht="15.75">
      <c r="A198" s="28"/>
      <c r="B198" s="129" t="s">
        <v>1632</v>
      </c>
      <c r="C198" s="28"/>
      <c r="D198" s="161"/>
      <c r="E198" s="28"/>
      <c r="F198" s="161" t="s">
        <v>1199</v>
      </c>
      <c r="G198" s="28"/>
      <c r="H198" s="275"/>
      <c r="I198" s="28"/>
    </row>
    <row r="199" spans="1:9" s="26" customFormat="1" ht="15.75">
      <c r="A199" s="28"/>
      <c r="B199" s="140" t="s">
        <v>1633</v>
      </c>
      <c r="C199" s="28"/>
      <c r="D199" s="162"/>
      <c r="E199" s="28"/>
      <c r="F199" s="162" t="s">
        <v>1199</v>
      </c>
      <c r="G199" s="28"/>
      <c r="H199" s="277"/>
      <c r="I199" s="28"/>
    </row>
    <row r="200" spans="1:9" s="26" customFormat="1" ht="15.75">
      <c r="A200" s="28"/>
      <c r="B200" s="160"/>
      <c r="C200" s="28"/>
      <c r="D200" s="157"/>
      <c r="E200" s="28"/>
      <c r="F200" s="160"/>
      <c r="G200" s="28"/>
      <c r="H200" s="272"/>
      <c r="I200" s="28"/>
    </row>
    <row r="201" spans="1:9" s="26" customFormat="1" ht="15.75">
      <c r="A201" s="28"/>
      <c r="B201" s="127" t="s">
        <v>1942</v>
      </c>
      <c r="C201" s="28"/>
      <c r="D201" s="128"/>
      <c r="E201" s="28"/>
      <c r="F201" s="128"/>
      <c r="G201" s="28"/>
      <c r="H201" s="274"/>
      <c r="I201" s="28"/>
    </row>
    <row r="202" spans="1:9" s="26" customFormat="1" ht="15.75">
      <c r="A202" s="28"/>
      <c r="B202" s="129" t="s">
        <v>1516</v>
      </c>
      <c r="C202" s="28"/>
      <c r="D202" s="130"/>
      <c r="E202" s="28"/>
      <c r="F202" s="130"/>
      <c r="G202" s="28"/>
      <c r="H202" s="275"/>
      <c r="I202" s="28"/>
    </row>
    <row r="203" spans="1:9" s="26" customFormat="1" ht="47.25">
      <c r="A203" s="28"/>
      <c r="B203" s="143" t="s">
        <v>1939</v>
      </c>
      <c r="C203" s="28"/>
      <c r="D203" s="161" t="s">
        <v>1583</v>
      </c>
      <c r="E203" s="28"/>
      <c r="F203" s="161" t="s">
        <v>2132</v>
      </c>
      <c r="G203" s="28"/>
      <c r="H203" s="276" t="s">
        <v>2194</v>
      </c>
      <c r="I203" s="28"/>
    </row>
    <row r="204" spans="1:9" s="26" customFormat="1" ht="47.25">
      <c r="A204" s="133"/>
      <c r="B204" s="220" t="s">
        <v>1940</v>
      </c>
      <c r="C204" s="135"/>
      <c r="D204" s="161" t="s">
        <v>1584</v>
      </c>
      <c r="E204" s="28"/>
      <c r="F204" s="161" t="str">
        <f>IF(D204=Lists!$K$4,"&lt; Input URL to data source &gt;",IF(D204=Lists!$K$5,"&lt; Reference section in EITI Report or URL &gt;",IF(D204=Lists!$K$6,"&lt; Reference evidence of non-applicability &gt;","")))</f>
        <v/>
      </c>
      <c r="G204" s="28"/>
      <c r="H204" s="275"/>
      <c r="I204" s="28"/>
    </row>
    <row r="205" spans="1:9" s="26" customFormat="1" ht="31.5">
      <c r="A205" s="28"/>
      <c r="B205" s="144" t="s">
        <v>1941</v>
      </c>
      <c r="C205" s="135"/>
      <c r="D205" s="162" t="s">
        <v>1584</v>
      </c>
      <c r="E205" s="28"/>
      <c r="F205" s="162" t="str">
        <f>IF(D205=Lists!$K$4,"&lt; Input URL to data source &gt;",IF(D205=Lists!$K$5,"&lt; Reference section in EITI Report or URL &gt;",IF(D205=Lists!$K$6,"&lt; Reference evidence of non-applicability &gt;","")))</f>
        <v/>
      </c>
      <c r="G205" s="28"/>
      <c r="H205" s="277"/>
      <c r="I205" s="28"/>
    </row>
    <row r="206" spans="1:9" s="26" customFormat="1" ht="16.5" thickBot="1">
      <c r="A206" s="28"/>
      <c r="B206" s="158"/>
      <c r="C206" s="83"/>
      <c r="D206" s="159"/>
      <c r="E206" s="83"/>
      <c r="F206" s="158"/>
      <c r="G206" s="83"/>
      <c r="H206" s="279"/>
      <c r="I206" s="28"/>
    </row>
    <row r="207" spans="1:9" s="26" customFormat="1" ht="15.75">
      <c r="A207" s="28"/>
      <c r="B207" s="160"/>
      <c r="C207" s="28"/>
      <c r="D207" s="157"/>
      <c r="E207" s="28"/>
      <c r="F207" s="160"/>
      <c r="G207" s="28"/>
      <c r="H207" s="272"/>
      <c r="I207" s="28"/>
    </row>
    <row r="208" spans="1:9" s="26" customFormat="1" ht="16.5" thickBot="1">
      <c r="A208" s="28"/>
      <c r="B208" s="359" t="s">
        <v>1844</v>
      </c>
      <c r="C208" s="360"/>
      <c r="D208" s="360"/>
      <c r="E208" s="360"/>
      <c r="F208" s="360"/>
      <c r="G208" s="360"/>
      <c r="H208" s="360"/>
      <c r="I208" s="28"/>
    </row>
    <row r="209" spans="1:9" s="26" customFormat="1" ht="15.75">
      <c r="A209" s="28"/>
      <c r="B209" s="361" t="s">
        <v>1863</v>
      </c>
      <c r="C209" s="362"/>
      <c r="D209" s="362"/>
      <c r="E209" s="362"/>
      <c r="F209" s="362"/>
      <c r="G209" s="362"/>
      <c r="H209" s="362"/>
      <c r="I209" s="28"/>
    </row>
    <row r="210" spans="1:9" s="26" customFormat="1" ht="16.5" thickBot="1">
      <c r="A210" s="28"/>
      <c r="B210" s="225"/>
      <c r="C210" s="225"/>
      <c r="D210" s="225"/>
      <c r="E210" s="225"/>
      <c r="F210" s="225"/>
      <c r="G210" s="225"/>
      <c r="H210" s="280"/>
      <c r="I210" s="28"/>
    </row>
    <row r="211" spans="1:9" s="26" customFormat="1" ht="15.75">
      <c r="A211" s="28"/>
      <c r="B211" s="349" t="s">
        <v>1843</v>
      </c>
      <c r="C211" s="349"/>
      <c r="D211" s="349"/>
      <c r="E211" s="349"/>
      <c r="F211" s="349"/>
      <c r="G211" s="349"/>
      <c r="H211" s="349"/>
      <c r="I211" s="28"/>
    </row>
    <row r="212" spans="1:9" s="26" customFormat="1" ht="15.75" customHeight="1">
      <c r="A212" s="28"/>
      <c r="B212" s="338" t="s">
        <v>1864</v>
      </c>
      <c r="C212" s="338"/>
      <c r="D212" s="338"/>
      <c r="E212" s="338"/>
      <c r="F212" s="338"/>
      <c r="G212" s="338"/>
      <c r="H212" s="338"/>
      <c r="I212" s="28"/>
    </row>
    <row r="213" spans="1:9" s="26" customFormat="1" ht="15.75">
      <c r="A213" s="28"/>
      <c r="B213" s="349" t="s">
        <v>1865</v>
      </c>
      <c r="C213" s="349"/>
      <c r="D213" s="349"/>
      <c r="E213" s="349"/>
      <c r="F213" s="349"/>
      <c r="G213" s="349"/>
      <c r="H213" s="349"/>
      <c r="I213" s="28"/>
    </row>
    <row r="214" spans="1:9" s="26" customFormat="1" ht="15.75">
      <c r="A214" s="28"/>
      <c r="B214" s="37"/>
      <c r="C214" s="28"/>
      <c r="D214" s="157"/>
      <c r="E214" s="28"/>
      <c r="F214" s="37"/>
      <c r="G214" s="28"/>
      <c r="H214" s="272"/>
      <c r="I214" s="28"/>
    </row>
    <row r="215" spans="1:9" s="26" customFormat="1" ht="15.75">
      <c r="A215" s="28"/>
      <c r="B215" s="37"/>
      <c r="C215" s="28"/>
      <c r="D215" s="157"/>
      <c r="E215" s="28"/>
      <c r="F215" s="37"/>
      <c r="G215" s="28"/>
      <c r="H215" s="272"/>
      <c r="I215" s="28"/>
    </row>
    <row r="216" spans="1:9" s="26" customFormat="1" ht="15.75">
      <c r="A216" s="28"/>
      <c r="B216" s="37"/>
      <c r="C216" s="28"/>
      <c r="D216" s="157"/>
      <c r="E216" s="28"/>
      <c r="F216" s="37"/>
      <c r="G216" s="28"/>
      <c r="H216" s="272"/>
      <c r="I216" s="28"/>
    </row>
    <row r="217" spans="1:9" s="26" customFormat="1" ht="15.75">
      <c r="H217" s="249"/>
    </row>
    <row r="218" spans="1:9" ht="16.5"/>
    <row r="219" spans="1:9" ht="16.5"/>
    <row r="220" spans="1:9" ht="16.5"/>
    <row r="221" spans="1:9" ht="16.5"/>
    <row r="222" spans="1:9" ht="16.5"/>
    <row r="223" spans="1:9" ht="16.5"/>
    <row r="224" spans="1:9" ht="16.5"/>
    <row r="225" ht="16.5"/>
    <row r="226" ht="16.5"/>
    <row r="227" ht="16.5"/>
    <row r="228" ht="16.5"/>
    <row r="229" ht="16.5"/>
    <row r="230" ht="16.5"/>
    <row r="231" ht="16.5"/>
    <row r="232" ht="16.5"/>
    <row r="233" ht="16.5"/>
    <row r="234" ht="16.5"/>
    <row r="235" ht="16.5"/>
    <row r="236" ht="16.5"/>
    <row r="237" ht="16.5"/>
    <row r="238" ht="16.5"/>
  </sheetData>
  <mergeCells count="12">
    <mergeCell ref="B213:H213"/>
    <mergeCell ref="B3:H3"/>
    <mergeCell ref="B4:H4"/>
    <mergeCell ref="B5:H5"/>
    <mergeCell ref="B6:H6"/>
    <mergeCell ref="B7:H7"/>
    <mergeCell ref="B8:H8"/>
    <mergeCell ref="B208:H208"/>
    <mergeCell ref="B209:H209"/>
    <mergeCell ref="B211:H211"/>
    <mergeCell ref="B212:H212"/>
    <mergeCell ref="B9:H9"/>
  </mergeCells>
  <dataValidations xWindow="624" yWindow="741"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23:D126 D94:D97 D121 D99:D111 D83:D89 D80:D81 D77:D78 D74:D75 D72 D66:D68 D70"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110 F106 F78 F123 F81 F75 F121 F94 F104 F96 F102 F98 F100 F108 F125 F88" xr:uid="{00000000-0002-0000-0200-000001000000}">
      <formula1>"&lt;Select unit&gt;,Sm3,Sm3 o.e.,Barrels,Tonnes,oz,carats,Scf, thousand tonnes,"</formula1>
    </dataValidation>
    <dataValidation type="list" showInputMessage="1" showErrorMessage="1" promptTitle="Reporting type" prompt="Please indicate which type of reporting, between:_x000a__x000a_Systematic disclosure_x000a_EITI reporting_x000a_Not available_x000a_Not applicable" sqref="D177 D19:D22 D34:D36 D39:D43 D46:D48 D119 D60 D64:D65 D92:D93 D114:D115 D186 D130 D134 D138 D142 D149:D154 D157 D161 D166:D168 D171 D174 D182 D51:D57 D26:D30 D202:D205"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27" xr:uid="{00000000-0002-0000-0200-000003000000}">
      <formula1>0</formula1>
    </dataValidation>
    <dataValidation type="textLength" allowBlank="1" showInputMessage="1" showErrorMessage="1" errorTitle="Please do not edit these cells" error="Please do not edit these cells" sqref="B145:B146 B148 B133:B135 B214:B216 B118 B129:B131 B137:B139 B141:B143 B113:B116 D116 D146"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93"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91"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90"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89"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87:D188"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92"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31 D135 D139 D143 D158 D162:D163 D178:D179 D183 D172:D173 D175:D176"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96"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97"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31 F135 F139 F143 F162:F163 F178:F179 F183 F172:F173 F187:F193 F198:F199 F175:F176"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98"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99"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25 B70 B72 B74:B75 B77:B78 B80:B81 B110 B108 B66 B68 B98 B96 B100 B102 B94 B104 B123 B121 B83 B85 B106 B87:B88" xr:uid="{00000000-0002-0000-0200-000011000000}">
      <formula1>Commodities_list</formula1>
    </dataValidation>
    <dataValidation type="whole" allowBlank="1" showInputMessage="1" showErrorMessage="1" errorTitle="Please do not edit these cells" error="Please do not edit these cells" sqref="B170:B176 B149:B154 B156:B158 B160:B163 B165:B168 B181:B183 B201:B205" xr:uid="{00000000-0002-0000-0200-000012000000}">
      <formula1>10000</formula1>
      <formula2>50000</formula2>
    </dataValidation>
    <dataValidation type="whole" allowBlank="1" showInputMessage="1" showErrorMessage="1" errorTitle="Please do not edit these cells" error="Please do not edit these cells" sqref="B206:H207 B185:B199" xr:uid="{00000000-0002-0000-02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94:F197" xr:uid="{00000000-0002-0000-0200-000014000000}">
      <formula1>0</formula1>
    </dataValidation>
    <dataValidation allowBlank="1" showInputMessage="1" showErrorMessage="1" errorTitle="Please do not edit these cells" error="Please do not edit these cells" sqref="B177:B179" xr:uid="{00000000-0002-0000-0200-000015000000}"/>
    <dataValidation type="whole" allowBlank="1" showInputMessage="1" showErrorMessage="1" errorTitle="Do not edit these cells" error="Please do not edit these cells" sqref="B210" xr:uid="{00000000-0002-0000-0200-000016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95" xr:uid="{00000000-0002-0000-0200-00001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94" xr:uid="{00000000-0002-0000-0200-000018000000}">
      <formula1>2</formula1>
    </dataValidation>
    <dataValidation type="whole" showInputMessage="1" showErrorMessage="1" sqref="A71:C71 B64:B65 A69:C69 A70 A72 A74:A75 A77:A78 A80:A81 F169:F170 B180:C180 D180:D181 F180:F181 B184:C184 D184:D185 F23:F25 D23:D25 F32:F33 D32:D33 F37:F38 D37:D38 F44:F45 D44:D45 F49:F50 D49:D50 F58:F59 D58:D59 B67 D90:D91 F90:F91 B112:C112 D112:D113 F112:F113 B117:C117 F116:F118 B120:G120 B122:G122 F184:F185 B111 B128:C128 D128:D129 F128:F129 B132:C132 D132:D133 F132:F133 B136:C136 D136:D137 F136:F137 B140:C140 D140:D141 F140:F141 B144:C144 B147:C147 B155:C155 D155:D156 F155:F156 B159:C159 D159:D160 F159:F160 B164:C164 D164:D165 F164:F165 B169:C169 D169:D170 C70 C72 C74:C75 C77:C78 C80:C81 C113:C116 C118:C119 H132 C129:C131 C133:C135 C137:C139 C141:C143 C145:C146 C148:C154 C156:C158 C160:C163 C165:C168 C170:C179 C181:C183 D17:D18 F17:F18 B126:B127 D117:D118 F144:F148 H159 H155 H147 H144 H140 H136 H112 H117 E121 G121 H128 C121 I1:I16 H23 H90 E123:E205 F61:F63 D61:D63 C12:H16 A1:A68 C17:C68 B89:B93 B95 B97 B99 B101 B103 H184 H180 H169 H164 H61 H58 H49 H44 H37 H32 A201:A205 C201:C205 F200:F201 D200:D201 C185:C199 B200:C200 H200 B119 D144:D145 D147:D148 B10:H10 B11:F11 B12:B61 B1:H1 B124 C123:C127 G123:G205 B84 A82:C82 B86 A83:A93 A73:C73 A76:C76 A79:C79 B105 B109 B107 G17:G119 E17:E119 C83:C111" xr:uid="{00000000-0002-0000-0200-000019000000}">
      <formula1>999999</formula1>
      <formula2>99999999</formula2>
    </dataValidation>
    <dataValidation showInputMessage="1" showErrorMessage="1" sqref="B62:B63" xr:uid="{00000000-0002-0000-0200-00001A000000}"/>
    <dataValidation type="textLength" allowBlank="1" showInputMessage="1" showErrorMessage="1" sqref="H17:H22 H24:H31 H33:H36 H38:H43 H45:H48 H50:H57 H59:H60 H185:H199 H62:H89 H91:H111 H129:H131 H133:H135 H137:H139 H141:H143 H145:H146 H148:H154 H156:H158 H160:H163 H165:H168 H118:H127 H181:H183 H174:H179 H201:H205 H170:H172 H113:H116" xr:uid="{00000000-0002-0000-0200-00001B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C000000}">
      <formula1>0</formula1>
    </dataValidation>
    <dataValidation type="whole" showInputMessage="1" showErrorMessage="1" errorTitle="Do not edit these cells" error="Please do not edit these cells" sqref="B2:H9" xr:uid="{00000000-0002-0000-0200-00001D000000}">
      <formula1>999999</formula1>
      <formula2>99999999</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6 F68 F70 F72 F74 F77 F80 F83 F85 F87" xr:uid="{00000000-0002-0000-0200-00001E000000}">
      <formula1>"&lt;Select unit&gt;,Sm3,Sm3 o.e.,Barrels,Tonnes,oz,carats,Scf,thousand tonnes"</formula1>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9" r:id="rId6" location="r3-1" display="EITI Requirement 3.1" xr:uid="{00000000-0004-0000-0200-000005000000}"/>
    <hyperlink ref="B63" r:id="rId7" xr:uid="{00000000-0004-0000-0200-000006000000}"/>
    <hyperlink ref="B91" r:id="rId8" location="r3-3" display="EITI Requirement 3.3" xr:uid="{00000000-0004-0000-0200-000007000000}"/>
    <hyperlink ref="B113" r:id="rId9" location="r4-1" display="EITI Requirement 4.1" xr:uid="{00000000-0004-0000-0200-000008000000}"/>
    <hyperlink ref="B118" r:id="rId10" location="r4-2" display="EITI Requirement 4.2" xr:uid="{00000000-0004-0000-0200-000009000000}"/>
    <hyperlink ref="B129" r:id="rId11" location="r4-3" display="EITI Requirement 4.3" xr:uid="{00000000-0004-0000-0200-00000A000000}"/>
    <hyperlink ref="B133" r:id="rId12" location="r4-4" display="EITI Requirement 4.4" xr:uid="{00000000-0004-0000-0200-00000B000000}"/>
    <hyperlink ref="B137" r:id="rId13" location="r4-5" display="EITI Requirement 4.5" xr:uid="{00000000-0004-0000-0200-00000C000000}"/>
    <hyperlink ref="B141" r:id="rId14" location="r4-6" display="EITI Requirement 4.6" xr:uid="{00000000-0004-0000-0200-00000D000000}"/>
    <hyperlink ref="B145" r:id="rId15" location="r4-8" display="EITI Requirement 4.8" xr:uid="{00000000-0004-0000-0200-00000E000000}"/>
    <hyperlink ref="B148" r:id="rId16" location="r4-9" display="EITI Requirement 4.9" xr:uid="{00000000-0004-0000-0200-00000F000000}"/>
    <hyperlink ref="B156" r:id="rId17" location="r5-1" display="EITI Requirement 5.1" xr:uid="{00000000-0004-0000-0200-000010000000}"/>
    <hyperlink ref="B160" r:id="rId18" location="r5-2" display="EITI Requirement 5.2" xr:uid="{00000000-0004-0000-0200-000011000000}"/>
    <hyperlink ref="B165" r:id="rId19" location="r5-3" display="EITI Requirement 5.3" xr:uid="{00000000-0004-0000-0200-000012000000}"/>
    <hyperlink ref="B181" r:id="rId20" location="r6-2" display="EITI Requirement 6.2" xr:uid="{00000000-0004-0000-0200-000013000000}"/>
    <hyperlink ref="B185" r:id="rId21" location="r6-3" display="EITI Requirement 6.3" xr:uid="{00000000-0004-0000-0200-000014000000}"/>
    <hyperlink ref="B170" r:id="rId22" location="r6-1" display="EITI Requirement 6.1" xr:uid="{00000000-0004-0000-0200-000015000000}"/>
    <hyperlink ref="B33" r:id="rId23" location="r2-3" xr:uid="{00000000-0004-0000-0200-000016000000}"/>
    <hyperlink ref="B187" r:id="rId24" xr:uid="{00000000-0004-0000-0200-000017000000}"/>
    <hyperlink ref="B209:F209" r:id="rId25" display="Give us your feedback or report a conflict in the data! Write to us at  data@eiti.org" xr:uid="{00000000-0004-0000-0200-000018000000}"/>
    <hyperlink ref="B208:F208" r:id="rId26" display="For the latest version of Summary data templates, see  https://eiti.org/summary-data-template" xr:uid="{00000000-0004-0000-0200-000019000000}"/>
    <hyperlink ref="B62" r:id="rId27" location="r3-2" display="EITI Requirement 3.2" xr:uid="{00000000-0004-0000-0200-00001A000000}"/>
    <hyperlink ref="B201" r:id="rId28" location="r6-4" xr:uid="{00000000-0004-0000-0200-00001B000000}"/>
    <hyperlink ref="F22" r:id="rId29" xr:uid="{00000000-0004-0000-0200-00001C000000}"/>
    <hyperlink ref="F31" r:id="rId30" display="http://www.akbn.gov.al/rregjistri-i-lejeve-minerare-aktive/_x000a_" xr:uid="{00000000-0004-0000-0200-00001D000000}"/>
  </hyperlinks>
  <pageMargins left="0.25" right="0.25" top="0.75" bottom="0.75" header="0.3" footer="0.3"/>
  <pageSetup paperSize="8" fitToHeight="0" orientation="landscape" horizontalDpi="2400" verticalDpi="2400" r:id="rId31"/>
  <extLst>
    <ext xmlns:x14="http://schemas.microsoft.com/office/spreadsheetml/2009/9/main" uri="{CCE6A557-97BC-4b89-ADB6-D9C93CAAB3DF}">
      <x14:dataValidations xmlns:xm="http://schemas.microsoft.com/office/excel/2006/main" xWindow="624" yWindow="741" count="2">
        <x14:dataValidation type="list" allowBlank="1" showInputMessage="1" showErrorMessage="1" xr:uid="{00000000-0002-0000-0200-00001F000000}">
          <x14:formula1>
            <xm:f>Lists!$K$3:$K$7</xm:f>
          </x14:formula1>
          <xm:sqref>D214:D216</xm:sqref>
        </x14:dataValidation>
        <x14:dataValidation type="list" operator="equal" showInputMessage="1" showErrorMessage="1" errorTitle="Invalid entry" error="Invalid entry" promptTitle="Please input unit" prompt="Please input currency according to 3-letter ISO currency code." xr:uid="{00000000-0002-0000-0200-000020000000}">
          <x14:formula1>
            <xm:f>Lists!$I$11:$I$168</xm:f>
          </x14:formula1>
          <xm:sqref>F69 F71 F86 F73 F76 F126:F127 F89 F95 F105 F97 F99 F101 F79 F109 F67 F124 F82 F84 F107 F103 F111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V228"/>
  <sheetViews>
    <sheetView showGridLines="0" tabSelected="1" zoomScale="85" zoomScaleNormal="85" workbookViewId="0"/>
  </sheetViews>
  <sheetFormatPr defaultColWidth="4" defaultRowHeight="24" customHeight="1"/>
  <cols>
    <col min="1" max="1" width="4" style="26"/>
    <col min="2" max="2" width="48.7109375" style="26" customWidth="1"/>
    <col min="3" max="3" width="44.42578125" style="26" customWidth="1"/>
    <col min="4" max="4" width="38.7109375" style="26" customWidth="1"/>
    <col min="5" max="5" width="23" style="26" customWidth="1"/>
    <col min="6" max="10" width="26.42578125" style="26" customWidth="1"/>
    <col min="11" max="11" width="4" style="26" customWidth="1"/>
    <col min="12" max="15" width="4" style="26"/>
    <col min="16" max="16" width="9.28515625" style="26" customWidth="1"/>
    <col min="17" max="19" width="4" style="26"/>
    <col min="20" max="20" width="15.28515625" style="26" bestFit="1" customWidth="1"/>
    <col min="21" max="21" width="11.28515625" style="26" customWidth="1"/>
    <col min="22" max="33" width="4" style="26"/>
    <col min="34" max="34" width="12.28515625" style="26" bestFit="1" customWidth="1"/>
    <col min="35" max="16384" width="4" style="26"/>
  </cols>
  <sheetData>
    <row r="1" spans="2:12" ht="15.75"/>
    <row r="2" spans="2:12" ht="15.75">
      <c r="B2" s="350" t="s">
        <v>1905</v>
      </c>
      <c r="C2" s="350"/>
      <c r="D2" s="350"/>
      <c r="E2" s="350"/>
      <c r="F2" s="350"/>
      <c r="G2" s="350"/>
      <c r="H2" s="350"/>
      <c r="I2" s="350"/>
      <c r="J2" s="350"/>
    </row>
    <row r="3" spans="2:12">
      <c r="B3" s="351" t="s">
        <v>1643</v>
      </c>
      <c r="C3" s="351"/>
      <c r="D3" s="351"/>
      <c r="E3" s="351"/>
      <c r="F3" s="351"/>
      <c r="G3" s="351"/>
      <c r="H3" s="351"/>
      <c r="I3" s="351"/>
      <c r="J3" s="351"/>
    </row>
    <row r="4" spans="2:12" ht="15.75">
      <c r="B4" s="353" t="s">
        <v>1906</v>
      </c>
      <c r="C4" s="353"/>
      <c r="D4" s="353"/>
      <c r="E4" s="353"/>
      <c r="F4" s="353"/>
      <c r="G4" s="353"/>
      <c r="H4" s="353"/>
      <c r="I4" s="353"/>
      <c r="J4" s="353"/>
    </row>
    <row r="5" spans="2:12" ht="15.75">
      <c r="B5" s="353" t="s">
        <v>1907</v>
      </c>
      <c r="C5" s="353"/>
      <c r="D5" s="353"/>
      <c r="E5" s="353"/>
      <c r="F5" s="353"/>
      <c r="G5" s="353"/>
      <c r="H5" s="353"/>
      <c r="I5" s="353"/>
      <c r="J5" s="353"/>
    </row>
    <row r="6" spans="2:12" ht="15.75">
      <c r="B6" s="353" t="s">
        <v>1908</v>
      </c>
      <c r="C6" s="353"/>
      <c r="D6" s="353"/>
      <c r="E6" s="353"/>
      <c r="F6" s="353"/>
      <c r="G6" s="353"/>
      <c r="H6" s="353"/>
      <c r="I6" s="353"/>
      <c r="J6" s="353"/>
    </row>
    <row r="7" spans="2:12" ht="15.6" customHeight="1">
      <c r="B7" s="353" t="s">
        <v>1909</v>
      </c>
      <c r="C7" s="353"/>
      <c r="D7" s="353"/>
      <c r="E7" s="353"/>
      <c r="F7" s="353"/>
      <c r="G7" s="353"/>
      <c r="H7" s="353"/>
      <c r="I7" s="353"/>
      <c r="J7" s="353"/>
    </row>
    <row r="8" spans="2:12" ht="15.75">
      <c r="B8" s="357" t="s">
        <v>1910</v>
      </c>
      <c r="C8" s="357"/>
      <c r="D8" s="357"/>
      <c r="E8" s="357"/>
      <c r="F8" s="357"/>
      <c r="G8" s="357"/>
      <c r="H8" s="357"/>
      <c r="I8" s="357"/>
      <c r="J8" s="357"/>
    </row>
    <row r="9" spans="2:12" ht="15.75"/>
    <row r="10" spans="2:12">
      <c r="B10" s="365" t="s">
        <v>1638</v>
      </c>
      <c r="C10" s="365"/>
      <c r="D10" s="365"/>
      <c r="E10" s="365"/>
      <c r="F10" s="365"/>
      <c r="G10" s="365"/>
      <c r="H10" s="365"/>
      <c r="I10" s="365"/>
      <c r="J10" s="365"/>
    </row>
    <row r="11" spans="2:12" s="195" customFormat="1" ht="25.5" customHeight="1">
      <c r="B11" s="366" t="s">
        <v>1631</v>
      </c>
      <c r="C11" s="366"/>
      <c r="D11" s="366"/>
      <c r="E11" s="366"/>
      <c r="F11" s="366"/>
      <c r="G11" s="366"/>
      <c r="H11" s="366"/>
      <c r="I11" s="366"/>
      <c r="J11" s="366"/>
    </row>
    <row r="12" spans="2:12" s="49" customFormat="1" ht="15.75">
      <c r="B12" s="367"/>
      <c r="C12" s="367"/>
      <c r="D12" s="367"/>
      <c r="E12" s="367"/>
      <c r="F12" s="367"/>
      <c r="G12" s="367"/>
      <c r="H12" s="367"/>
      <c r="I12" s="367"/>
      <c r="J12" s="367"/>
    </row>
    <row r="13" spans="2:12" s="49" customFormat="1" ht="19.5">
      <c r="B13" s="368" t="s">
        <v>1567</v>
      </c>
      <c r="C13" s="368"/>
      <c r="D13" s="368"/>
      <c r="E13" s="368"/>
      <c r="F13" s="368"/>
      <c r="G13" s="368"/>
      <c r="H13" s="368"/>
      <c r="I13" s="368"/>
      <c r="J13" s="368"/>
    </row>
    <row r="14" spans="2:12" s="49" customFormat="1" ht="15.75">
      <c r="B14" s="166" t="s">
        <v>1568</v>
      </c>
      <c r="C14" s="166" t="s">
        <v>1833</v>
      </c>
      <c r="D14" s="26" t="s">
        <v>1569</v>
      </c>
      <c r="E14" s="26" t="s">
        <v>1672</v>
      </c>
      <c r="F14" s="167"/>
      <c r="G14" s="168"/>
    </row>
    <row r="15" spans="2:12" s="49" customFormat="1" ht="15.75">
      <c r="B15" s="222" t="s">
        <v>1952</v>
      </c>
      <c r="C15" s="222" t="s">
        <v>1830</v>
      </c>
      <c r="D15" s="26"/>
      <c r="E15" s="221">
        <v>30704450150</v>
      </c>
      <c r="F15" s="168"/>
      <c r="G15" s="170"/>
    </row>
    <row r="16" spans="2:12" s="49" customFormat="1" ht="15.75">
      <c r="B16" s="49" t="s">
        <v>1953</v>
      </c>
      <c r="C16" s="26" t="s">
        <v>1830</v>
      </c>
      <c r="D16" s="26"/>
      <c r="E16" s="221">
        <v>4572240832</v>
      </c>
      <c r="F16" s="170"/>
      <c r="G16" s="26"/>
      <c r="J16" s="167"/>
      <c r="K16" s="167"/>
      <c r="L16" s="167"/>
    </row>
    <row r="17" spans="2:12" s="49" customFormat="1" ht="15.75">
      <c r="B17" s="49" t="s">
        <v>1954</v>
      </c>
      <c r="C17" s="26" t="s">
        <v>1832</v>
      </c>
      <c r="D17" s="26"/>
      <c r="E17" s="221">
        <v>94160577</v>
      </c>
      <c r="F17" s="168"/>
      <c r="G17" s="26"/>
      <c r="J17" s="168"/>
      <c r="K17" s="168"/>
      <c r="L17" s="168"/>
    </row>
    <row r="18" spans="2:12" s="49" customFormat="1" ht="15.75">
      <c r="B18" s="49" t="s">
        <v>1955</v>
      </c>
      <c r="C18" s="222" t="s">
        <v>1832</v>
      </c>
      <c r="D18" s="26"/>
      <c r="E18" s="221">
        <v>9360000</v>
      </c>
      <c r="F18" s="43"/>
      <c r="J18" s="170"/>
      <c r="K18" s="170"/>
      <c r="L18" s="170"/>
    </row>
    <row r="19" spans="2:12" s="49" customFormat="1" ht="15.75">
      <c r="B19" s="49" t="s">
        <v>1956</v>
      </c>
      <c r="C19" s="222" t="s">
        <v>1832</v>
      </c>
      <c r="D19" s="26"/>
      <c r="E19" s="221">
        <v>39139780</v>
      </c>
      <c r="F19" s="43"/>
      <c r="J19" s="168"/>
      <c r="K19" s="168"/>
      <c r="L19" s="168"/>
    </row>
    <row r="20" spans="2:12" s="49" customFormat="1" ht="15.75">
      <c r="B20" s="238" t="s">
        <v>1957</v>
      </c>
      <c r="C20" s="238" t="s">
        <v>1832</v>
      </c>
      <c r="D20" s="239"/>
      <c r="E20" s="241">
        <v>86868292</v>
      </c>
      <c r="F20" s="236"/>
      <c r="J20" s="168"/>
      <c r="K20" s="168"/>
      <c r="L20" s="168"/>
    </row>
    <row r="21" spans="2:12" s="49" customFormat="1" ht="15.75">
      <c r="B21" s="238" t="s">
        <v>1958</v>
      </c>
      <c r="C21" s="238" t="s">
        <v>1832</v>
      </c>
      <c r="D21" s="239"/>
      <c r="E21" s="241">
        <v>3579840</v>
      </c>
      <c r="F21" s="236"/>
      <c r="J21" s="168"/>
      <c r="K21" s="168"/>
      <c r="L21" s="168"/>
    </row>
    <row r="22" spans="2:12" s="49" customFormat="1" ht="15.75">
      <c r="B22" s="238" t="s">
        <v>1959</v>
      </c>
      <c r="C22" s="238" t="s">
        <v>989</v>
      </c>
      <c r="D22" s="239"/>
      <c r="E22" s="241">
        <v>32299999.999999996</v>
      </c>
      <c r="F22" s="236"/>
      <c r="J22" s="168"/>
      <c r="K22" s="168"/>
      <c r="L22" s="168"/>
    </row>
    <row r="23" spans="2:12" s="49" customFormat="1" ht="15.75">
      <c r="B23" s="238" t="s">
        <v>1960</v>
      </c>
      <c r="C23" s="238" t="s">
        <v>1842</v>
      </c>
      <c r="D23" s="239"/>
      <c r="E23" s="241">
        <v>2030861899.5008209</v>
      </c>
      <c r="F23" s="236"/>
      <c r="J23" s="168"/>
      <c r="K23" s="168"/>
      <c r="L23" s="168"/>
    </row>
    <row r="24" spans="2:12" s="49" customFormat="1" ht="15.75">
      <c r="B24" s="238" t="s">
        <v>1961</v>
      </c>
      <c r="C24" s="238" t="s">
        <v>1830</v>
      </c>
      <c r="D24" s="239"/>
      <c r="E24" s="241">
        <v>162015000</v>
      </c>
      <c r="F24" s="236"/>
      <c r="J24" s="168"/>
      <c r="K24" s="168"/>
      <c r="L24" s="168"/>
    </row>
    <row r="25" spans="2:12" s="49" customFormat="1" ht="15.75">
      <c r="B25" s="297" t="s">
        <v>2222</v>
      </c>
      <c r="C25" s="238" t="s">
        <v>1842</v>
      </c>
      <c r="D25" s="295"/>
      <c r="E25" s="298">
        <v>0</v>
      </c>
      <c r="F25" s="290"/>
      <c r="J25" s="168"/>
      <c r="K25" s="168"/>
      <c r="L25" s="168"/>
    </row>
    <row r="26" spans="2:12" s="49" customFormat="1" ht="15.75">
      <c r="B26" s="43"/>
      <c r="C26" s="26"/>
      <c r="D26" s="169"/>
      <c r="E26" s="43"/>
    </row>
    <row r="27" spans="2:12" s="49" customFormat="1" ht="19.5">
      <c r="B27" s="368" t="s">
        <v>1565</v>
      </c>
      <c r="C27" s="368"/>
      <c r="D27" s="368"/>
      <c r="E27" s="368"/>
      <c r="F27" s="368"/>
      <c r="G27" s="368"/>
      <c r="H27" s="368"/>
      <c r="I27" s="368"/>
      <c r="J27" s="368"/>
    </row>
    <row r="28" spans="2:12" s="49" customFormat="1" ht="15.75">
      <c r="B28" s="369" t="s">
        <v>1635</v>
      </c>
      <c r="C28" s="370"/>
      <c r="D28" s="371"/>
      <c r="E28" s="167"/>
    </row>
    <row r="29" spans="2:12" s="49" customFormat="1" ht="15.75">
      <c r="B29" s="320" t="s">
        <v>2338</v>
      </c>
      <c r="C29" s="321" t="s">
        <v>2340</v>
      </c>
      <c r="D29" s="323" t="s">
        <v>2339</v>
      </c>
      <c r="E29" s="43"/>
    </row>
    <row r="30" spans="2:12" s="49" customFormat="1" ht="15.75">
      <c r="B30" s="43"/>
    </row>
    <row r="31" spans="2:12" s="49" customFormat="1" ht="15.75">
      <c r="B31" s="166" t="s">
        <v>1566</v>
      </c>
      <c r="C31" s="166" t="s">
        <v>1950</v>
      </c>
      <c r="D31" s="26" t="s">
        <v>1564</v>
      </c>
      <c r="E31" s="26" t="s">
        <v>1491</v>
      </c>
      <c r="F31" s="26" t="s">
        <v>1581</v>
      </c>
      <c r="G31" s="26" t="s">
        <v>1673</v>
      </c>
      <c r="H31" s="26" t="s">
        <v>1838</v>
      </c>
      <c r="I31" s="26" t="s">
        <v>1674</v>
      </c>
    </row>
    <row r="32" spans="2:12" s="49" customFormat="1" ht="15.75">
      <c r="B32" s="26" t="s">
        <v>2244</v>
      </c>
      <c r="C32" s="228" t="s">
        <v>1977</v>
      </c>
      <c r="D32" s="26" t="s">
        <v>1989</v>
      </c>
      <c r="E32" s="26" t="s">
        <v>988</v>
      </c>
      <c r="F32" s="26" t="s">
        <v>2087</v>
      </c>
      <c r="G32" s="171"/>
      <c r="H32" s="171"/>
      <c r="I32" s="169">
        <v>13751985</v>
      </c>
    </row>
    <row r="33" spans="2:9" s="49" customFormat="1" ht="15.75">
      <c r="B33" s="237" t="s">
        <v>2289</v>
      </c>
      <c r="C33" s="237" t="s">
        <v>1977</v>
      </c>
      <c r="D33" s="237" t="s">
        <v>1995</v>
      </c>
      <c r="E33" s="237" t="s">
        <v>988</v>
      </c>
      <c r="F33" s="237" t="s">
        <v>2091</v>
      </c>
      <c r="G33" s="171"/>
      <c r="H33" s="171"/>
      <c r="I33" s="169">
        <v>4478307</v>
      </c>
    </row>
    <row r="34" spans="2:9" s="49" customFormat="1" ht="15.75">
      <c r="B34" s="237" t="s">
        <v>2274</v>
      </c>
      <c r="C34" s="237" t="s">
        <v>1977</v>
      </c>
      <c r="D34" s="237" t="s">
        <v>1997</v>
      </c>
      <c r="E34" s="237" t="s">
        <v>988</v>
      </c>
      <c r="F34" s="237" t="s">
        <v>2096</v>
      </c>
      <c r="G34" s="240"/>
      <c r="H34" s="240"/>
      <c r="I34" s="169">
        <v>389835284</v>
      </c>
    </row>
    <row r="35" spans="2:9" s="49" customFormat="1" ht="15.75">
      <c r="B35" s="237" t="s">
        <v>2294</v>
      </c>
      <c r="C35" s="237" t="s">
        <v>1977</v>
      </c>
      <c r="D35" s="237" t="s">
        <v>2003</v>
      </c>
      <c r="E35" s="237" t="s">
        <v>988</v>
      </c>
      <c r="F35" s="237" t="s">
        <v>2089</v>
      </c>
      <c r="G35" s="240"/>
      <c r="H35" s="240"/>
      <c r="I35" s="169">
        <v>28490151</v>
      </c>
    </row>
    <row r="36" spans="2:9" s="49" customFormat="1" ht="15.75">
      <c r="B36" s="237" t="s">
        <v>2230</v>
      </c>
      <c r="C36" s="237" t="s">
        <v>1977</v>
      </c>
      <c r="D36" s="237" t="s">
        <v>1985</v>
      </c>
      <c r="E36" s="237" t="s">
        <v>988</v>
      </c>
      <c r="F36" s="237" t="s">
        <v>2087</v>
      </c>
      <c r="G36" s="240"/>
      <c r="H36" s="240"/>
      <c r="I36" s="169">
        <v>15371941</v>
      </c>
    </row>
    <row r="37" spans="2:9" s="49" customFormat="1" ht="15.75">
      <c r="B37" s="237" t="s">
        <v>2250</v>
      </c>
      <c r="C37" s="237" t="s">
        <v>1977</v>
      </c>
      <c r="D37" s="237" t="s">
        <v>2021</v>
      </c>
      <c r="E37" s="237" t="s">
        <v>988</v>
      </c>
      <c r="F37" s="237" t="s">
        <v>2087</v>
      </c>
      <c r="G37" s="240"/>
      <c r="H37" s="240"/>
      <c r="I37" s="169">
        <v>92510361</v>
      </c>
    </row>
    <row r="38" spans="2:9" s="49" customFormat="1" ht="15.75">
      <c r="B38" s="237" t="s">
        <v>2306</v>
      </c>
      <c r="C38" s="237" t="s">
        <v>1977</v>
      </c>
      <c r="D38" s="237" t="s">
        <v>2033</v>
      </c>
      <c r="E38" s="237" t="s">
        <v>988</v>
      </c>
      <c r="F38" s="237" t="s">
        <v>2088</v>
      </c>
      <c r="G38" s="240"/>
      <c r="H38" s="240"/>
      <c r="I38" s="169">
        <v>50588776</v>
      </c>
    </row>
    <row r="39" spans="2:9" s="49" customFormat="1" ht="15.75">
      <c r="B39" s="237" t="s">
        <v>2310</v>
      </c>
      <c r="C39" s="237" t="s">
        <v>1977</v>
      </c>
      <c r="D39" s="237" t="s">
        <v>2040</v>
      </c>
      <c r="E39" s="237" t="s">
        <v>988</v>
      </c>
      <c r="F39" s="237" t="s">
        <v>2087</v>
      </c>
      <c r="G39" s="240"/>
      <c r="H39" s="240"/>
      <c r="I39" s="169">
        <v>7445843</v>
      </c>
    </row>
    <row r="40" spans="2:9" s="49" customFormat="1" ht="15.75">
      <c r="B40" s="237" t="s">
        <v>2267</v>
      </c>
      <c r="C40" s="237" t="s">
        <v>1977</v>
      </c>
      <c r="D40" s="237" t="s">
        <v>2049</v>
      </c>
      <c r="E40" s="237" t="s">
        <v>988</v>
      </c>
      <c r="F40" s="237" t="s">
        <v>2085</v>
      </c>
      <c r="G40" s="240"/>
      <c r="H40" s="240"/>
      <c r="I40" s="169">
        <v>14719840</v>
      </c>
    </row>
    <row r="41" spans="2:9" s="49" customFormat="1" ht="15.75">
      <c r="B41" s="237" t="s">
        <v>2255</v>
      </c>
      <c r="C41" s="237" t="s">
        <v>1977</v>
      </c>
      <c r="D41" s="237" t="s">
        <v>2050</v>
      </c>
      <c r="E41" s="237" t="s">
        <v>988</v>
      </c>
      <c r="F41" s="237" t="s">
        <v>2087</v>
      </c>
      <c r="G41" s="240"/>
      <c r="H41" s="240"/>
      <c r="I41" s="169">
        <v>11619465</v>
      </c>
    </row>
    <row r="42" spans="2:9" s="49" customFormat="1" ht="15.75">
      <c r="B42" s="237" t="s">
        <v>2323</v>
      </c>
      <c r="C42" s="237" t="s">
        <v>1977</v>
      </c>
      <c r="D42" s="237" t="s">
        <v>2071</v>
      </c>
      <c r="E42" s="237" t="s">
        <v>988</v>
      </c>
      <c r="F42" s="237" t="s">
        <v>2092</v>
      </c>
      <c r="G42" s="240"/>
      <c r="H42" s="240"/>
      <c r="I42" s="169">
        <v>24536383</v>
      </c>
    </row>
    <row r="43" spans="2:9" s="49" customFormat="1" ht="15.75">
      <c r="B43" s="237" t="s">
        <v>2227</v>
      </c>
      <c r="C43" s="237" t="s">
        <v>1977</v>
      </c>
      <c r="D43" s="237" t="s">
        <v>2072</v>
      </c>
      <c r="E43" s="237" t="s">
        <v>988</v>
      </c>
      <c r="F43" s="237" t="s">
        <v>2087</v>
      </c>
      <c r="G43" s="240"/>
      <c r="H43" s="240"/>
      <c r="I43" s="169">
        <v>11679646</v>
      </c>
    </row>
    <row r="44" spans="2:9" s="49" customFormat="1" ht="15.75">
      <c r="B44" s="237" t="s">
        <v>2325</v>
      </c>
      <c r="C44" s="237" t="s">
        <v>1977</v>
      </c>
      <c r="D44" s="237" t="s">
        <v>2098</v>
      </c>
      <c r="E44" s="237" t="s">
        <v>988</v>
      </c>
      <c r="F44" s="237" t="s">
        <v>2089</v>
      </c>
      <c r="G44" s="240"/>
      <c r="H44" s="240"/>
      <c r="I44" s="169">
        <v>65875263</v>
      </c>
    </row>
    <row r="45" spans="2:9" s="49" customFormat="1" ht="15.75">
      <c r="B45" s="237" t="s">
        <v>2251</v>
      </c>
      <c r="C45" s="237" t="s">
        <v>1977</v>
      </c>
      <c r="D45" s="237" t="s">
        <v>2078</v>
      </c>
      <c r="E45" s="237" t="s">
        <v>988</v>
      </c>
      <c r="F45" s="237" t="s">
        <v>2087</v>
      </c>
      <c r="G45" s="240"/>
      <c r="H45" s="240"/>
      <c r="I45" s="169">
        <v>60255105</v>
      </c>
    </row>
    <row r="46" spans="2:9" s="49" customFormat="1" ht="15.75">
      <c r="B46" s="237" t="s">
        <v>2290</v>
      </c>
      <c r="C46" s="237" t="s">
        <v>1977</v>
      </c>
      <c r="D46" s="237" t="s">
        <v>2099</v>
      </c>
      <c r="E46" s="237" t="s">
        <v>988</v>
      </c>
      <c r="F46" s="237" t="s">
        <v>2085</v>
      </c>
      <c r="G46" s="240"/>
      <c r="H46" s="240"/>
      <c r="I46" s="169">
        <v>7757970</v>
      </c>
    </row>
    <row r="47" spans="2:9" s="49" customFormat="1" ht="15.75">
      <c r="B47" s="237" t="s">
        <v>2284</v>
      </c>
      <c r="C47" s="237" t="s">
        <v>1977</v>
      </c>
      <c r="D47" s="237" t="s">
        <v>2100</v>
      </c>
      <c r="E47" s="237" t="s">
        <v>988</v>
      </c>
      <c r="F47" s="237" t="s">
        <v>2094</v>
      </c>
      <c r="G47" s="240"/>
      <c r="H47" s="240"/>
      <c r="I47" s="169">
        <v>582460</v>
      </c>
    </row>
    <row r="48" spans="2:9" s="49" customFormat="1" ht="15.75">
      <c r="B48" s="237" t="s">
        <v>2285</v>
      </c>
      <c r="C48" s="237" t="s">
        <v>1977</v>
      </c>
      <c r="D48" s="237" t="s">
        <v>2101</v>
      </c>
      <c r="E48" s="237" t="s">
        <v>988</v>
      </c>
      <c r="F48" s="237" t="s">
        <v>2094</v>
      </c>
      <c r="G48" s="240"/>
      <c r="H48" s="240"/>
      <c r="I48" s="169">
        <v>9581201</v>
      </c>
    </row>
    <row r="49" spans="2:9" s="49" customFormat="1" ht="15.75">
      <c r="B49" s="237" t="s">
        <v>2275</v>
      </c>
      <c r="C49" s="237" t="s">
        <v>1977</v>
      </c>
      <c r="D49" s="237" t="s">
        <v>2102</v>
      </c>
      <c r="E49" s="237" t="s">
        <v>988</v>
      </c>
      <c r="F49" s="237" t="s">
        <v>2091</v>
      </c>
      <c r="G49" s="240"/>
      <c r="H49" s="240"/>
      <c r="I49" s="169">
        <v>10265598</v>
      </c>
    </row>
    <row r="50" spans="2:9" s="49" customFormat="1" ht="15.75">
      <c r="B50" s="237" t="s">
        <v>2286</v>
      </c>
      <c r="C50" s="237" t="s">
        <v>1977</v>
      </c>
      <c r="D50" s="237" t="s">
        <v>1990</v>
      </c>
      <c r="E50" s="237" t="s">
        <v>988</v>
      </c>
      <c r="F50" s="237" t="s">
        <v>2087</v>
      </c>
      <c r="G50" s="240"/>
      <c r="H50" s="240"/>
      <c r="I50" s="169">
        <v>11302558</v>
      </c>
    </row>
    <row r="51" spans="2:9" s="49" customFormat="1" ht="15.75">
      <c r="B51" s="237" t="s">
        <v>2287</v>
      </c>
      <c r="C51" s="237" t="s">
        <v>1977</v>
      </c>
      <c r="D51" s="237" t="s">
        <v>2103</v>
      </c>
      <c r="E51" s="237" t="s">
        <v>988</v>
      </c>
      <c r="F51" s="237" t="s">
        <v>2091</v>
      </c>
      <c r="G51" s="240"/>
      <c r="H51" s="240"/>
      <c r="I51" s="169">
        <v>408534</v>
      </c>
    </row>
    <row r="52" spans="2:9" s="49" customFormat="1" ht="15.75">
      <c r="B52" s="237" t="s">
        <v>2245</v>
      </c>
      <c r="C52" s="237" t="s">
        <v>1977</v>
      </c>
      <c r="D52" s="237" t="s">
        <v>2104</v>
      </c>
      <c r="E52" s="237" t="s">
        <v>988</v>
      </c>
      <c r="F52" s="237" t="s">
        <v>2091</v>
      </c>
      <c r="G52" s="240"/>
      <c r="H52" s="240"/>
      <c r="I52" s="169">
        <v>125596722</v>
      </c>
    </row>
    <row r="53" spans="2:9" s="49" customFormat="1" ht="15.75">
      <c r="B53" s="237" t="s">
        <v>2239</v>
      </c>
      <c r="C53" s="237" t="s">
        <v>1977</v>
      </c>
      <c r="D53" s="237" t="s">
        <v>1991</v>
      </c>
      <c r="E53" s="237" t="s">
        <v>988</v>
      </c>
      <c r="F53" s="237" t="s">
        <v>2087</v>
      </c>
      <c r="G53" s="240"/>
      <c r="H53" s="240"/>
      <c r="I53" s="169">
        <v>73309813</v>
      </c>
    </row>
    <row r="54" spans="2:9" s="49" customFormat="1" ht="15.75">
      <c r="B54" s="237" t="s">
        <v>2228</v>
      </c>
      <c r="C54" s="237" t="s">
        <v>1977</v>
      </c>
      <c r="D54" s="237" t="s">
        <v>1992</v>
      </c>
      <c r="E54" s="237" t="s">
        <v>988</v>
      </c>
      <c r="F54" s="237" t="s">
        <v>2085</v>
      </c>
      <c r="G54" s="240"/>
      <c r="H54" s="240"/>
      <c r="I54" s="169">
        <v>69397954</v>
      </c>
    </row>
    <row r="55" spans="2:9" s="49" customFormat="1" ht="15.75">
      <c r="B55" s="237" t="s">
        <v>2288</v>
      </c>
      <c r="C55" s="237" t="s">
        <v>1977</v>
      </c>
      <c r="D55" s="237" t="s">
        <v>1981</v>
      </c>
      <c r="E55" s="237" t="s">
        <v>988</v>
      </c>
      <c r="F55" s="237" t="s">
        <v>2087</v>
      </c>
      <c r="G55" s="240"/>
      <c r="H55" s="240"/>
      <c r="I55" s="169">
        <v>51262605</v>
      </c>
    </row>
    <row r="56" spans="2:9" s="49" customFormat="1" ht="15.75">
      <c r="B56" s="237" t="s">
        <v>2229</v>
      </c>
      <c r="C56" s="237" t="s">
        <v>1977</v>
      </c>
      <c r="D56" s="237" t="s">
        <v>1980</v>
      </c>
      <c r="E56" s="237" t="s">
        <v>988</v>
      </c>
      <c r="F56" s="237" t="s">
        <v>2087</v>
      </c>
      <c r="G56" s="240"/>
      <c r="H56" s="240"/>
      <c r="I56" s="169">
        <v>11855139</v>
      </c>
    </row>
    <row r="57" spans="2:9" s="49" customFormat="1" ht="15.75">
      <c r="B57" s="237" t="s">
        <v>2241</v>
      </c>
      <c r="C57" s="237" t="s">
        <v>1977</v>
      </c>
      <c r="D57" s="237" t="s">
        <v>1993</v>
      </c>
      <c r="E57" s="237" t="s">
        <v>988</v>
      </c>
      <c r="F57" s="237" t="s">
        <v>2087</v>
      </c>
      <c r="G57" s="240"/>
      <c r="H57" s="240"/>
      <c r="I57" s="169">
        <v>789411781</v>
      </c>
    </row>
    <row r="58" spans="2:9" s="49" customFormat="1" ht="15.75">
      <c r="B58" s="237" t="s">
        <v>2291</v>
      </c>
      <c r="C58" s="237" t="s">
        <v>1977</v>
      </c>
      <c r="D58" s="237" t="s">
        <v>1996</v>
      </c>
      <c r="E58" s="237" t="s">
        <v>988</v>
      </c>
      <c r="F58" s="237" t="s">
        <v>2092</v>
      </c>
      <c r="G58" s="240"/>
      <c r="H58" s="240"/>
      <c r="I58" s="169">
        <v>11968942</v>
      </c>
    </row>
    <row r="59" spans="2:9" s="49" customFormat="1" ht="15.75">
      <c r="B59" s="237" t="s">
        <v>2253</v>
      </c>
      <c r="C59" s="237" t="s">
        <v>1977</v>
      </c>
      <c r="D59" s="237" t="s">
        <v>1983</v>
      </c>
      <c r="E59" s="237" t="s">
        <v>988</v>
      </c>
      <c r="F59" s="237" t="s">
        <v>2087</v>
      </c>
      <c r="G59" s="240"/>
      <c r="H59" s="240"/>
      <c r="I59" s="169">
        <v>71320240</v>
      </c>
    </row>
    <row r="60" spans="2:9" s="49" customFormat="1" ht="15.75">
      <c r="B60" s="237" t="s">
        <v>2256</v>
      </c>
      <c r="C60" s="237" t="s">
        <v>1977</v>
      </c>
      <c r="D60" s="237" t="s">
        <v>1998</v>
      </c>
      <c r="E60" s="237" t="s">
        <v>988</v>
      </c>
      <c r="F60" s="237" t="s">
        <v>2087</v>
      </c>
      <c r="G60" s="240"/>
      <c r="H60" s="240"/>
      <c r="I60" s="169">
        <v>26126800</v>
      </c>
    </row>
    <row r="61" spans="2:9" s="49" customFormat="1" ht="15.75">
      <c r="B61" s="237" t="s">
        <v>2292</v>
      </c>
      <c r="C61" s="237" t="s">
        <v>1977</v>
      </c>
      <c r="D61" s="237" t="s">
        <v>1999</v>
      </c>
      <c r="E61" s="237" t="s">
        <v>988</v>
      </c>
      <c r="F61" s="237" t="s">
        <v>2095</v>
      </c>
      <c r="G61" s="240"/>
      <c r="H61" s="240"/>
      <c r="I61" s="169">
        <v>5156185</v>
      </c>
    </row>
    <row r="62" spans="2:9" s="49" customFormat="1" ht="15.75">
      <c r="B62" s="237" t="s">
        <v>2293</v>
      </c>
      <c r="C62" s="237" t="s">
        <v>1977</v>
      </c>
      <c r="D62" s="237" t="s">
        <v>2105</v>
      </c>
      <c r="E62" s="237" t="s">
        <v>988</v>
      </c>
      <c r="F62" s="237" t="s">
        <v>2094</v>
      </c>
      <c r="G62" s="240"/>
      <c r="H62" s="240"/>
      <c r="I62" s="169">
        <v>1186213</v>
      </c>
    </row>
    <row r="63" spans="2:9" s="49" customFormat="1" ht="15.75">
      <c r="B63" s="237" t="s">
        <v>2271</v>
      </c>
      <c r="C63" s="237" t="s">
        <v>1977</v>
      </c>
      <c r="D63" s="237" t="s">
        <v>2000</v>
      </c>
      <c r="E63" s="237" t="s">
        <v>988</v>
      </c>
      <c r="F63" s="237" t="s">
        <v>2087</v>
      </c>
      <c r="G63" s="240"/>
      <c r="H63" s="240"/>
      <c r="I63" s="169">
        <v>32932225</v>
      </c>
    </row>
    <row r="64" spans="2:9" s="49" customFormat="1" ht="15.75">
      <c r="B64" s="237" t="s">
        <v>2269</v>
      </c>
      <c r="C64" s="237" t="s">
        <v>1977</v>
      </c>
      <c r="D64" s="237" t="s">
        <v>2001</v>
      </c>
      <c r="E64" s="237" t="s">
        <v>988</v>
      </c>
      <c r="F64" s="237" t="s">
        <v>2092</v>
      </c>
      <c r="G64" s="240"/>
      <c r="H64" s="240"/>
      <c r="I64" s="169">
        <v>20934659</v>
      </c>
    </row>
    <row r="65" spans="2:9" s="49" customFormat="1" ht="15.75">
      <c r="B65" s="237" t="s">
        <v>2296</v>
      </c>
      <c r="C65" s="237" t="s">
        <v>1977</v>
      </c>
      <c r="D65" s="237" t="s">
        <v>1984</v>
      </c>
      <c r="E65" s="237" t="s">
        <v>988</v>
      </c>
      <c r="F65" s="237" t="s">
        <v>2087</v>
      </c>
      <c r="G65" s="240"/>
      <c r="H65" s="240"/>
      <c r="I65" s="169">
        <v>26305222</v>
      </c>
    </row>
    <row r="66" spans="2:9" s="49" customFormat="1" ht="15.75">
      <c r="B66" s="237" t="s">
        <v>2246</v>
      </c>
      <c r="C66" s="237" t="s">
        <v>1977</v>
      </c>
      <c r="D66" s="237" t="s">
        <v>1986</v>
      </c>
      <c r="E66" s="237" t="s">
        <v>988</v>
      </c>
      <c r="F66" s="237" t="s">
        <v>2087</v>
      </c>
      <c r="G66" s="240"/>
      <c r="H66" s="240"/>
      <c r="I66" s="169">
        <v>4672323</v>
      </c>
    </row>
    <row r="67" spans="2:9" s="49" customFormat="1" ht="15.75">
      <c r="B67" s="237" t="s">
        <v>2295</v>
      </c>
      <c r="C67" s="237" t="s">
        <v>1977</v>
      </c>
      <c r="D67" s="237" t="s">
        <v>2004</v>
      </c>
      <c r="E67" s="237" t="s">
        <v>988</v>
      </c>
      <c r="F67" s="237" t="s">
        <v>2087</v>
      </c>
      <c r="G67" s="240"/>
      <c r="H67" s="240"/>
      <c r="I67" s="169">
        <v>6045356</v>
      </c>
    </row>
    <row r="68" spans="2:9" s="49" customFormat="1" ht="15.75">
      <c r="B68" s="237" t="s">
        <v>2297</v>
      </c>
      <c r="C68" s="237" t="s">
        <v>1977</v>
      </c>
      <c r="D68" s="237" t="s">
        <v>2005</v>
      </c>
      <c r="E68" s="237" t="s">
        <v>988</v>
      </c>
      <c r="F68" s="237" t="s">
        <v>2087</v>
      </c>
      <c r="G68" s="240"/>
      <c r="H68" s="240"/>
      <c r="I68" s="169">
        <v>7868883</v>
      </c>
    </row>
    <row r="69" spans="2:9" s="49" customFormat="1" ht="15.75">
      <c r="B69" s="237" t="s">
        <v>2276</v>
      </c>
      <c r="C69" s="237" t="s">
        <v>1977</v>
      </c>
      <c r="D69" s="237" t="s">
        <v>2106</v>
      </c>
      <c r="E69" s="237" t="s">
        <v>988</v>
      </c>
      <c r="F69" s="237" t="s">
        <v>2094</v>
      </c>
      <c r="G69" s="240"/>
      <c r="H69" s="240"/>
      <c r="I69" s="169">
        <v>3650832</v>
      </c>
    </row>
    <row r="70" spans="2:9" s="49" customFormat="1" ht="15.75">
      <c r="B70" s="237" t="s">
        <v>2298</v>
      </c>
      <c r="C70" s="237" t="s">
        <v>1977</v>
      </c>
      <c r="D70" s="237" t="s">
        <v>2007</v>
      </c>
      <c r="E70" s="237" t="s">
        <v>988</v>
      </c>
      <c r="F70" s="237" t="s">
        <v>2087</v>
      </c>
      <c r="G70" s="240"/>
      <c r="H70" s="240"/>
      <c r="I70" s="169">
        <v>15174242</v>
      </c>
    </row>
    <row r="71" spans="2:9" s="49" customFormat="1" ht="15.75">
      <c r="B71" s="237" t="s">
        <v>2260</v>
      </c>
      <c r="C71" s="237" t="s">
        <v>1977</v>
      </c>
      <c r="D71" s="237" t="s">
        <v>2023</v>
      </c>
      <c r="E71" s="237" t="s">
        <v>988</v>
      </c>
      <c r="F71" s="237" t="s">
        <v>2087</v>
      </c>
      <c r="G71" s="240"/>
      <c r="H71" s="240"/>
      <c r="I71" s="169">
        <v>14751883</v>
      </c>
    </row>
    <row r="72" spans="2:9" s="49" customFormat="1" ht="15.75">
      <c r="B72" s="237" t="s">
        <v>2270</v>
      </c>
      <c r="C72" s="237" t="s">
        <v>1977</v>
      </c>
      <c r="D72" s="237" t="s">
        <v>2010</v>
      </c>
      <c r="E72" s="237" t="s">
        <v>988</v>
      </c>
      <c r="F72" s="237" t="s">
        <v>2096</v>
      </c>
      <c r="G72" s="240"/>
      <c r="H72" s="240"/>
      <c r="I72" s="169">
        <v>46575089</v>
      </c>
    </row>
    <row r="73" spans="2:9" s="49" customFormat="1" ht="15.75">
      <c r="B73" s="237" t="s">
        <v>2238</v>
      </c>
      <c r="C73" s="237" t="s">
        <v>1977</v>
      </c>
      <c r="D73" s="237" t="s">
        <v>2011</v>
      </c>
      <c r="E73" s="237" t="s">
        <v>988</v>
      </c>
      <c r="F73" s="237" t="s">
        <v>2087</v>
      </c>
      <c r="G73" s="240"/>
      <c r="H73" s="240"/>
      <c r="I73" s="169">
        <v>27452013</v>
      </c>
    </row>
    <row r="74" spans="2:9" s="49" customFormat="1" ht="15.75">
      <c r="B74" s="237" t="s">
        <v>2300</v>
      </c>
      <c r="C74" s="237" t="s">
        <v>1977</v>
      </c>
      <c r="D74" s="237" t="s">
        <v>2025</v>
      </c>
      <c r="E74" s="237" t="s">
        <v>988</v>
      </c>
      <c r="F74" s="237" t="s">
        <v>2091</v>
      </c>
      <c r="G74" s="240"/>
      <c r="H74" s="240"/>
      <c r="I74" s="169">
        <v>20822883</v>
      </c>
    </row>
    <row r="75" spans="2:9" s="49" customFormat="1" ht="15.75">
      <c r="B75" s="237" t="s">
        <v>2301</v>
      </c>
      <c r="C75" s="237" t="s">
        <v>1977</v>
      </c>
      <c r="D75" s="237" t="s">
        <v>2026</v>
      </c>
      <c r="E75" s="237" t="s">
        <v>988</v>
      </c>
      <c r="F75" s="237" t="s">
        <v>2091</v>
      </c>
      <c r="G75" s="240"/>
      <c r="H75" s="240"/>
      <c r="I75" s="169">
        <v>9764162</v>
      </c>
    </row>
    <row r="76" spans="2:9" s="49" customFormat="1" ht="15.75">
      <c r="B76" s="237" t="s">
        <v>2249</v>
      </c>
      <c r="C76" s="237" t="s">
        <v>1977</v>
      </c>
      <c r="D76" s="237" t="s">
        <v>2012</v>
      </c>
      <c r="E76" s="237" t="s">
        <v>988</v>
      </c>
      <c r="F76" s="237" t="s">
        <v>2087</v>
      </c>
      <c r="G76" s="240"/>
      <c r="H76" s="240"/>
      <c r="I76" s="169">
        <v>4211889</v>
      </c>
    </row>
    <row r="77" spans="2:9" s="49" customFormat="1" ht="15.75">
      <c r="B77" s="237" t="s">
        <v>2302</v>
      </c>
      <c r="C77" s="237" t="s">
        <v>1977</v>
      </c>
      <c r="D77" s="237" t="s">
        <v>2027</v>
      </c>
      <c r="E77" s="237" t="s">
        <v>988</v>
      </c>
      <c r="F77" s="237" t="s">
        <v>2087</v>
      </c>
      <c r="G77" s="240"/>
      <c r="H77" s="240"/>
      <c r="I77" s="169">
        <v>9002374</v>
      </c>
    </row>
    <row r="78" spans="2:9" s="49" customFormat="1" ht="15.75">
      <c r="B78" s="237" t="s">
        <v>2237</v>
      </c>
      <c r="C78" s="237" t="s">
        <v>1977</v>
      </c>
      <c r="D78" s="237" t="s">
        <v>2028</v>
      </c>
      <c r="E78" s="237" t="s">
        <v>988</v>
      </c>
      <c r="F78" s="237" t="s">
        <v>2087</v>
      </c>
      <c r="G78" s="240"/>
      <c r="H78" s="240"/>
      <c r="I78" s="169">
        <v>7676208</v>
      </c>
    </row>
    <row r="79" spans="2:9" s="49" customFormat="1" ht="15.75">
      <c r="B79" s="237" t="s">
        <v>2254</v>
      </c>
      <c r="C79" s="237" t="s">
        <v>1977</v>
      </c>
      <c r="D79" s="237" t="s">
        <v>2029</v>
      </c>
      <c r="E79" s="237" t="s">
        <v>988</v>
      </c>
      <c r="F79" s="237" t="s">
        <v>2087</v>
      </c>
      <c r="G79" s="240"/>
      <c r="H79" s="240"/>
      <c r="I79" s="169">
        <v>38075452</v>
      </c>
    </row>
    <row r="80" spans="2:9" s="49" customFormat="1" ht="15.75">
      <c r="B80" s="237" t="s">
        <v>2233</v>
      </c>
      <c r="C80" s="237" t="s">
        <v>1977</v>
      </c>
      <c r="D80" s="237" t="s">
        <v>2030</v>
      </c>
      <c r="E80" s="237" t="s">
        <v>988</v>
      </c>
      <c r="F80" s="237" t="s">
        <v>2087</v>
      </c>
      <c r="G80" s="240"/>
      <c r="H80" s="240"/>
      <c r="I80" s="169">
        <v>49116646</v>
      </c>
    </row>
    <row r="81" spans="2:9" s="49" customFormat="1" ht="15.75">
      <c r="B81" s="237" t="s">
        <v>2303</v>
      </c>
      <c r="C81" s="237" t="s">
        <v>1977</v>
      </c>
      <c r="D81" s="237" t="s">
        <v>2013</v>
      </c>
      <c r="E81" s="237" t="s">
        <v>988</v>
      </c>
      <c r="F81" s="237" t="s">
        <v>2085</v>
      </c>
      <c r="G81" s="240"/>
      <c r="H81" s="240"/>
      <c r="I81" s="169">
        <v>3992207</v>
      </c>
    </row>
    <row r="82" spans="2:9" s="49" customFormat="1" ht="15.75">
      <c r="B82" s="237" t="s">
        <v>2304</v>
      </c>
      <c r="C82" s="237" t="s">
        <v>1977</v>
      </c>
      <c r="D82" s="237" t="s">
        <v>2014</v>
      </c>
      <c r="E82" s="237" t="s">
        <v>988</v>
      </c>
      <c r="F82" s="237" t="s">
        <v>2087</v>
      </c>
      <c r="G82" s="240"/>
      <c r="H82" s="240"/>
      <c r="I82" s="169">
        <v>59888235</v>
      </c>
    </row>
    <row r="83" spans="2:9" s="49" customFormat="1" ht="15.75">
      <c r="B83" s="237" t="s">
        <v>2264</v>
      </c>
      <c r="C83" s="237" t="s">
        <v>1977</v>
      </c>
      <c r="D83" s="237" t="s">
        <v>2031</v>
      </c>
      <c r="E83" s="237" t="s">
        <v>988</v>
      </c>
      <c r="F83" s="237" t="s">
        <v>2087</v>
      </c>
      <c r="G83" s="240"/>
      <c r="H83" s="240"/>
      <c r="I83" s="169">
        <v>276528</v>
      </c>
    </row>
    <row r="84" spans="2:9" s="49" customFormat="1" ht="15.75">
      <c r="B84" s="237" t="s">
        <v>2247</v>
      </c>
      <c r="C84" s="237" t="s">
        <v>1977</v>
      </c>
      <c r="D84" s="237" t="s">
        <v>2015</v>
      </c>
      <c r="E84" s="237" t="s">
        <v>988</v>
      </c>
      <c r="F84" s="237" t="s">
        <v>2087</v>
      </c>
      <c r="G84" s="240"/>
      <c r="H84" s="240"/>
      <c r="I84" s="169">
        <v>3676401</v>
      </c>
    </row>
    <row r="85" spans="2:9" s="49" customFormat="1" ht="15.75">
      <c r="B85" s="237" t="s">
        <v>2305</v>
      </c>
      <c r="C85" s="237" t="s">
        <v>1977</v>
      </c>
      <c r="D85" s="237" t="s">
        <v>2032</v>
      </c>
      <c r="E85" s="237" t="s">
        <v>988</v>
      </c>
      <c r="F85" s="237" t="s">
        <v>2087</v>
      </c>
      <c r="G85" s="240"/>
      <c r="H85" s="240"/>
      <c r="I85" s="169">
        <v>13157335</v>
      </c>
    </row>
    <row r="86" spans="2:9" s="49" customFormat="1" ht="15.75">
      <c r="B86" s="237" t="s">
        <v>2307</v>
      </c>
      <c r="C86" s="237" t="s">
        <v>1977</v>
      </c>
      <c r="D86" s="237" t="s">
        <v>2034</v>
      </c>
      <c r="E86" s="237" t="s">
        <v>988</v>
      </c>
      <c r="F86" s="237" t="s">
        <v>2093</v>
      </c>
      <c r="G86" s="240"/>
      <c r="H86" s="240"/>
      <c r="I86" s="169">
        <v>924039</v>
      </c>
    </row>
    <row r="87" spans="2:9" s="49" customFormat="1" ht="15.75">
      <c r="B87" s="237" t="s">
        <v>2259</v>
      </c>
      <c r="C87" s="237" t="s">
        <v>1977</v>
      </c>
      <c r="D87" s="237" t="s">
        <v>2035</v>
      </c>
      <c r="E87" s="237" t="s">
        <v>988</v>
      </c>
      <c r="F87" s="237" t="s">
        <v>2087</v>
      </c>
      <c r="G87" s="240"/>
      <c r="H87" s="240"/>
      <c r="I87" s="169">
        <v>56242703</v>
      </c>
    </row>
    <row r="88" spans="2:9" s="49" customFormat="1" ht="15.75">
      <c r="B88" s="237" t="s">
        <v>2308</v>
      </c>
      <c r="C88" s="237" t="s">
        <v>1977</v>
      </c>
      <c r="D88" s="237" t="s">
        <v>2107</v>
      </c>
      <c r="E88" s="237" t="s">
        <v>988</v>
      </c>
      <c r="F88" s="237" t="s">
        <v>2085</v>
      </c>
      <c r="G88" s="240"/>
      <c r="H88" s="240"/>
      <c r="I88" s="169">
        <v>7819180</v>
      </c>
    </row>
    <row r="89" spans="2:9" s="49" customFormat="1" ht="15.75">
      <c r="B89" s="237" t="s">
        <v>2258</v>
      </c>
      <c r="C89" s="237" t="s">
        <v>1977</v>
      </c>
      <c r="D89" s="237" t="s">
        <v>2036</v>
      </c>
      <c r="E89" s="237" t="s">
        <v>988</v>
      </c>
      <c r="F89" s="237" t="s">
        <v>2087</v>
      </c>
      <c r="G89" s="240"/>
      <c r="H89" s="240"/>
      <c r="I89" s="169">
        <v>36681165</v>
      </c>
    </row>
    <row r="90" spans="2:9" s="49" customFormat="1" ht="15.75">
      <c r="B90" s="237" t="s">
        <v>2257</v>
      </c>
      <c r="C90" s="237" t="s">
        <v>1977</v>
      </c>
      <c r="D90" s="237" t="s">
        <v>2037</v>
      </c>
      <c r="E90" s="237" t="s">
        <v>988</v>
      </c>
      <c r="F90" s="237" t="s">
        <v>2085</v>
      </c>
      <c r="G90" s="240"/>
      <c r="H90" s="240"/>
      <c r="I90" s="169">
        <v>29241146</v>
      </c>
    </row>
    <row r="91" spans="2:9" s="49" customFormat="1" ht="15.75">
      <c r="B91" s="237" t="s">
        <v>2252</v>
      </c>
      <c r="C91" s="237" t="s">
        <v>1977</v>
      </c>
      <c r="D91" s="237" t="s">
        <v>2020</v>
      </c>
      <c r="E91" s="237" t="s">
        <v>988</v>
      </c>
      <c r="F91" s="237" t="s">
        <v>2087</v>
      </c>
      <c r="G91" s="240"/>
      <c r="H91" s="240"/>
      <c r="I91" s="169">
        <v>25904998</v>
      </c>
    </row>
    <row r="92" spans="2:9" s="49" customFormat="1" ht="15.75">
      <c r="B92" s="237" t="s">
        <v>2309</v>
      </c>
      <c r="C92" s="237" t="s">
        <v>1977</v>
      </c>
      <c r="D92" s="237" t="s">
        <v>2108</v>
      </c>
      <c r="E92" s="237" t="s">
        <v>988</v>
      </c>
      <c r="F92" s="237" t="s">
        <v>2091</v>
      </c>
      <c r="G92" s="240"/>
      <c r="H92" s="240"/>
      <c r="I92" s="169">
        <v>4571083</v>
      </c>
    </row>
    <row r="93" spans="2:9" s="49" customFormat="1" ht="15.75">
      <c r="B93" s="237" t="s">
        <v>2234</v>
      </c>
      <c r="C93" s="237" t="s">
        <v>1977</v>
      </c>
      <c r="D93" s="237" t="s">
        <v>2038</v>
      </c>
      <c r="E93" s="237" t="s">
        <v>988</v>
      </c>
      <c r="F93" s="237" t="s">
        <v>2087</v>
      </c>
      <c r="G93" s="240"/>
      <c r="H93" s="240"/>
      <c r="I93" s="169">
        <v>52626356</v>
      </c>
    </row>
    <row r="94" spans="2:9" s="49" customFormat="1" ht="15.75">
      <c r="B94" s="237" t="s">
        <v>2235</v>
      </c>
      <c r="C94" s="237" t="s">
        <v>1977</v>
      </c>
      <c r="D94" s="237" t="s">
        <v>2039</v>
      </c>
      <c r="E94" s="237" t="s">
        <v>988</v>
      </c>
      <c r="F94" s="237" t="s">
        <v>2087</v>
      </c>
      <c r="G94" s="240"/>
      <c r="H94" s="240"/>
      <c r="I94" s="169">
        <v>33936006</v>
      </c>
    </row>
    <row r="95" spans="2:9" s="49" customFormat="1" ht="15.75">
      <c r="B95" s="237" t="s">
        <v>2242</v>
      </c>
      <c r="C95" s="237" t="s">
        <v>1977</v>
      </c>
      <c r="D95" s="237" t="s">
        <v>2016</v>
      </c>
      <c r="E95" s="237" t="s">
        <v>988</v>
      </c>
      <c r="F95" s="237" t="s">
        <v>2087</v>
      </c>
      <c r="G95" s="240"/>
      <c r="H95" s="240"/>
      <c r="I95" s="169">
        <v>4756125</v>
      </c>
    </row>
    <row r="96" spans="2:9" s="49" customFormat="1" ht="15.75">
      <c r="B96" s="237" t="s">
        <v>2311</v>
      </c>
      <c r="C96" s="237" t="s">
        <v>1977</v>
      </c>
      <c r="D96" s="237" t="s">
        <v>2041</v>
      </c>
      <c r="E96" s="237" t="s">
        <v>988</v>
      </c>
      <c r="F96" s="237" t="s">
        <v>2087</v>
      </c>
      <c r="G96" s="240"/>
      <c r="H96" s="240"/>
      <c r="I96" s="169">
        <v>16974576</v>
      </c>
    </row>
    <row r="97" spans="2:9" s="49" customFormat="1" ht="15.75">
      <c r="B97" s="237" t="s">
        <v>2312</v>
      </c>
      <c r="C97" s="237" t="s">
        <v>1977</v>
      </c>
      <c r="D97" s="237" t="s">
        <v>2109</v>
      </c>
      <c r="E97" s="237" t="s">
        <v>988</v>
      </c>
      <c r="F97" s="237" t="s">
        <v>2091</v>
      </c>
      <c r="G97" s="240"/>
      <c r="H97" s="240"/>
      <c r="I97" s="169">
        <v>33965024</v>
      </c>
    </row>
    <row r="98" spans="2:9" s="49" customFormat="1" ht="15.75">
      <c r="B98" s="237" t="s">
        <v>2272</v>
      </c>
      <c r="C98" s="237" t="s">
        <v>1977</v>
      </c>
      <c r="D98" s="237" t="s">
        <v>2042</v>
      </c>
      <c r="E98" s="237" t="s">
        <v>988</v>
      </c>
      <c r="F98" s="237" t="s">
        <v>2085</v>
      </c>
      <c r="G98" s="240"/>
      <c r="H98" s="240"/>
      <c r="I98" s="169">
        <v>22913489</v>
      </c>
    </row>
    <row r="99" spans="2:9" s="49" customFormat="1" ht="15.75">
      <c r="B99" s="237" t="s">
        <v>2261</v>
      </c>
      <c r="C99" s="237" t="s">
        <v>1977</v>
      </c>
      <c r="D99" s="237" t="s">
        <v>2043</v>
      </c>
      <c r="E99" s="237" t="s">
        <v>988</v>
      </c>
      <c r="F99" s="237" t="s">
        <v>2087</v>
      </c>
      <c r="G99" s="240"/>
      <c r="H99" s="240"/>
      <c r="I99" s="169">
        <v>20164108</v>
      </c>
    </row>
    <row r="100" spans="2:9" s="49" customFormat="1" ht="15.75">
      <c r="B100" s="237" t="s">
        <v>2313</v>
      </c>
      <c r="C100" s="237" t="s">
        <v>1977</v>
      </c>
      <c r="D100" s="237" t="s">
        <v>2045</v>
      </c>
      <c r="E100" s="237" t="s">
        <v>988</v>
      </c>
      <c r="F100" s="237" t="s">
        <v>2091</v>
      </c>
      <c r="G100" s="240"/>
      <c r="H100" s="240"/>
      <c r="I100" s="169">
        <v>13914020</v>
      </c>
    </row>
    <row r="101" spans="2:9" s="49" customFormat="1" ht="15.75">
      <c r="B101" s="237" t="s">
        <v>2314</v>
      </c>
      <c r="C101" s="237" t="s">
        <v>1977</v>
      </c>
      <c r="D101" s="237" t="s">
        <v>2046</v>
      </c>
      <c r="E101" s="237" t="s">
        <v>988</v>
      </c>
      <c r="F101" s="237" t="s">
        <v>2094</v>
      </c>
      <c r="G101" s="240"/>
      <c r="H101" s="240"/>
      <c r="I101" s="169">
        <v>19022680</v>
      </c>
    </row>
    <row r="102" spans="2:9" s="49" customFormat="1" ht="15.75">
      <c r="B102" s="237" t="s">
        <v>2315</v>
      </c>
      <c r="C102" s="237" t="s">
        <v>1977</v>
      </c>
      <c r="D102" s="237" t="s">
        <v>2059</v>
      </c>
      <c r="E102" s="237" t="s">
        <v>988</v>
      </c>
      <c r="F102" s="237" t="s">
        <v>2087</v>
      </c>
      <c r="G102" s="240"/>
      <c r="H102" s="240"/>
      <c r="I102" s="169">
        <v>21761970</v>
      </c>
    </row>
    <row r="103" spans="2:9" s="49" customFormat="1" ht="15.75">
      <c r="B103" s="237" t="s">
        <v>2316</v>
      </c>
      <c r="C103" s="237" t="s">
        <v>1977</v>
      </c>
      <c r="D103" s="237" t="s">
        <v>2047</v>
      </c>
      <c r="E103" s="237" t="s">
        <v>988</v>
      </c>
      <c r="F103" s="237" t="s">
        <v>2093</v>
      </c>
      <c r="G103" s="240"/>
      <c r="H103" s="240"/>
      <c r="I103" s="169">
        <v>5418562</v>
      </c>
    </row>
    <row r="104" spans="2:9" s="49" customFormat="1" ht="15.75">
      <c r="B104" s="237" t="s">
        <v>2225</v>
      </c>
      <c r="C104" s="237" t="s">
        <v>1977</v>
      </c>
      <c r="D104" s="237" t="s">
        <v>2060</v>
      </c>
      <c r="E104" s="237" t="s">
        <v>988</v>
      </c>
      <c r="F104" s="237" t="s">
        <v>2087</v>
      </c>
      <c r="G104" s="240"/>
      <c r="H104" s="240"/>
      <c r="I104" s="169">
        <v>12068660</v>
      </c>
    </row>
    <row r="105" spans="2:9" s="49" customFormat="1" ht="15.75">
      <c r="B105" s="237" t="s">
        <v>2262</v>
      </c>
      <c r="C105" s="237" t="s">
        <v>1977</v>
      </c>
      <c r="D105" s="237" t="s">
        <v>2048</v>
      </c>
      <c r="E105" s="237" t="s">
        <v>988</v>
      </c>
      <c r="F105" s="237" t="s">
        <v>2087</v>
      </c>
      <c r="G105" s="240"/>
      <c r="H105" s="240"/>
      <c r="I105" s="169">
        <v>19944957</v>
      </c>
    </row>
    <row r="106" spans="2:9" s="49" customFormat="1" ht="15.75">
      <c r="B106" s="237" t="s">
        <v>2317</v>
      </c>
      <c r="C106" s="237" t="s">
        <v>1977</v>
      </c>
      <c r="D106" s="237" t="s">
        <v>2061</v>
      </c>
      <c r="E106" s="237" t="s">
        <v>988</v>
      </c>
      <c r="F106" s="237" t="s">
        <v>2095</v>
      </c>
      <c r="G106" s="240"/>
      <c r="H106" s="240"/>
      <c r="I106" s="169">
        <v>3339971</v>
      </c>
    </row>
    <row r="107" spans="2:9" s="49" customFormat="1" ht="15.75">
      <c r="B107" s="237" t="s">
        <v>2318</v>
      </c>
      <c r="C107" s="237" t="s">
        <v>1977</v>
      </c>
      <c r="D107" s="237" t="s">
        <v>2062</v>
      </c>
      <c r="E107" s="237" t="s">
        <v>988</v>
      </c>
      <c r="F107" s="237" t="s">
        <v>2093</v>
      </c>
      <c r="G107" s="240"/>
      <c r="H107" s="240"/>
      <c r="I107" s="169">
        <v>2347095</v>
      </c>
    </row>
    <row r="108" spans="2:9" s="49" customFormat="1" ht="15.75">
      <c r="B108" s="237" t="s">
        <v>2319</v>
      </c>
      <c r="C108" s="237" t="s">
        <v>1977</v>
      </c>
      <c r="D108" s="237" t="s">
        <v>2063</v>
      </c>
      <c r="E108" s="237" t="s">
        <v>988</v>
      </c>
      <c r="F108" s="237" t="s">
        <v>2085</v>
      </c>
      <c r="G108" s="240"/>
      <c r="H108" s="240"/>
      <c r="I108" s="169">
        <v>2473427</v>
      </c>
    </row>
    <row r="109" spans="2:9" s="49" customFormat="1" ht="15.75">
      <c r="B109" s="237" t="s">
        <v>2231</v>
      </c>
      <c r="C109" s="237" t="s">
        <v>1977</v>
      </c>
      <c r="D109" s="237" t="s">
        <v>2051</v>
      </c>
      <c r="E109" s="237" t="s">
        <v>988</v>
      </c>
      <c r="F109" s="237" t="s">
        <v>2087</v>
      </c>
      <c r="G109" s="240"/>
      <c r="H109" s="240"/>
      <c r="I109" s="169">
        <v>6400982</v>
      </c>
    </row>
    <row r="110" spans="2:9" s="49" customFormat="1" ht="15.75">
      <c r="B110" s="237" t="s">
        <v>2265</v>
      </c>
      <c r="C110" s="237" t="s">
        <v>1977</v>
      </c>
      <c r="D110" s="237" t="s">
        <v>2064</v>
      </c>
      <c r="E110" s="237" t="s">
        <v>988</v>
      </c>
      <c r="F110" s="237" t="s">
        <v>2091</v>
      </c>
      <c r="G110" s="240"/>
      <c r="H110" s="240"/>
      <c r="I110" s="169">
        <v>219245678</v>
      </c>
    </row>
    <row r="111" spans="2:9" s="49" customFormat="1" ht="15.75">
      <c r="B111" s="237" t="s">
        <v>2266</v>
      </c>
      <c r="C111" s="237" t="s">
        <v>1977</v>
      </c>
      <c r="D111" s="237" t="s">
        <v>2066</v>
      </c>
      <c r="E111" s="237" t="s">
        <v>988</v>
      </c>
      <c r="F111" s="237" t="s">
        <v>2085</v>
      </c>
      <c r="G111" s="240"/>
      <c r="H111" s="240"/>
      <c r="I111" s="169">
        <v>69993190</v>
      </c>
    </row>
    <row r="112" spans="2:9" s="49" customFormat="1" ht="15.75">
      <c r="B112" s="237" t="s">
        <v>2320</v>
      </c>
      <c r="C112" s="237" t="s">
        <v>1977</v>
      </c>
      <c r="D112" s="237" t="s">
        <v>2052</v>
      </c>
      <c r="E112" s="237" t="s">
        <v>988</v>
      </c>
      <c r="F112" s="237" t="s">
        <v>2094</v>
      </c>
      <c r="G112" s="240"/>
      <c r="H112" s="240"/>
      <c r="I112" s="169">
        <v>30613386</v>
      </c>
    </row>
    <row r="113" spans="2:9" s="49" customFormat="1" ht="15.75">
      <c r="B113" s="237" t="s">
        <v>2243</v>
      </c>
      <c r="C113" s="237" t="s">
        <v>1977</v>
      </c>
      <c r="D113" s="237" t="s">
        <v>2053</v>
      </c>
      <c r="E113" s="237" t="s">
        <v>988</v>
      </c>
      <c r="F113" s="237" t="s">
        <v>2087</v>
      </c>
      <c r="G113" s="240"/>
      <c r="H113" s="240"/>
      <c r="I113" s="169">
        <v>13386405</v>
      </c>
    </row>
    <row r="114" spans="2:9" s="49" customFormat="1" ht="15.75">
      <c r="B114" s="237" t="s">
        <v>2321</v>
      </c>
      <c r="C114" s="237" t="s">
        <v>1977</v>
      </c>
      <c r="D114" s="237" t="s">
        <v>2110</v>
      </c>
      <c r="E114" s="237" t="s">
        <v>988</v>
      </c>
      <c r="F114" s="237" t="s">
        <v>2091</v>
      </c>
      <c r="G114" s="240"/>
      <c r="H114" s="240"/>
      <c r="I114" s="169">
        <v>10427211</v>
      </c>
    </row>
    <row r="115" spans="2:9" s="49" customFormat="1" ht="15.75">
      <c r="B115" s="237" t="s">
        <v>2273</v>
      </c>
      <c r="C115" s="237" t="s">
        <v>1977</v>
      </c>
      <c r="D115" s="237" t="s">
        <v>2069</v>
      </c>
      <c r="E115" s="237" t="s">
        <v>988</v>
      </c>
      <c r="F115" s="237" t="s">
        <v>2091</v>
      </c>
      <c r="G115" s="240"/>
      <c r="H115" s="240"/>
      <c r="I115" s="169">
        <v>70188668</v>
      </c>
    </row>
    <row r="116" spans="2:9" s="49" customFormat="1" ht="15.75">
      <c r="B116" s="237" t="s">
        <v>2322</v>
      </c>
      <c r="C116" s="237" t="s">
        <v>1977</v>
      </c>
      <c r="D116" s="237" t="s">
        <v>2070</v>
      </c>
      <c r="E116" s="237" t="s">
        <v>988</v>
      </c>
      <c r="F116" s="237" t="s">
        <v>2087</v>
      </c>
      <c r="G116" s="240"/>
      <c r="H116" s="240"/>
      <c r="I116" s="169">
        <v>2703257</v>
      </c>
    </row>
    <row r="117" spans="2:9" s="49" customFormat="1" ht="15.75">
      <c r="B117" s="222" t="s">
        <v>2207</v>
      </c>
      <c r="C117" s="222" t="s">
        <v>1977</v>
      </c>
      <c r="D117" s="222" t="s">
        <v>1678</v>
      </c>
      <c r="E117" s="49" t="s">
        <v>988</v>
      </c>
      <c r="G117" s="171"/>
      <c r="H117" s="171"/>
      <c r="I117" s="169">
        <v>39681505</v>
      </c>
    </row>
    <row r="118" spans="2:9" s="49" customFormat="1" ht="15.75">
      <c r="B118" s="237" t="s">
        <v>2324</v>
      </c>
      <c r="C118" s="237" t="s">
        <v>1977</v>
      </c>
      <c r="D118" s="237" t="s">
        <v>2054</v>
      </c>
      <c r="E118" s="237" t="s">
        <v>988</v>
      </c>
      <c r="F118" s="237" t="s">
        <v>2091</v>
      </c>
      <c r="G118" s="240"/>
      <c r="H118" s="240"/>
      <c r="I118" s="169">
        <v>9609569</v>
      </c>
    </row>
    <row r="119" spans="2:9" s="49" customFormat="1" ht="15.75">
      <c r="B119" s="237" t="s">
        <v>2263</v>
      </c>
      <c r="C119" s="237" t="s">
        <v>1977</v>
      </c>
      <c r="D119" s="237" t="s">
        <v>2111</v>
      </c>
      <c r="E119" s="237" t="s">
        <v>988</v>
      </c>
      <c r="F119" s="237" t="s">
        <v>2087</v>
      </c>
      <c r="G119" s="240"/>
      <c r="H119" s="240"/>
      <c r="I119" s="169">
        <v>3863705</v>
      </c>
    </row>
    <row r="120" spans="2:9" s="49" customFormat="1" ht="15.75">
      <c r="B120" s="237" t="s">
        <v>2326</v>
      </c>
      <c r="C120" s="237" t="s">
        <v>1977</v>
      </c>
      <c r="D120" s="237" t="s">
        <v>2073</v>
      </c>
      <c r="E120" s="237" t="s">
        <v>988</v>
      </c>
      <c r="F120" s="237" t="s">
        <v>2095</v>
      </c>
      <c r="G120" s="240"/>
      <c r="H120" s="240"/>
      <c r="I120" s="169">
        <v>5795019</v>
      </c>
    </row>
    <row r="121" spans="2:9" s="49" customFormat="1" ht="15.75">
      <c r="B121" s="237" t="s">
        <v>2327</v>
      </c>
      <c r="C121" s="237" t="s">
        <v>1977</v>
      </c>
      <c r="D121" s="237" t="s">
        <v>2056</v>
      </c>
      <c r="E121" s="237" t="s">
        <v>988</v>
      </c>
      <c r="F121" s="237" t="s">
        <v>2087</v>
      </c>
      <c r="G121" s="240"/>
      <c r="H121" s="240"/>
      <c r="I121" s="169">
        <v>6940242</v>
      </c>
    </row>
    <row r="122" spans="2:9" s="49" customFormat="1" ht="15.75">
      <c r="B122" s="237" t="s">
        <v>2248</v>
      </c>
      <c r="C122" s="237" t="s">
        <v>1977</v>
      </c>
      <c r="D122" s="237" t="s">
        <v>2057</v>
      </c>
      <c r="E122" s="237" t="s">
        <v>988</v>
      </c>
      <c r="F122" s="237" t="s">
        <v>2087</v>
      </c>
      <c r="G122" s="240"/>
      <c r="H122" s="240"/>
      <c r="I122" s="169">
        <v>3668832</v>
      </c>
    </row>
    <row r="123" spans="2:9" s="49" customFormat="1" ht="15.75">
      <c r="B123" s="237" t="s">
        <v>1975</v>
      </c>
      <c r="C123" s="237" t="s">
        <v>1977</v>
      </c>
      <c r="D123" s="237" t="s">
        <v>2074</v>
      </c>
      <c r="E123" s="237" t="s">
        <v>988</v>
      </c>
      <c r="F123" s="237" t="s">
        <v>2085</v>
      </c>
      <c r="G123" s="240"/>
      <c r="H123" s="240"/>
      <c r="I123" s="169">
        <v>97048806</v>
      </c>
    </row>
    <row r="124" spans="2:9" s="49" customFormat="1" ht="15.75">
      <c r="B124" s="237" t="s">
        <v>2328</v>
      </c>
      <c r="C124" s="237" t="s">
        <v>1977</v>
      </c>
      <c r="D124" s="237" t="s">
        <v>2112</v>
      </c>
      <c r="E124" s="237" t="s">
        <v>988</v>
      </c>
      <c r="F124" s="237" t="s">
        <v>2091</v>
      </c>
      <c r="G124" s="240"/>
      <c r="H124" s="240"/>
      <c r="I124" s="169">
        <v>72058072</v>
      </c>
    </row>
    <row r="125" spans="2:9" s="49" customFormat="1" ht="15.75">
      <c r="B125" s="237" t="s">
        <v>2329</v>
      </c>
      <c r="C125" s="237" t="s">
        <v>1977</v>
      </c>
      <c r="D125" s="237" t="s">
        <v>2075</v>
      </c>
      <c r="E125" s="237" t="s">
        <v>988</v>
      </c>
      <c r="F125" s="237" t="s">
        <v>2091</v>
      </c>
      <c r="G125" s="240"/>
      <c r="H125" s="240"/>
      <c r="I125" s="169">
        <v>12612796</v>
      </c>
    </row>
    <row r="126" spans="2:9" s="49" customFormat="1" ht="15.75">
      <c r="B126" s="237" t="s">
        <v>2330</v>
      </c>
      <c r="C126" s="237" t="s">
        <v>1977</v>
      </c>
      <c r="D126" s="237" t="s">
        <v>2076</v>
      </c>
      <c r="E126" s="237" t="s">
        <v>988</v>
      </c>
      <c r="F126" s="237" t="s">
        <v>2087</v>
      </c>
      <c r="G126" s="240"/>
      <c r="H126" s="240"/>
      <c r="I126" s="169">
        <v>14639841</v>
      </c>
    </row>
    <row r="127" spans="2:9" s="49" customFormat="1" ht="15.75">
      <c r="B127" s="237" t="s">
        <v>2268</v>
      </c>
      <c r="C127" s="237" t="s">
        <v>1977</v>
      </c>
      <c r="D127" s="237" t="s">
        <v>2077</v>
      </c>
      <c r="E127" s="237" t="s">
        <v>988</v>
      </c>
      <c r="F127" s="237" t="s">
        <v>2090</v>
      </c>
      <c r="G127" s="240"/>
      <c r="H127" s="240"/>
      <c r="I127" s="169">
        <v>28017172</v>
      </c>
    </row>
    <row r="128" spans="2:9" s="49" customFormat="1" ht="15.75">
      <c r="B128" s="237" t="s">
        <v>2240</v>
      </c>
      <c r="C128" s="237" t="s">
        <v>1977</v>
      </c>
      <c r="D128" s="237" t="s">
        <v>2058</v>
      </c>
      <c r="E128" s="237" t="s">
        <v>988</v>
      </c>
      <c r="F128" s="237" t="s">
        <v>2087</v>
      </c>
      <c r="G128" s="240"/>
      <c r="H128" s="240"/>
      <c r="I128" s="169">
        <v>14050384</v>
      </c>
    </row>
    <row r="129" spans="2:9" s="49" customFormat="1" ht="15.75">
      <c r="B129" s="237" t="s">
        <v>2232</v>
      </c>
      <c r="C129" s="237" t="s">
        <v>1977</v>
      </c>
      <c r="D129" s="237" t="s">
        <v>2044</v>
      </c>
      <c r="E129" s="237" t="s">
        <v>988</v>
      </c>
      <c r="F129" s="237" t="s">
        <v>2087</v>
      </c>
      <c r="G129" s="240"/>
      <c r="H129" s="240"/>
      <c r="I129" s="169">
        <v>12788531</v>
      </c>
    </row>
    <row r="130" spans="2:9" s="49" customFormat="1" ht="15.75">
      <c r="B130" s="237" t="s">
        <v>2236</v>
      </c>
      <c r="C130" s="237" t="s">
        <v>1977</v>
      </c>
      <c r="D130" s="237" t="s">
        <v>2018</v>
      </c>
      <c r="E130" s="237" t="s">
        <v>988</v>
      </c>
      <c r="F130" s="237" t="s">
        <v>2087</v>
      </c>
      <c r="G130" s="240"/>
      <c r="H130" s="240"/>
      <c r="I130" s="169">
        <v>6094981</v>
      </c>
    </row>
    <row r="131" spans="2:9" s="49" customFormat="1" ht="15.75">
      <c r="B131" s="237" t="s">
        <v>2351</v>
      </c>
      <c r="C131" s="237" t="s">
        <v>1977</v>
      </c>
      <c r="D131" s="237" t="s">
        <v>1987</v>
      </c>
      <c r="E131" s="237" t="s">
        <v>988</v>
      </c>
      <c r="F131" s="237" t="s">
        <v>2087</v>
      </c>
      <c r="G131" s="240"/>
      <c r="H131" s="240"/>
      <c r="I131" s="169">
        <v>0</v>
      </c>
    </row>
    <row r="132" spans="2:9" s="49" customFormat="1" ht="15.75">
      <c r="B132" s="237" t="s">
        <v>2277</v>
      </c>
      <c r="C132" s="237" t="s">
        <v>1977</v>
      </c>
      <c r="D132" s="237" t="s">
        <v>2113</v>
      </c>
      <c r="E132" s="237" t="s">
        <v>988</v>
      </c>
      <c r="F132" s="237" t="s">
        <v>989</v>
      </c>
      <c r="G132" s="240"/>
      <c r="H132" s="240"/>
      <c r="I132" s="169">
        <v>98356723</v>
      </c>
    </row>
    <row r="133" spans="2:9" s="49" customFormat="1" ht="15.75">
      <c r="B133" s="237" t="s">
        <v>1964</v>
      </c>
      <c r="C133" s="237" t="s">
        <v>1977</v>
      </c>
      <c r="D133" s="237" t="s">
        <v>2002</v>
      </c>
      <c r="E133" s="237" t="s">
        <v>1494</v>
      </c>
      <c r="F133" s="237" t="s">
        <v>1582</v>
      </c>
      <c r="G133" s="240"/>
      <c r="H133" s="240"/>
      <c r="I133" s="169">
        <v>4870372425.0688992</v>
      </c>
    </row>
    <row r="134" spans="2:9" s="49" customFormat="1" ht="15.75">
      <c r="B134" t="s">
        <v>2097</v>
      </c>
      <c r="C134" s="237" t="s">
        <v>1977</v>
      </c>
      <c r="D134" s="322" t="s">
        <v>2114</v>
      </c>
      <c r="E134" s="222" t="s">
        <v>1494</v>
      </c>
      <c r="F134" s="237" t="s">
        <v>1582</v>
      </c>
      <c r="G134" s="240"/>
      <c r="H134" s="240"/>
      <c r="I134" s="169">
        <v>40837161</v>
      </c>
    </row>
    <row r="135" spans="2:9" s="49" customFormat="1" ht="15.75">
      <c r="B135" s="237" t="s">
        <v>1965</v>
      </c>
      <c r="C135" s="237" t="s">
        <v>1977</v>
      </c>
      <c r="D135" s="237" t="s">
        <v>2006</v>
      </c>
      <c r="E135" s="237" t="s">
        <v>1494</v>
      </c>
      <c r="F135" s="237" t="s">
        <v>1582</v>
      </c>
      <c r="G135" s="240"/>
      <c r="H135" s="240"/>
      <c r="I135" s="169">
        <v>560127</v>
      </c>
    </row>
    <row r="136" spans="2:9" s="49" customFormat="1" ht="15.75">
      <c r="B136" s="237" t="s">
        <v>1972</v>
      </c>
      <c r="C136" s="237" t="s">
        <v>1977</v>
      </c>
      <c r="D136" s="237" t="s">
        <v>2055</v>
      </c>
      <c r="E136" s="237" t="s">
        <v>1494</v>
      </c>
      <c r="F136" s="237" t="s">
        <v>1582</v>
      </c>
      <c r="G136" s="240"/>
      <c r="H136" s="240"/>
      <c r="I136" s="169">
        <v>269561210.51222193</v>
      </c>
    </row>
    <row r="137" spans="2:9" s="49" customFormat="1" ht="15.75">
      <c r="B137" t="s">
        <v>2080</v>
      </c>
      <c r="C137" s="237" t="s">
        <v>1977</v>
      </c>
      <c r="D137" s="322" t="s">
        <v>2068</v>
      </c>
      <c r="E137" s="222" t="s">
        <v>1494</v>
      </c>
      <c r="F137" s="237" t="s">
        <v>1582</v>
      </c>
      <c r="G137" s="240"/>
      <c r="H137" s="240"/>
      <c r="I137" s="169">
        <v>34085602.687992364</v>
      </c>
    </row>
    <row r="138" spans="2:9" s="49" customFormat="1" ht="15.75">
      <c r="B138" s="237" t="s">
        <v>1962</v>
      </c>
      <c r="C138" s="237" t="s">
        <v>1978</v>
      </c>
      <c r="D138" s="237" t="s">
        <v>1982</v>
      </c>
      <c r="E138" s="237" t="s">
        <v>1494</v>
      </c>
      <c r="F138" s="237" t="s">
        <v>1582</v>
      </c>
      <c r="G138" s="240"/>
      <c r="H138" s="240"/>
      <c r="I138" s="169">
        <v>2043589088</v>
      </c>
    </row>
    <row r="139" spans="2:9" s="49" customFormat="1" ht="15.75">
      <c r="B139" s="237" t="s">
        <v>1974</v>
      </c>
      <c r="C139" s="237" t="s">
        <v>1977</v>
      </c>
      <c r="D139" s="237" t="s">
        <v>2067</v>
      </c>
      <c r="E139" s="237" t="s">
        <v>1494</v>
      </c>
      <c r="F139" s="237" t="s">
        <v>1582</v>
      </c>
      <c r="G139" s="240"/>
      <c r="H139" s="240"/>
      <c r="I139" s="169">
        <v>513002623.38211381</v>
      </c>
    </row>
    <row r="140" spans="2:9" s="49" customFormat="1" ht="15.75">
      <c r="B140" s="237" t="s">
        <v>1973</v>
      </c>
      <c r="C140" s="237" t="s">
        <v>1977</v>
      </c>
      <c r="D140" s="237" t="s">
        <v>2065</v>
      </c>
      <c r="E140" s="237" t="s">
        <v>1494</v>
      </c>
      <c r="F140" s="237" t="s">
        <v>1582</v>
      </c>
      <c r="G140" s="240"/>
      <c r="H140" s="240"/>
      <c r="I140" s="169">
        <v>5748781</v>
      </c>
    </row>
    <row r="141" spans="2:9" s="49" customFormat="1" ht="15.75">
      <c r="B141" s="237" t="s">
        <v>1969</v>
      </c>
      <c r="C141" s="237" t="s">
        <v>1978</v>
      </c>
      <c r="D141" s="237" t="s">
        <v>2019</v>
      </c>
      <c r="E141" s="237" t="s">
        <v>989</v>
      </c>
      <c r="F141" s="237" t="s">
        <v>2084</v>
      </c>
      <c r="G141" s="240"/>
      <c r="H141" s="240"/>
      <c r="I141" s="169">
        <v>4999596250</v>
      </c>
    </row>
    <row r="142" spans="2:9" s="49" customFormat="1" ht="15.75">
      <c r="B142" s="237" t="s">
        <v>1967</v>
      </c>
      <c r="C142" s="237" t="s">
        <v>1977</v>
      </c>
      <c r="D142" s="237" t="s">
        <v>2009</v>
      </c>
      <c r="E142" s="237" t="s">
        <v>989</v>
      </c>
      <c r="F142" s="237" t="s">
        <v>2084</v>
      </c>
      <c r="G142" s="240"/>
      <c r="H142" s="240"/>
      <c r="I142" s="169">
        <v>501433658</v>
      </c>
    </row>
    <row r="143" spans="2:9" s="49" customFormat="1" ht="15.75">
      <c r="B143" s="237" t="s">
        <v>1966</v>
      </c>
      <c r="C143" s="237" t="s">
        <v>1977</v>
      </c>
      <c r="D143" s="237" t="s">
        <v>2008</v>
      </c>
      <c r="E143" s="237" t="s">
        <v>989</v>
      </c>
      <c r="F143" s="237" t="s">
        <v>2086</v>
      </c>
      <c r="G143" s="240"/>
      <c r="H143" s="240"/>
      <c r="I143" s="169">
        <v>254565805</v>
      </c>
    </row>
    <row r="144" spans="2:9" s="49" customFormat="1" ht="15.75">
      <c r="B144" t="s">
        <v>2081</v>
      </c>
      <c r="C144" s="237" t="s">
        <v>1977</v>
      </c>
      <c r="D144" s="322" t="s">
        <v>1988</v>
      </c>
      <c r="E144" s="222" t="s">
        <v>989</v>
      </c>
      <c r="F144" s="222" t="s">
        <v>2352</v>
      </c>
      <c r="G144" s="171"/>
      <c r="H144" s="171"/>
      <c r="I144" s="169">
        <v>133586709</v>
      </c>
    </row>
    <row r="145" spans="2:22" s="49" customFormat="1" ht="15.75">
      <c r="B145" s="237" t="s">
        <v>1968</v>
      </c>
      <c r="C145" s="237" t="s">
        <v>1977</v>
      </c>
      <c r="D145" s="237" t="s">
        <v>2017</v>
      </c>
      <c r="E145" s="237" t="s">
        <v>989</v>
      </c>
      <c r="F145" s="322" t="s">
        <v>2084</v>
      </c>
      <c r="G145" s="171"/>
      <c r="H145" s="171"/>
      <c r="I145" s="169">
        <v>140469116</v>
      </c>
    </row>
    <row r="146" spans="2:22" s="49" customFormat="1" ht="15.75">
      <c r="B146" s="237" t="s">
        <v>1971</v>
      </c>
      <c r="C146" s="237" t="s">
        <v>1977</v>
      </c>
      <c r="D146" s="237" t="s">
        <v>2024</v>
      </c>
      <c r="E146" s="237" t="s">
        <v>989</v>
      </c>
      <c r="F146" s="237" t="s">
        <v>2084</v>
      </c>
      <c r="G146" s="171"/>
      <c r="H146" s="171"/>
      <c r="I146" s="169">
        <v>142321723</v>
      </c>
    </row>
    <row r="147" spans="2:22" s="49" customFormat="1" ht="15.75">
      <c r="B147" s="237" t="s">
        <v>1963</v>
      </c>
      <c r="C147" s="237" t="s">
        <v>1977</v>
      </c>
      <c r="D147" s="237" t="s">
        <v>1994</v>
      </c>
      <c r="E147" s="237" t="s">
        <v>989</v>
      </c>
      <c r="F147" s="237" t="s">
        <v>2084</v>
      </c>
      <c r="G147" s="240"/>
      <c r="H147" s="240"/>
      <c r="I147" s="169">
        <v>194854567</v>
      </c>
    </row>
    <row r="148" spans="2:22" s="49" customFormat="1" ht="15.75">
      <c r="B148" s="237" t="s">
        <v>1970</v>
      </c>
      <c r="C148" s="237" t="s">
        <v>1977</v>
      </c>
      <c r="D148" s="237" t="s">
        <v>2022</v>
      </c>
      <c r="E148" s="237" t="s">
        <v>989</v>
      </c>
      <c r="F148" s="237" t="s">
        <v>2084</v>
      </c>
      <c r="G148" s="240"/>
      <c r="H148" s="240"/>
      <c r="I148" s="169">
        <v>62100442</v>
      </c>
    </row>
    <row r="149" spans="2:22" s="49" customFormat="1" ht="15.75">
      <c r="B149" t="s">
        <v>2082</v>
      </c>
      <c r="C149" s="237" t="s">
        <v>1977</v>
      </c>
      <c r="D149" s="322" t="s">
        <v>1979</v>
      </c>
      <c r="E149" s="222" t="s">
        <v>989</v>
      </c>
      <c r="F149" s="322" t="s">
        <v>2084</v>
      </c>
      <c r="G149" s="240"/>
      <c r="H149" s="240"/>
      <c r="I149" s="169">
        <v>111304779</v>
      </c>
    </row>
    <row r="150" spans="2:22" s="49" customFormat="1" ht="15.75">
      <c r="B150" s="237" t="s">
        <v>2350</v>
      </c>
      <c r="C150" s="237" t="s">
        <v>1977</v>
      </c>
      <c r="D150" s="237" t="s">
        <v>2343</v>
      </c>
      <c r="E150" s="237" t="s">
        <v>989</v>
      </c>
      <c r="F150" s="222" t="s">
        <v>2084</v>
      </c>
      <c r="G150" s="240"/>
      <c r="H150" s="240"/>
      <c r="I150" s="169">
        <v>49185677</v>
      </c>
    </row>
    <row r="151" spans="2:22" s="49" customFormat="1" ht="15.75">
      <c r="B151" s="237" t="s">
        <v>1976</v>
      </c>
      <c r="C151" s="237" t="s">
        <v>1977</v>
      </c>
      <c r="D151" s="237" t="s">
        <v>2079</v>
      </c>
      <c r="E151" s="238" t="s">
        <v>989</v>
      </c>
      <c r="F151" s="238" t="s">
        <v>2084</v>
      </c>
      <c r="G151" s="240"/>
      <c r="H151" s="240"/>
      <c r="I151" s="241">
        <v>70556608</v>
      </c>
    </row>
    <row r="152" spans="2:22" s="49" customFormat="1" ht="15.75">
      <c r="C152" s="26"/>
      <c r="F152" s="171"/>
      <c r="G152" s="171"/>
      <c r="H152" s="172"/>
    </row>
    <row r="153" spans="2:22" s="49" customFormat="1" ht="19.5">
      <c r="B153" s="368" t="s">
        <v>1624</v>
      </c>
      <c r="C153" s="368"/>
      <c r="D153" s="368"/>
      <c r="E153" s="368"/>
      <c r="F153" s="368"/>
      <c r="G153" s="368"/>
      <c r="H153" s="368"/>
      <c r="I153" s="368"/>
      <c r="J153" s="368"/>
      <c r="P153" s="247"/>
      <c r="Q153" s="247"/>
      <c r="U153" s="247"/>
      <c r="V153" s="247"/>
    </row>
    <row r="154" spans="2:22" s="49" customFormat="1" ht="15.75">
      <c r="B154" s="166" t="s">
        <v>1625</v>
      </c>
      <c r="C154" s="50" t="s">
        <v>1626</v>
      </c>
      <c r="D154" s="50" t="s">
        <v>1661</v>
      </c>
      <c r="E154" s="50" t="s">
        <v>1756</v>
      </c>
      <c r="F154" s="26" t="s">
        <v>1500</v>
      </c>
      <c r="G154" s="26" t="s">
        <v>1627</v>
      </c>
      <c r="H154" s="26" t="s">
        <v>1677</v>
      </c>
      <c r="I154" s="26" t="s">
        <v>1628</v>
      </c>
      <c r="J154" s="26" t="s">
        <v>1006</v>
      </c>
      <c r="R154" s="247"/>
    </row>
    <row r="155" spans="2:22" s="49" customFormat="1" ht="15.75">
      <c r="B155" s="26" t="s">
        <v>1964</v>
      </c>
      <c r="C155" s="50" t="s">
        <v>1000</v>
      </c>
      <c r="D155" s="50" t="s">
        <v>1964</v>
      </c>
      <c r="E155" s="8" t="s">
        <v>1769</v>
      </c>
      <c r="F155" s="50" t="s">
        <v>1502</v>
      </c>
      <c r="G155" s="49">
        <v>793614.7</v>
      </c>
      <c r="H155" s="49" t="s">
        <v>1429</v>
      </c>
      <c r="I155" s="49">
        <v>28321727798.899998</v>
      </c>
      <c r="J155" s="49" t="s">
        <v>1011</v>
      </c>
    </row>
    <row r="156" spans="2:22" s="49" customFormat="1" ht="15.75">
      <c r="B156" s="239" t="s">
        <v>1964</v>
      </c>
      <c r="C156" s="239" t="s">
        <v>1000</v>
      </c>
      <c r="D156" s="239" t="s">
        <v>1964</v>
      </c>
      <c r="E156" s="238" t="s">
        <v>1793</v>
      </c>
      <c r="F156" s="239" t="s">
        <v>1502</v>
      </c>
      <c r="G156" s="238">
        <v>88272182.299999997</v>
      </c>
      <c r="H156" s="49" t="s">
        <v>2115</v>
      </c>
      <c r="I156" s="238"/>
      <c r="J156" s="238"/>
    </row>
    <row r="157" spans="2:22" s="49" customFormat="1" ht="15.75">
      <c r="B157" s="26" t="s">
        <v>2097</v>
      </c>
      <c r="C157" s="50" t="s">
        <v>1000</v>
      </c>
      <c r="D157" s="50" t="s">
        <v>2097</v>
      </c>
      <c r="E157" s="8" t="s">
        <v>1769</v>
      </c>
      <c r="F157" s="50" t="s">
        <v>1502</v>
      </c>
      <c r="G157" s="49">
        <v>6688.15</v>
      </c>
      <c r="H157" s="49" t="s">
        <v>1429</v>
      </c>
      <c r="I157" s="49">
        <v>238680009.04999998</v>
      </c>
      <c r="J157" s="49" t="s">
        <v>1011</v>
      </c>
    </row>
    <row r="158" spans="2:22" s="49" customFormat="1" ht="15.75">
      <c r="B158" s="239" t="s">
        <v>2097</v>
      </c>
      <c r="C158" s="239" t="s">
        <v>1000</v>
      </c>
      <c r="D158" s="239" t="s">
        <v>2097</v>
      </c>
      <c r="E158" s="238" t="s">
        <v>1793</v>
      </c>
      <c r="F158" s="239" t="s">
        <v>1502</v>
      </c>
      <c r="G158" s="238">
        <v>207829.1</v>
      </c>
      <c r="H158" s="49" t="s">
        <v>2115</v>
      </c>
      <c r="I158" s="238"/>
      <c r="J158" s="238"/>
    </row>
    <row r="159" spans="2:22" s="49" customFormat="1" ht="15.75">
      <c r="B159" s="26" t="s">
        <v>1965</v>
      </c>
      <c r="C159" s="50" t="s">
        <v>1000</v>
      </c>
      <c r="D159" s="50" t="s">
        <v>1965</v>
      </c>
      <c r="E159" s="8" t="s">
        <v>1769</v>
      </c>
      <c r="F159" s="50" t="s">
        <v>1502</v>
      </c>
      <c r="G159" s="49">
        <v>0</v>
      </c>
      <c r="H159" s="49" t="s">
        <v>1429</v>
      </c>
      <c r="I159" s="49">
        <v>0</v>
      </c>
      <c r="J159" s="49" t="s">
        <v>1011</v>
      </c>
    </row>
    <row r="160" spans="2:22" s="49" customFormat="1" ht="15.75">
      <c r="B160" s="239" t="s">
        <v>1965</v>
      </c>
      <c r="C160" s="239" t="s">
        <v>1000</v>
      </c>
      <c r="D160" s="239" t="s">
        <v>1965</v>
      </c>
      <c r="E160" s="238" t="s">
        <v>1793</v>
      </c>
      <c r="F160" s="239" t="s">
        <v>1502</v>
      </c>
      <c r="G160" s="238">
        <v>0</v>
      </c>
      <c r="H160" s="49" t="s">
        <v>2115</v>
      </c>
      <c r="I160" s="238"/>
      <c r="J160" s="238"/>
    </row>
    <row r="161" spans="2:10" s="49" customFormat="1" ht="15.75">
      <c r="B161" s="26" t="s">
        <v>1972</v>
      </c>
      <c r="C161" s="50" t="s">
        <v>1000</v>
      </c>
      <c r="D161" s="50" t="s">
        <v>1972</v>
      </c>
      <c r="E161" s="8" t="s">
        <v>1769</v>
      </c>
      <c r="F161" s="50" t="s">
        <v>1502</v>
      </c>
      <c r="G161" s="49">
        <v>18908.43</v>
      </c>
      <c r="H161" s="49" t="s">
        <v>1429</v>
      </c>
      <c r="I161" s="49">
        <v>674785141.40999997</v>
      </c>
      <c r="J161" s="49" t="s">
        <v>1011</v>
      </c>
    </row>
    <row r="162" spans="2:10" s="49" customFormat="1" ht="15.75">
      <c r="B162" s="239" t="s">
        <v>1972</v>
      </c>
      <c r="C162" s="239" t="s">
        <v>1000</v>
      </c>
      <c r="D162" s="239" t="s">
        <v>1972</v>
      </c>
      <c r="E162" s="238" t="s">
        <v>1793</v>
      </c>
      <c r="F162" s="239" t="s">
        <v>1502</v>
      </c>
      <c r="G162" s="238">
        <v>419760.5</v>
      </c>
      <c r="H162" s="49" t="s">
        <v>2115</v>
      </c>
      <c r="I162" s="238"/>
      <c r="J162" s="238"/>
    </row>
    <row r="163" spans="2:10" s="49" customFormat="1" ht="15.75">
      <c r="B163" s="26" t="s">
        <v>2080</v>
      </c>
      <c r="C163" s="50" t="s">
        <v>1000</v>
      </c>
      <c r="D163" s="50" t="s">
        <v>2080</v>
      </c>
      <c r="E163" s="8" t="s">
        <v>1769</v>
      </c>
      <c r="F163" s="50" t="s">
        <v>1502</v>
      </c>
      <c r="G163" s="238">
        <v>1634.7</v>
      </c>
      <c r="H163" s="49" t="s">
        <v>1429</v>
      </c>
      <c r="I163" s="49">
        <v>58337538.899999999</v>
      </c>
      <c r="J163" s="49" t="s">
        <v>1011</v>
      </c>
    </row>
    <row r="164" spans="2:10" s="49" customFormat="1" ht="15.75">
      <c r="B164" s="239" t="s">
        <v>2080</v>
      </c>
      <c r="C164" s="239" t="s">
        <v>1000</v>
      </c>
      <c r="D164" s="239" t="s">
        <v>2080</v>
      </c>
      <c r="E164" s="238" t="s">
        <v>1793</v>
      </c>
      <c r="F164" s="239" t="s">
        <v>1502</v>
      </c>
      <c r="G164" s="49">
        <v>347356.5</v>
      </c>
      <c r="H164" s="49" t="s">
        <v>2115</v>
      </c>
      <c r="I164" s="238"/>
      <c r="J164" s="238"/>
    </row>
    <row r="165" spans="2:10" s="49" customFormat="1" ht="15.75">
      <c r="B165" s="239" t="s">
        <v>1962</v>
      </c>
      <c r="C165" s="50" t="s">
        <v>1000</v>
      </c>
      <c r="D165" s="50" t="s">
        <v>1962</v>
      </c>
      <c r="E165" s="8" t="s">
        <v>1769</v>
      </c>
      <c r="F165" s="50" t="s">
        <v>1502</v>
      </c>
      <c r="G165" s="238">
        <v>89477.241999999998</v>
      </c>
      <c r="H165" s="49" t="s">
        <v>1429</v>
      </c>
      <c r="I165" s="49">
        <v>3193174335.2539997</v>
      </c>
      <c r="J165" s="49" t="s">
        <v>1011</v>
      </c>
    </row>
    <row r="166" spans="2:10" s="49" customFormat="1" ht="15.75">
      <c r="B166" s="239" t="s">
        <v>1962</v>
      </c>
      <c r="C166" s="239" t="s">
        <v>1000</v>
      </c>
      <c r="D166" s="239" t="s">
        <v>1962</v>
      </c>
      <c r="E166" s="238" t="s">
        <v>1793</v>
      </c>
      <c r="F166" s="239" t="s">
        <v>1502</v>
      </c>
      <c r="G166" s="238">
        <v>2644501.4</v>
      </c>
      <c r="H166" s="49" t="s">
        <v>2115</v>
      </c>
      <c r="I166" s="238"/>
      <c r="J166" s="238"/>
    </row>
    <row r="167" spans="2:10" s="49" customFormat="1" ht="15.75">
      <c r="B167" s="239" t="s">
        <v>1974</v>
      </c>
      <c r="C167" s="50" t="s">
        <v>1000</v>
      </c>
      <c r="D167" s="50" t="s">
        <v>1974</v>
      </c>
      <c r="E167" s="8" t="s">
        <v>1769</v>
      </c>
      <c r="F167" s="243" t="s">
        <v>1579</v>
      </c>
      <c r="G167" s="238"/>
      <c r="I167" s="238"/>
      <c r="J167" s="238"/>
    </row>
    <row r="168" spans="2:10" s="49" customFormat="1" ht="15.75">
      <c r="B168" s="239" t="s">
        <v>1974</v>
      </c>
      <c r="C168" s="239" t="s">
        <v>1000</v>
      </c>
      <c r="D168" s="239" t="s">
        <v>1974</v>
      </c>
      <c r="E168" s="238" t="s">
        <v>1793</v>
      </c>
      <c r="F168" s="239" t="s">
        <v>1579</v>
      </c>
      <c r="G168" s="238"/>
      <c r="I168" s="238"/>
      <c r="J168" s="238"/>
    </row>
    <row r="169" spans="2:10" s="49" customFormat="1" ht="15.75">
      <c r="B169" s="239" t="s">
        <v>1973</v>
      </c>
      <c r="C169" s="50" t="s">
        <v>1000</v>
      </c>
      <c r="D169" s="50" t="s">
        <v>1973</v>
      </c>
      <c r="E169" s="8" t="s">
        <v>1769</v>
      </c>
      <c r="F169" s="243" t="s">
        <v>1579</v>
      </c>
      <c r="G169" s="238"/>
      <c r="I169" s="238"/>
      <c r="J169" s="238"/>
    </row>
    <row r="170" spans="2:10" s="49" customFormat="1" ht="15.75">
      <c r="B170" s="239" t="s">
        <v>1973</v>
      </c>
      <c r="C170" s="239" t="s">
        <v>1000</v>
      </c>
      <c r="D170" s="239" t="s">
        <v>1973</v>
      </c>
      <c r="E170" s="238" t="s">
        <v>1793</v>
      </c>
      <c r="F170" s="239" t="s">
        <v>1579</v>
      </c>
      <c r="G170" s="238"/>
      <c r="I170" s="238"/>
      <c r="J170" s="238"/>
    </row>
    <row r="171" spans="2:10" s="49" customFormat="1" ht="15.75">
      <c r="B171" s="239" t="s">
        <v>1969</v>
      </c>
      <c r="C171" s="50" t="s">
        <v>1000</v>
      </c>
      <c r="D171" s="50" t="s">
        <v>1969</v>
      </c>
      <c r="E171" s="238" t="s">
        <v>1772</v>
      </c>
      <c r="F171" s="50" t="s">
        <v>1502</v>
      </c>
      <c r="G171" s="245">
        <v>5850932</v>
      </c>
      <c r="H171" s="49" t="s">
        <v>2116</v>
      </c>
      <c r="I171" s="238">
        <v>10722949472.102077</v>
      </c>
      <c r="J171" s="49" t="s">
        <v>1011</v>
      </c>
    </row>
    <row r="172" spans="2:10" s="49" customFormat="1" ht="15.75">
      <c r="B172" s="239" t="s">
        <v>1967</v>
      </c>
      <c r="C172" s="50" t="s">
        <v>1000</v>
      </c>
      <c r="D172" s="50" t="s">
        <v>1967</v>
      </c>
      <c r="E172" s="238" t="s">
        <v>1772</v>
      </c>
      <c r="F172" s="50" t="s">
        <v>1502</v>
      </c>
      <c r="G172" s="245">
        <v>298107</v>
      </c>
      <c r="H172" s="49" t="s">
        <v>2116</v>
      </c>
      <c r="I172" s="238">
        <v>546337967.74256372</v>
      </c>
      <c r="J172" s="49" t="s">
        <v>1011</v>
      </c>
    </row>
    <row r="173" spans="2:10" s="49" customFormat="1" ht="15.75">
      <c r="B173" s="239" t="s">
        <v>1966</v>
      </c>
      <c r="C173" s="50" t="s">
        <v>1000</v>
      </c>
      <c r="D173" s="50" t="s">
        <v>1966</v>
      </c>
      <c r="E173" s="238" t="s">
        <v>1772</v>
      </c>
      <c r="F173" s="50" t="s">
        <v>1502</v>
      </c>
      <c r="G173" s="245">
        <v>292561</v>
      </c>
      <c r="H173" s="49" t="s">
        <v>2116</v>
      </c>
      <c r="I173" s="238">
        <v>536173864.35317582</v>
      </c>
      <c r="J173" s="49" t="s">
        <v>1011</v>
      </c>
    </row>
    <row r="174" spans="2:10" s="49" customFormat="1" ht="15.75">
      <c r="B174" s="239" t="s">
        <v>2081</v>
      </c>
      <c r="C174" s="50" t="s">
        <v>1000</v>
      </c>
      <c r="D174" s="50" t="s">
        <v>2081</v>
      </c>
      <c r="E174" s="238" t="s">
        <v>1772</v>
      </c>
      <c r="F174" s="50" t="s">
        <v>1502</v>
      </c>
      <c r="G174" s="245">
        <v>115714</v>
      </c>
      <c r="H174" s="49" t="s">
        <v>2116</v>
      </c>
      <c r="I174" s="238">
        <v>212067987.66672042</v>
      </c>
      <c r="J174" s="49" t="s">
        <v>1011</v>
      </c>
    </row>
    <row r="175" spans="2:10" s="49" customFormat="1" ht="15.75">
      <c r="B175" s="28" t="s">
        <v>1968</v>
      </c>
      <c r="C175" s="50" t="s">
        <v>1000</v>
      </c>
      <c r="D175" s="50" t="s">
        <v>1968</v>
      </c>
      <c r="E175" s="238" t="s">
        <v>1772</v>
      </c>
      <c r="F175" s="50" t="s">
        <v>1502</v>
      </c>
      <c r="G175" s="244">
        <v>377767</v>
      </c>
      <c r="H175" s="49" t="s">
        <v>2116</v>
      </c>
      <c r="I175" s="238">
        <v>692330119.92407119</v>
      </c>
      <c r="J175" s="49" t="s">
        <v>1011</v>
      </c>
    </row>
    <row r="176" spans="2:10" s="49" customFormat="1" ht="15.75">
      <c r="B176" s="37" t="s">
        <v>1971</v>
      </c>
      <c r="C176" s="50" t="s">
        <v>1000</v>
      </c>
      <c r="D176" s="50" t="s">
        <v>1971</v>
      </c>
      <c r="E176" s="238" t="s">
        <v>1772</v>
      </c>
      <c r="F176" s="50" t="s">
        <v>1502</v>
      </c>
      <c r="G176" s="244">
        <v>132347</v>
      </c>
      <c r="H176" s="49" t="s">
        <v>2116</v>
      </c>
      <c r="I176" s="238">
        <v>242551134.38069245</v>
      </c>
      <c r="J176" s="49" t="s">
        <v>1011</v>
      </c>
    </row>
    <row r="177" spans="2:10" s="49" customFormat="1" ht="15.75">
      <c r="B177" s="26" t="s">
        <v>1963</v>
      </c>
      <c r="C177" s="50" t="s">
        <v>1000</v>
      </c>
      <c r="D177" s="50" t="s">
        <v>1963</v>
      </c>
      <c r="E177" s="238" t="s">
        <v>1772</v>
      </c>
      <c r="F177" s="50" t="s">
        <v>1502</v>
      </c>
      <c r="H177" s="49" t="s">
        <v>2116</v>
      </c>
      <c r="I177" s="238">
        <v>0</v>
      </c>
      <c r="J177" s="49" t="s">
        <v>1011</v>
      </c>
    </row>
    <row r="178" spans="2:10" ht="15.75">
      <c r="B178" s="26" t="s">
        <v>1970</v>
      </c>
      <c r="C178" s="50" t="s">
        <v>1000</v>
      </c>
      <c r="D178" s="50" t="s">
        <v>1970</v>
      </c>
      <c r="E178" s="238" t="s">
        <v>1772</v>
      </c>
      <c r="F178" s="50" t="s">
        <v>1502</v>
      </c>
      <c r="H178" s="49" t="s">
        <v>2116</v>
      </c>
      <c r="I178" s="238">
        <v>0</v>
      </c>
      <c r="J178" s="49" t="s">
        <v>1011</v>
      </c>
    </row>
    <row r="179" spans="2:10" ht="15.75">
      <c r="B179" s="26" t="s">
        <v>2082</v>
      </c>
      <c r="C179" s="50" t="s">
        <v>1000</v>
      </c>
      <c r="D179" s="50" t="s">
        <v>2082</v>
      </c>
      <c r="E179" s="238" t="s">
        <v>1772</v>
      </c>
      <c r="F179" s="50" t="s">
        <v>1502</v>
      </c>
      <c r="G179" s="26">
        <v>57151</v>
      </c>
      <c r="H179" s="49" t="s">
        <v>2116</v>
      </c>
      <c r="I179" s="238">
        <v>104740114.10149799</v>
      </c>
      <c r="J179" s="49" t="s">
        <v>1011</v>
      </c>
    </row>
    <row r="180" spans="2:10" ht="15.75">
      <c r="B180" s="26" t="s">
        <v>2083</v>
      </c>
      <c r="C180" s="50" t="s">
        <v>1000</v>
      </c>
      <c r="D180" s="50" t="s">
        <v>2083</v>
      </c>
      <c r="E180" s="238" t="s">
        <v>1772</v>
      </c>
      <c r="F180" s="50" t="s">
        <v>1502</v>
      </c>
      <c r="G180" s="246">
        <v>33607</v>
      </c>
      <c r="H180" s="49" t="s">
        <v>2116</v>
      </c>
      <c r="I180" s="238">
        <v>61591241.003815204</v>
      </c>
      <c r="J180" s="49" t="s">
        <v>1011</v>
      </c>
    </row>
    <row r="181" spans="2:10" s="49" customFormat="1" ht="15.75">
      <c r="B181" s="26" t="s">
        <v>1976</v>
      </c>
      <c r="C181" s="50" t="s">
        <v>1000</v>
      </c>
      <c r="D181" s="50" t="s">
        <v>1976</v>
      </c>
      <c r="E181" s="238" t="s">
        <v>1772</v>
      </c>
      <c r="F181" s="50" t="s">
        <v>1502</v>
      </c>
      <c r="G181" s="49">
        <v>44298</v>
      </c>
      <c r="H181" s="49" t="s">
        <v>2116</v>
      </c>
      <c r="I181" s="238">
        <v>81184538.756419972</v>
      </c>
      <c r="J181" s="49" t="s">
        <v>1011</v>
      </c>
    </row>
    <row r="182" spans="2:10" s="49" customFormat="1" ht="16.5" thickBot="1">
      <c r="B182" s="110"/>
      <c r="C182" s="88"/>
      <c r="D182" s="89"/>
      <c r="E182" s="88"/>
      <c r="F182" s="96"/>
      <c r="G182" s="96"/>
      <c r="H182" s="96"/>
      <c r="I182" s="96"/>
      <c r="J182" s="96"/>
    </row>
    <row r="183" spans="2:10" ht="15.75">
      <c r="B183" s="37"/>
      <c r="C183" s="37"/>
      <c r="D183" s="37"/>
      <c r="E183" s="37"/>
      <c r="F183" s="28"/>
      <c r="G183" s="28"/>
      <c r="H183" s="28"/>
      <c r="I183" s="28"/>
      <c r="J183" s="28"/>
    </row>
    <row r="184" spans="2:10" s="49" customFormat="1" ht="16.5" thickBot="1">
      <c r="B184" s="359" t="s">
        <v>1844</v>
      </c>
      <c r="C184" s="360"/>
      <c r="D184" s="360"/>
      <c r="E184" s="360"/>
      <c r="F184" s="360"/>
      <c r="G184" s="360"/>
      <c r="H184" s="360"/>
      <c r="I184" s="360"/>
      <c r="J184" s="360"/>
    </row>
    <row r="185" spans="2:10" s="49" customFormat="1" ht="15.75">
      <c r="B185" s="361" t="s">
        <v>1863</v>
      </c>
      <c r="C185" s="362"/>
      <c r="D185" s="362"/>
      <c r="E185" s="362"/>
      <c r="F185" s="362"/>
      <c r="G185" s="362"/>
      <c r="H185" s="362"/>
      <c r="I185" s="362"/>
      <c r="J185" s="362"/>
    </row>
    <row r="186" spans="2:10" ht="16.5" thickBot="1">
      <c r="B186" s="37"/>
      <c r="C186" s="37"/>
      <c r="D186" s="37"/>
      <c r="E186" s="37"/>
      <c r="F186" s="28"/>
      <c r="G186" s="28"/>
      <c r="H186" s="28"/>
      <c r="I186" s="28"/>
      <c r="J186" s="28"/>
    </row>
    <row r="187" spans="2:10" ht="15.75">
      <c r="B187" s="356" t="s">
        <v>1843</v>
      </c>
      <c r="C187" s="356"/>
      <c r="D187" s="356"/>
      <c r="E187" s="356"/>
      <c r="F187" s="356"/>
      <c r="G187" s="356"/>
      <c r="H187" s="356"/>
      <c r="I187" s="356"/>
      <c r="J187" s="356"/>
    </row>
    <row r="188" spans="2:10" ht="16.5" customHeight="1">
      <c r="B188" s="338" t="s">
        <v>1864</v>
      </c>
      <c r="C188" s="338"/>
      <c r="D188" s="338"/>
      <c r="E188" s="338"/>
      <c r="F188" s="338"/>
      <c r="G188" s="338"/>
      <c r="H188" s="338"/>
      <c r="I188" s="338"/>
      <c r="J188" s="338"/>
    </row>
    <row r="189" spans="2:10" ht="15.75">
      <c r="B189" s="349" t="s">
        <v>1865</v>
      </c>
      <c r="C189" s="349"/>
      <c r="D189" s="349"/>
      <c r="E189" s="349"/>
      <c r="F189" s="349"/>
      <c r="G189" s="349"/>
      <c r="H189" s="349"/>
      <c r="I189" s="349"/>
      <c r="J189" s="349"/>
    </row>
    <row r="190" spans="2:10" ht="15.75">
      <c r="B190" s="364"/>
      <c r="C190" s="364"/>
      <c r="D190" s="364"/>
      <c r="E190" s="364"/>
      <c r="F190" s="364"/>
      <c r="G190" s="364"/>
      <c r="H190" s="364"/>
      <c r="I190" s="364"/>
      <c r="J190" s="364"/>
    </row>
    <row r="191" spans="2:10" ht="15.75"/>
    <row r="192" spans="2:10" ht="15.75"/>
    <row r="193" spans="2:5" ht="15.75"/>
    <row r="194" spans="2:5" ht="15.75"/>
    <row r="195" spans="2:5" s="49" customFormat="1" ht="15.75">
      <c r="B195" s="26"/>
      <c r="C195" s="26"/>
      <c r="D195" s="26"/>
      <c r="E195" s="26"/>
    </row>
    <row r="196" spans="2:5" ht="15.75"/>
    <row r="197" spans="2:5" ht="15.75"/>
    <row r="198" spans="2:5" ht="15.75"/>
    <row r="199" spans="2:5" ht="15.75"/>
    <row r="200" spans="2:5" ht="15.75"/>
    <row r="201" spans="2:5" ht="15.75"/>
    <row r="202" spans="2:5" ht="15.75"/>
    <row r="203" spans="2:5" ht="15" customHeight="1"/>
    <row r="204" spans="2:5" ht="15" customHeight="1"/>
    <row r="205" spans="2:5" ht="15.75"/>
    <row r="206" spans="2:5" ht="15.75"/>
    <row r="207" spans="2:5" ht="18.75" customHeight="1"/>
    <row r="208" spans="2:5" ht="15.75"/>
    <row r="209" ht="15.75"/>
    <row r="210" ht="15.75"/>
    <row r="211" ht="15.75"/>
    <row r="212" ht="15.75"/>
    <row r="213" ht="15.75"/>
    <row r="214" ht="15.75"/>
    <row r="215" ht="15.75"/>
    <row r="216" ht="15.75"/>
    <row r="217" ht="15.75"/>
    <row r="218" ht="15.75"/>
    <row r="219" ht="15.75"/>
    <row r="220" ht="15.75"/>
    <row r="221" ht="15.75"/>
    <row r="222" ht="15.75"/>
    <row r="223" ht="15.75"/>
    <row r="224" ht="15.75"/>
    <row r="225" ht="15.75"/>
    <row r="226" ht="15.75"/>
    <row r="227" ht="15.75"/>
    <row r="228" ht="15.75"/>
  </sheetData>
  <mergeCells count="20">
    <mergeCell ref="B189:J189"/>
    <mergeCell ref="B190:J190"/>
    <mergeCell ref="B7:J7"/>
    <mergeCell ref="B8:J8"/>
    <mergeCell ref="B10:J10"/>
    <mergeCell ref="B11:J11"/>
    <mergeCell ref="B12:J12"/>
    <mergeCell ref="B153:J153"/>
    <mergeCell ref="B184:J184"/>
    <mergeCell ref="B185:J185"/>
    <mergeCell ref="B13:J13"/>
    <mergeCell ref="B27:J27"/>
    <mergeCell ref="B28:D28"/>
    <mergeCell ref="B187:J187"/>
    <mergeCell ref="B188:J188"/>
    <mergeCell ref="B2:J2"/>
    <mergeCell ref="B3:J3"/>
    <mergeCell ref="B4:J4"/>
    <mergeCell ref="B5:J5"/>
    <mergeCell ref="B6:J6"/>
  </mergeCells>
  <dataValidations xWindow="1151" yWindow="889" count="25">
    <dataValidation allowBlank="1" showInputMessage="1" showErrorMessage="1" promptTitle="Name of identifier" prompt="Please input name of identifier, such as &quot;Taxpayer Identification Number&quot; or similar." sqref="B29" xr:uid="{00000000-0002-0000-0300-000000000000}"/>
    <dataValidation allowBlank="1" showInputMessage="1" showErrorMessage="1" promptTitle="Name of register" prompt="Please input name of register or agency" sqref="C29" xr:uid="{00000000-0002-0000-0300-000001000000}"/>
    <dataValidation allowBlank="1" showInputMessage="1" showErrorMessage="1" promptTitle="Registry URL" prompt="Please insert direct URL to the registry or agency" sqref="D29" xr:uid="{00000000-0002-0000-0300-000002000000}"/>
    <dataValidation type="textLength" allowBlank="1" showInputMessage="1" showErrorMessage="1" errorTitle="Please do not edit these cells" error="Please do not edit these cells" sqref="B29 C28:D28" xr:uid="{00000000-0002-0000-0300-000003000000}">
      <formula1>10000</formula1>
      <formula2>50000</formula2>
    </dataValidation>
    <dataValidation allowBlank="1" showInputMessage="1" showErrorMessage="1" promptTitle="Identification" prompt="Please input identification number for the reporting government entity, if applicable." sqref="D15:D25" xr:uid="{00000000-0002-0000-0300-000004000000}"/>
    <dataValidation type="list" allowBlank="1" showInputMessage="1" showErrorMessage="1" promptTitle="Government agency type" prompt="Choose type of government agency from the drop-down list._x000a_Please refrain from using custom types if possible." sqref="C15:C25" xr:uid="{00000000-0002-0000-0300-000005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5" xr:uid="{00000000-0002-0000-0300-000006000000}"/>
    <dataValidation type="textLength" allowBlank="1" showInputMessage="1" showErrorMessage="1" sqref="A1:K13 A26:L28 F14:K25 E29:K30 A30:D30 A29 B152:K153 A154:K154 A14:E14 B182:J186 B190:J190 A31:K31 J32:K151 A32:A153 A155:A190 K155:K190" xr:uid="{00000000-0002-0000-0300-000007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25" xr:uid="{00000000-0002-0000-0300-000008000000}">
      <formula1>999999</formula1>
      <formula2>9999999</formula2>
    </dataValidation>
    <dataValidation type="textLength" allowBlank="1" showInputMessage="1" showErrorMessage="1" errorTitle="Do not edit these cells" error="Please do not edit these cells" sqref="B187:J189" xr:uid="{00000000-0002-0000-0300-000009000000}">
      <formula1>9999999</formula1>
      <formula2>99999999</formula2>
    </dataValidation>
    <dataValidation allowBlank="1" showInputMessage="1" showErrorMessage="1" promptTitle="Project name" prompt="Input project name here._x000a__x000a_Please refrain from using acronyms, and input complete name." sqref="F170 C170:D170 F156 C156:D156 F158 C158:D158 F160 C160:D160 F162 C162:D162 F164 C164:D164 F166 C166:D166 B155:B181 C168:D168 F168" xr:uid="{00000000-0002-0000-0300-00000A000000}"/>
    <dataValidation allowBlank="1" showInputMessage="1" showErrorMessage="1" promptTitle="Affiliated Companies" prompt="Please insert the relevant companies affiliated to the project here, separated by commas." sqref="D171:D181 D155 D157 D159 D161 D163 D165 D167 D169" xr:uid="{00000000-0002-0000-0300-00000B000000}"/>
    <dataValidation allowBlank="1" showInputMessage="1" showErrorMessage="1" promptTitle="Reference number" prompt="Please input the reference number of the legal agreement: contract, licence, lease, concession..." sqref="C171:C181 C155 C157 C159 C161 C163 C165 C167 C169" xr:uid="{00000000-0002-0000-0300-00000C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55:H181" xr:uid="{00000000-0002-0000-0300-00000D000000}">
      <formula1>"&lt;Select unit&gt;,Sm3,Sm3 o.e.,Barrels,Tonnes,oz,carats,Scf,Nm3,MWh"</formula1>
    </dataValidation>
    <dataValidation type="list" allowBlank="1" showInputMessage="1" showErrorMessage="1" sqref="F171:F181 F155 F157 F159 F161 F163 F165 F167 F169" xr:uid="{00000000-0002-0000-0300-00000E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155:E181" xr:uid="{00000000-0002-0000-0300-00000F000000}">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164:G181 G155:G162" xr:uid="{00000000-0002-0000-0300-000010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155:I181" xr:uid="{00000000-0002-0000-0300-000011000000}">
      <formula1>0</formula1>
      <formula2>1000000000000000</formula2>
    </dataValidation>
    <dataValidation allowBlank="1" showInputMessage="1" showErrorMessage="1" promptTitle="Please insert commodities" prompt="Please insert the relevant commodities of the company here, separated by commas." sqref="F32:F116 F118:F151" xr:uid="{00000000-0002-0000-0300-000012000000}"/>
    <dataValidation type="list" allowBlank="1" showInputMessage="1" showErrorMessage="1" promptTitle="Please select Sector" prompt="Please select the relevant sector of the company from the list" sqref="E32:E151" xr:uid="{00000000-0002-0000-0300-000013000000}">
      <formula1>Sector_list</formula1>
    </dataValidation>
    <dataValidation allowBlank="1" showInputMessage="1" showErrorMessage="1" promptTitle="Company name" prompt="Input company name here._x000a__x000a_Please refrain from using acronyms, and input complete name." sqref="B138:B143 B32:B133 B135:B136 B145:B148 B150:B151" xr:uid="{00000000-0002-0000-0300-000014000000}"/>
    <dataValidation allowBlank="1" showInputMessage="1" showErrorMessage="1" promptTitle="Identification #" prompt="Please input unique identification number, such as TIN, organisational number or similar" sqref="D32:D151" xr:uid="{00000000-0002-0000-0300-000015000000}"/>
    <dataValidation errorStyle="warning" allowBlank="1" showInputMessage="1" showErrorMessage="1" errorTitle="URL " error="Please input a link in these cells" sqref="G32:H151" xr:uid="{00000000-0002-0000-0300-000016000000}"/>
    <dataValidation type="whole" allowBlank="1" showInputMessage="1" showErrorMessage="1" errorTitle="Do not edit - based on part 5" error="These cells will be filled automatically" promptTitle="Do not edit - based on part 5" prompt=" " sqref="I32:I151" xr:uid="{00000000-0002-0000-0300-000017000000}">
      <formula1>1</formula1>
      <formula2>2</formula2>
    </dataValidation>
    <dataValidation type="list" allowBlank="1" showInputMessage="1" showErrorMessage="1" sqref="C32:C151" xr:uid="{00000000-0002-0000-0300-000018000000}">
      <formula1>"&lt; Company type &gt;,State-owned enterprises &amp; public corporations,Private"</formula1>
    </dataValidation>
  </dataValidations>
  <hyperlinks>
    <hyperlink ref="B8" r:id="rId1" xr:uid="{00000000-0004-0000-0300-000000000000}"/>
    <hyperlink ref="B185:F185" r:id="rId2" display="Give us your feedback or report a conflict in the data! Write to us at  data@eiti.org" xr:uid="{00000000-0004-0000-0300-000001000000}"/>
    <hyperlink ref="B184:F184" r:id="rId3" display="For the latest version of Summary data templates, see  https://eiti.org/summary-data-template" xr:uid="{00000000-0004-0000-0300-000002000000}"/>
    <hyperlink ref="D29" r:id="rId4" xr:uid="{00000000-0004-0000-0300-000003000000}"/>
  </hyperlinks>
  <pageMargins left="0.25" right="0.25" top="0.75" bottom="0.75" header="0.3" footer="0.3"/>
  <pageSetup paperSize="8" fitToHeight="0" orientation="landscape" horizontalDpi="2400" verticalDpi="2400" r:id="rId5"/>
  <legacyDrawing r:id="rId6"/>
  <tableParts count="3">
    <tablePart r:id="rId7"/>
    <tablePart r:id="rId8"/>
    <tablePart r:id="rId9"/>
  </tableParts>
  <extLst>
    <ext xmlns:x14="http://schemas.microsoft.com/office/spreadsheetml/2009/9/main" uri="{CCE6A557-97BC-4b89-ADB6-D9C93CAAB3DF}">
      <x14:dataValidations xmlns:xm="http://schemas.microsoft.com/office/excel/2006/main" xWindow="1151" yWindow="889" count="1">
        <x14:dataValidation type="list" allowBlank="1" showInputMessage="1" showErrorMessage="1" error="Invalid Entry" promptTitle="Currency" prompt="Please input currency according to 3-letter ISO currency code." xr:uid="{00000000-0002-0000-0300-000019000000}">
          <x14:formula1>
            <xm:f>Lists!$I$11:$I$168</xm:f>
          </x14:formula1>
          <xm:sqref>J155:J181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97"/>
  <sheetViews>
    <sheetView showGridLines="0" topLeftCell="A62" zoomScale="55" zoomScaleNormal="55" workbookViewId="0">
      <selection activeCell="F71" sqref="F71"/>
    </sheetView>
  </sheetViews>
  <sheetFormatPr defaultColWidth="8.7109375" defaultRowHeight="15.75"/>
  <cols>
    <col min="1" max="1" width="2.7109375" style="50" customWidth="1"/>
    <col min="2" max="5" width="0" style="50" hidden="1" customWidth="1"/>
    <col min="6" max="6" width="50.42578125" style="50" customWidth="1"/>
    <col min="7" max="8" width="16.7109375" style="50" customWidth="1"/>
    <col min="9" max="9" width="41.7109375" style="50" bestFit="1" customWidth="1"/>
    <col min="10" max="10" width="52.7109375" style="50" customWidth="1"/>
    <col min="11" max="11" width="15.5703125" style="50" bestFit="1" customWidth="1"/>
    <col min="12" max="12" width="2.7109375" style="50" customWidth="1"/>
    <col min="13" max="13" width="19.5703125" style="50" bestFit="1" customWidth="1"/>
    <col min="14" max="14" width="73.42578125" style="50" bestFit="1" customWidth="1"/>
    <col min="15" max="15" width="4" style="50" customWidth="1"/>
    <col min="16" max="17" width="8.7109375" style="50"/>
    <col min="18" max="18" width="21.28515625" style="50" bestFit="1" customWidth="1"/>
    <col min="19" max="19" width="8.7109375" style="50"/>
    <col min="20" max="20" width="21.28515625" style="50" bestFit="1" customWidth="1"/>
    <col min="21" max="16384" width="8.7109375" style="50"/>
  </cols>
  <sheetData>
    <row r="1" spans="6:14" s="26" customFormat="1" ht="15.75" hidden="1" customHeight="1"/>
    <row r="2" spans="6:14" s="26" customFormat="1" hidden="1">
      <c r="F2" s="28"/>
      <c r="H2" s="28"/>
      <c r="J2" s="28"/>
    </row>
    <row r="3" spans="6:14" s="26" customFormat="1" hidden="1">
      <c r="F3" s="28"/>
      <c r="H3" s="28"/>
      <c r="J3" s="28"/>
      <c r="N3" s="29" t="s">
        <v>1</v>
      </c>
    </row>
    <row r="4" spans="6:14" s="26" customFormat="1" hidden="1">
      <c r="F4" s="28"/>
      <c r="H4" s="28"/>
      <c r="J4" s="28"/>
      <c r="N4" s="29" t="str">
        <f>Introduction!G4</f>
        <v>2021 - January - 20</v>
      </c>
    </row>
    <row r="5" spans="6:14" s="26" customFormat="1" hidden="1"/>
    <row r="6" spans="6:14" s="26" customFormat="1" hidden="1"/>
    <row r="7" spans="6:14" s="26" customFormat="1"/>
    <row r="8" spans="6:14" s="26" customFormat="1">
      <c r="F8" s="350" t="s">
        <v>1917</v>
      </c>
      <c r="G8" s="350"/>
      <c r="H8" s="350"/>
      <c r="I8" s="350"/>
      <c r="J8" s="350"/>
      <c r="K8" s="350"/>
      <c r="L8" s="350"/>
      <c r="M8" s="350"/>
      <c r="N8" s="350"/>
    </row>
    <row r="9" spans="6:14" s="26" customFormat="1" ht="24">
      <c r="F9" s="372" t="s">
        <v>1643</v>
      </c>
      <c r="G9" s="372"/>
      <c r="H9" s="372"/>
      <c r="I9" s="372"/>
      <c r="J9" s="372"/>
      <c r="K9" s="372"/>
      <c r="L9" s="372"/>
      <c r="M9" s="372"/>
      <c r="N9" s="372"/>
    </row>
    <row r="10" spans="6:14" s="26" customFormat="1">
      <c r="F10" s="373" t="s">
        <v>1918</v>
      </c>
      <c r="G10" s="373"/>
      <c r="H10" s="373"/>
      <c r="I10" s="373"/>
      <c r="J10" s="373"/>
      <c r="K10" s="373"/>
      <c r="L10" s="373"/>
      <c r="M10" s="373"/>
      <c r="N10" s="373"/>
    </row>
    <row r="11" spans="6:14" s="26" customFormat="1">
      <c r="F11" s="374" t="s">
        <v>1919</v>
      </c>
      <c r="G11" s="374"/>
      <c r="H11" s="374"/>
      <c r="I11" s="374"/>
      <c r="J11" s="374"/>
      <c r="K11" s="374"/>
      <c r="L11" s="374"/>
      <c r="M11" s="374"/>
      <c r="N11" s="374"/>
    </row>
    <row r="12" spans="6:14" s="26" customFormat="1">
      <c r="F12" s="374" t="s">
        <v>1920</v>
      </c>
      <c r="G12" s="374"/>
      <c r="H12" s="374"/>
      <c r="I12" s="374"/>
      <c r="J12" s="374"/>
      <c r="K12" s="374"/>
      <c r="L12" s="374"/>
      <c r="M12" s="374"/>
      <c r="N12" s="374"/>
    </row>
    <row r="13" spans="6:14" s="26" customFormat="1">
      <c r="F13" s="375" t="s">
        <v>1921</v>
      </c>
      <c r="G13" s="375"/>
      <c r="H13" s="375"/>
      <c r="I13" s="375"/>
      <c r="J13" s="375"/>
      <c r="K13" s="375"/>
      <c r="L13" s="375"/>
      <c r="M13" s="375"/>
      <c r="N13" s="375"/>
    </row>
    <row r="14" spans="6:14" s="26" customFormat="1">
      <c r="F14" s="376" t="s">
        <v>1657</v>
      </c>
      <c r="G14" s="376"/>
      <c r="H14" s="376"/>
      <c r="I14" s="376"/>
      <c r="J14" s="376"/>
      <c r="K14" s="376"/>
      <c r="L14" s="376"/>
      <c r="M14" s="376"/>
      <c r="N14" s="376"/>
    </row>
    <row r="15" spans="6:14" s="26" customFormat="1">
      <c r="F15" s="377" t="s">
        <v>1656</v>
      </c>
      <c r="G15" s="377"/>
      <c r="H15" s="377"/>
      <c r="I15" s="377"/>
      <c r="J15" s="377"/>
      <c r="K15" s="377"/>
      <c r="L15" s="377"/>
      <c r="M15" s="377"/>
      <c r="N15" s="377"/>
    </row>
    <row r="16" spans="6:14" s="26" customFormat="1">
      <c r="F16" s="363" t="s">
        <v>1910</v>
      </c>
      <c r="G16" s="363"/>
      <c r="H16" s="363"/>
      <c r="I16" s="363"/>
      <c r="J16" s="363"/>
      <c r="K16" s="363"/>
      <c r="L16" s="363"/>
      <c r="M16" s="363"/>
      <c r="N16" s="363"/>
    </row>
    <row r="17" spans="2:21" s="26" customFormat="1"/>
    <row r="18" spans="2:21" s="26" customFormat="1" ht="24">
      <c r="F18" s="365" t="s">
        <v>1573</v>
      </c>
      <c r="G18" s="365"/>
      <c r="H18" s="365"/>
      <c r="I18" s="365"/>
      <c r="J18" s="365"/>
      <c r="K18" s="365"/>
      <c r="M18" s="378" t="s">
        <v>1557</v>
      </c>
      <c r="N18" s="378"/>
    </row>
    <row r="19" spans="2:21" s="26" customFormat="1" ht="15.6" customHeight="1">
      <c r="M19" s="385" t="s">
        <v>1922</v>
      </c>
      <c r="N19" s="385"/>
    </row>
    <row r="20" spans="2:21">
      <c r="F20" s="382" t="s">
        <v>1924</v>
      </c>
      <c r="G20" s="382"/>
      <c r="H20" s="382"/>
      <c r="I20" s="382"/>
      <c r="J20" s="382"/>
      <c r="K20" s="383"/>
      <c r="M20" s="26"/>
      <c r="N20" s="26"/>
    </row>
    <row r="21" spans="2:21" ht="24">
      <c r="B21" s="180" t="s">
        <v>1486</v>
      </c>
      <c r="C21" s="180" t="s">
        <v>1487</v>
      </c>
      <c r="D21" s="180" t="s">
        <v>1488</v>
      </c>
      <c r="E21" s="180" t="s">
        <v>1489</v>
      </c>
      <c r="F21" s="50" t="s">
        <v>1495</v>
      </c>
      <c r="G21" s="50" t="s">
        <v>1491</v>
      </c>
      <c r="H21" s="50" t="s">
        <v>1434</v>
      </c>
      <c r="I21" s="50" t="s">
        <v>1497</v>
      </c>
      <c r="J21" s="50" t="s">
        <v>1435</v>
      </c>
      <c r="K21" s="26" t="s">
        <v>1006</v>
      </c>
      <c r="M21" s="372" t="s">
        <v>1559</v>
      </c>
      <c r="N21" s="372"/>
    </row>
    <row r="22" spans="2:21" ht="15.75" customHeight="1">
      <c r="B22" s="180" t="str">
        <f>IFERROR(VLOOKUP(Government_revenues_table[[#This Row],[GFS Classification]],Table6_GFS_codes_classification[],COLUMNS($F:F)+3,FALSE),"Do not enter data")</f>
        <v>Other revenue (14E)</v>
      </c>
      <c r="C22" s="180" t="str">
        <f>IFERROR(VLOOKUP(Government_revenues_table[[#This Row],[GFS Classification]],Table6_GFS_codes_classification[],COLUMNS($F:G)+3,FALSE),"Do not enter data")</f>
        <v>Property income (141E)</v>
      </c>
      <c r="D22" s="180" t="str">
        <f>IFERROR(VLOOKUP(Government_revenues_table[[#This Row],[GFS Classification]],Table6_GFS_codes_classification[],COLUMNS($F:H)+3,FALSE),"Do not enter data")</f>
        <v>Rent (1415E)</v>
      </c>
      <c r="E22" s="180" t="str">
        <f>IFERROR(VLOOKUP(Government_revenues_table[[#This Row],[GFS Classification]],Table6_GFS_codes_classification[],COLUMNS($F:I)+3,FALSE),"Do not enter data")</f>
        <v>Royalties (1415E1)</v>
      </c>
      <c r="F22" s="50" t="s">
        <v>1508</v>
      </c>
      <c r="G22" s="305" t="s">
        <v>988</v>
      </c>
      <c r="H22" s="296" t="s">
        <v>1543</v>
      </c>
      <c r="I22" s="50" t="s">
        <v>1952</v>
      </c>
      <c r="J22" s="306">
        <v>1272335319</v>
      </c>
      <c r="K22" s="50" t="s">
        <v>1011</v>
      </c>
      <c r="M22" s="386" t="s">
        <v>1676</v>
      </c>
      <c r="N22" s="386"/>
    </row>
    <row r="23" spans="2:21" ht="15.75" customHeight="1">
      <c r="B23" s="180" t="str">
        <f>IFERROR(VLOOKUP(Government_revenues_table[[#This Row],[GFS Classification]],Table6_GFS_codes_classification[],COLUMNS($F:F)+3,FALSE),"Do not enter data")</f>
        <v>Other revenue (14E)</v>
      </c>
      <c r="C23" s="180" t="str">
        <f>IFERROR(VLOOKUP(Government_revenues_table[[#This Row],[GFS Classification]],Table6_GFS_codes_classification[],COLUMNS($F:G)+3,FALSE),"Do not enter data")</f>
        <v>Property income (141E)</v>
      </c>
      <c r="D23" s="180" t="str">
        <f>IFERROR(VLOOKUP(Government_revenues_table[[#This Row],[GFS Classification]],Table6_GFS_codes_classification[],COLUMNS($F:H)+3,FALSE),"Do not enter data")</f>
        <v>Rent (1415E)</v>
      </c>
      <c r="E23" s="180" t="str">
        <f>IFERROR(VLOOKUP(Government_revenues_table[[#This Row],[GFS Classification]],Table6_GFS_codes_classification[],COLUMNS($F:I)+3,FALSE),"Do not enter data")</f>
        <v>Royalties (1415E1)</v>
      </c>
      <c r="F23" s="50" t="s">
        <v>1508</v>
      </c>
      <c r="G23" s="305" t="s">
        <v>988</v>
      </c>
      <c r="H23" s="296" t="s">
        <v>1543</v>
      </c>
      <c r="I23" s="50" t="s">
        <v>1953</v>
      </c>
      <c r="J23" s="307">
        <v>540793045</v>
      </c>
      <c r="K23" s="50" t="s">
        <v>1011</v>
      </c>
      <c r="M23" s="386"/>
      <c r="N23" s="386"/>
    </row>
    <row r="24" spans="2:21" ht="15.75" customHeight="1">
      <c r="B24" s="180" t="str">
        <f>IFERROR(VLOOKUP(Government_revenues_table[[#This Row],[GFS Classification]],Table6_GFS_codes_classification[],COLUMNS($F:F)+3,FALSE),"Do not enter data")</f>
        <v>Taxes (11E)</v>
      </c>
      <c r="C24" s="180" t="str">
        <f>IFERROR(VLOOKUP(Government_revenues_table[[#This Row],[GFS Classification]],Table6_GFS_codes_classification[],COLUMNS($F:G)+3,FALSE),"Do not enter data")</f>
        <v>Taxes on income, profits and capital gains (111E)</v>
      </c>
      <c r="D24" s="180" t="str">
        <f>IFERROR(VLOOKUP(Government_revenues_table[[#This Row],[GFS Classification]],Table6_GFS_codes_classification[],COLUMNS($F:H)+3,FALSE),"Do not enter data")</f>
        <v>Ordinary taxes on income, profits and capital gains (1112E1)</v>
      </c>
      <c r="E24" s="180" t="str">
        <f>IFERROR(VLOOKUP(Government_revenues_table[[#This Row],[GFS Classification]],Table6_GFS_codes_classification[],COLUMNS($F:I)+3,FALSE),"Do not enter data")</f>
        <v>Ordinary taxes on income, profits and capital gains (1112E1)</v>
      </c>
      <c r="F24" s="50" t="s">
        <v>1519</v>
      </c>
      <c r="G24" s="305" t="s">
        <v>988</v>
      </c>
      <c r="H24" s="50" t="s">
        <v>2209</v>
      </c>
      <c r="I24" s="50" t="s">
        <v>1952</v>
      </c>
      <c r="J24" s="306">
        <v>2304749952</v>
      </c>
      <c r="K24" s="50" t="s">
        <v>1011</v>
      </c>
      <c r="M24" s="386"/>
      <c r="N24" s="386"/>
    </row>
    <row r="25" spans="2:21" ht="15.75" customHeight="1">
      <c r="B25" s="180" t="str">
        <f>IFERROR(VLOOKUP(Government_revenues_table[[#This Row],[GFS Classification]],Table6_GFS_codes_classification[],COLUMNS($F:F)+3,FALSE),"Do not enter data")</f>
        <v>Taxes (11E)</v>
      </c>
      <c r="C25" s="180" t="str">
        <f>IFERROR(VLOOKUP(Government_revenues_table[[#This Row],[GFS Classification]],Table6_GFS_codes_classification[],COLUMNS($F:G)+3,FALSE),"Do not enter data")</f>
        <v>Taxes on goods and services (114E)</v>
      </c>
      <c r="D25" s="180" t="str">
        <f>IFERROR(VLOOKUP(Government_revenues_table[[#This Row],[GFS Classification]],Table6_GFS_codes_classification[],COLUMNS($F:H)+3,FALSE),"Do not enter data")</f>
        <v>General taxes on goods and services (VAT, sales tax, turnover tax) (1141E)</v>
      </c>
      <c r="E25" s="180" t="str">
        <f>IFERROR(VLOOKUP(Government_revenues_table[[#This Row],[GFS Classification]],Table6_GFS_codes_classification[],COLUMNS($F:I)+3,FALSE),"Do not enter data")</f>
        <v>General taxes on goods and services (VAT, sales tax, turnover tax) (1141E)</v>
      </c>
      <c r="F25" s="50" t="s">
        <v>1523</v>
      </c>
      <c r="G25" s="305" t="s">
        <v>988</v>
      </c>
      <c r="H25" s="50" t="s">
        <v>286</v>
      </c>
      <c r="I25" s="50" t="s">
        <v>1952</v>
      </c>
      <c r="J25" s="306">
        <v>3464171800</v>
      </c>
      <c r="K25" s="50" t="s">
        <v>1011</v>
      </c>
      <c r="M25" s="386"/>
      <c r="N25" s="386"/>
    </row>
    <row r="26" spans="2:21" ht="15.75" customHeight="1">
      <c r="B26" s="180" t="str">
        <f>IFERROR(VLOOKUP(Government_revenues_table[[#This Row],[GFS Classification]],Table6_GFS_codes_classification[],COLUMNS($F:F)+3,FALSE),"Do not enter data")</f>
        <v>Social contributions (12E)</v>
      </c>
      <c r="C26" s="180" t="str">
        <f>IFERROR(VLOOKUP(Government_revenues_table[[#This Row],[GFS Classification]],Table6_GFS_codes_classification[],COLUMNS($F:G)+3,FALSE),"Do not enter data")</f>
        <v>Social security employer contributions (1212E)</v>
      </c>
      <c r="D26" s="180" t="str">
        <f>IFERROR(VLOOKUP(Government_revenues_table[[#This Row],[GFS Classification]],Table6_GFS_codes_classification[],COLUMNS($F:H)+3,FALSE),"Do not enter data")</f>
        <v>Social security employer contributions (1212E)</v>
      </c>
      <c r="E26" s="180" t="str">
        <f>IFERROR(VLOOKUP(Government_revenues_table[[#This Row],[GFS Classification]],Table6_GFS_codes_classification[],COLUMNS($F:I)+3,FALSE),"Do not enter data")</f>
        <v>Social security employer contributions (1212E)</v>
      </c>
      <c r="F26" s="50" t="s">
        <v>1480</v>
      </c>
      <c r="G26" s="305" t="s">
        <v>988</v>
      </c>
      <c r="H26" s="50" t="s">
        <v>2210</v>
      </c>
      <c r="I26" s="50" t="s">
        <v>1952</v>
      </c>
      <c r="J26" s="307">
        <v>4198399999.9999995</v>
      </c>
      <c r="K26" s="50" t="s">
        <v>1011</v>
      </c>
      <c r="M26" s="386"/>
      <c r="N26" s="386"/>
    </row>
    <row r="27" spans="2:21">
      <c r="B27" s="180" t="str">
        <f>IFERROR(VLOOKUP(Government_revenues_table[[#This Row],[GFS Classification]],Table6_GFS_codes_classification[],COLUMNS($F:F)+3,FALSE),"Do not enter data")</f>
        <v>Social contributions (12E)</v>
      </c>
      <c r="C27" s="180" t="str">
        <f>IFERROR(VLOOKUP(Government_revenues_table[[#This Row],[GFS Classification]],Table6_GFS_codes_classification[],COLUMNS($F:G)+3,FALSE),"Do not enter data")</f>
        <v>Social security employer contributions (1212E)</v>
      </c>
      <c r="D27" s="180" t="str">
        <f>IFERROR(VLOOKUP(Government_revenues_table[[#This Row],[GFS Classification]],Table6_GFS_codes_classification[],COLUMNS($F:H)+3,FALSE),"Do not enter data")</f>
        <v>Social security employer contributions (1212E)</v>
      </c>
      <c r="E27" s="180" t="str">
        <f>IFERROR(VLOOKUP(Government_revenues_table[[#This Row],[GFS Classification]],Table6_GFS_codes_classification[],COLUMNS($F:I)+3,FALSE),"Do not enter data")</f>
        <v>Social security employer contributions (1212E)</v>
      </c>
      <c r="F27" s="50" t="s">
        <v>1480</v>
      </c>
      <c r="G27" s="305" t="s">
        <v>988</v>
      </c>
      <c r="H27" s="50" t="s">
        <v>2211</v>
      </c>
      <c r="I27" s="50" t="s">
        <v>1952</v>
      </c>
      <c r="J27" s="306">
        <v>1067920706</v>
      </c>
      <c r="K27" s="50" t="s">
        <v>1011</v>
      </c>
      <c r="M27" s="357" t="s">
        <v>1947</v>
      </c>
      <c r="N27" s="357"/>
    </row>
    <row r="28" spans="2:21">
      <c r="B28" s="180" t="str">
        <f>IFERROR(VLOOKUP(Government_revenues_table[[#This Row],[GFS Classification]],Table6_GFS_codes_classification[],COLUMNS($F:F)+3,FALSE),"Do not enter data")</f>
        <v>Taxes (11E)</v>
      </c>
      <c r="C28" s="180" t="str">
        <f>IFERROR(VLOOKUP(Government_revenues_table[[#This Row],[GFS Classification]],Table6_GFS_codes_classification[],COLUMNS($F:G)+3,FALSE),"Do not enter data")</f>
        <v>Taxes on income, profits and capital gains (111E)</v>
      </c>
      <c r="D28" s="180" t="str">
        <f>IFERROR(VLOOKUP(Government_revenues_table[[#This Row],[GFS Classification]],Table6_GFS_codes_classification[],COLUMNS($F:H)+3,FALSE),"Do not enter data")</f>
        <v>Extraordinary taxes on income, profits and capital gains (1112E2)</v>
      </c>
      <c r="E28" s="180" t="str">
        <f>IFERROR(VLOOKUP(Government_revenues_table[[#This Row],[GFS Classification]],Table6_GFS_codes_classification[],COLUMNS($F:I)+3,FALSE),"Do not enter data")</f>
        <v>Extraordinary taxes on income, profits and capital gains (1112E2)</v>
      </c>
      <c r="F28" s="50" t="s">
        <v>1521</v>
      </c>
      <c r="G28" s="305" t="s">
        <v>988</v>
      </c>
      <c r="H28" s="50" t="s">
        <v>2212</v>
      </c>
      <c r="I28" s="50" t="s">
        <v>1952</v>
      </c>
      <c r="J28" s="306">
        <v>184680241</v>
      </c>
      <c r="K28" s="50" t="s">
        <v>1011</v>
      </c>
      <c r="M28" s="357" t="s">
        <v>1923</v>
      </c>
      <c r="N28" s="357"/>
    </row>
    <row r="29" spans="2:21" ht="16.5" thickBot="1">
      <c r="B29" s="180" t="str">
        <f>IFERROR(VLOOKUP(Government_revenues_table[[#This Row],[GFS Classification]],Table6_GFS_codes_classification[],COLUMNS($F:F)+3,FALSE),"Do not enter data")</f>
        <v>Taxes (11E)</v>
      </c>
      <c r="C29" s="180" t="str">
        <f>IFERROR(VLOOKUP(Government_revenues_table[[#This Row],[GFS Classification]],Table6_GFS_codes_classification[],COLUMNS($F:G)+3,FALSE),"Do not enter data")</f>
        <v>Taxes on goods and services (114E)</v>
      </c>
      <c r="D29" s="180" t="str">
        <f>IFERROR(VLOOKUP(Government_revenues_table[[#This Row],[GFS Classification]],Table6_GFS_codes_classification[],COLUMNS($F:H)+3,FALSE),"Do not enter data")</f>
        <v>General taxes on goods and services (VAT, sales tax, turnover tax) (1141E)</v>
      </c>
      <c r="E29" s="180" t="str">
        <f>IFERROR(VLOOKUP(Government_revenues_table[[#This Row],[GFS Classification]],Table6_GFS_codes_classification[],COLUMNS($F:I)+3,FALSE),"Do not enter data")</f>
        <v>General taxes on goods and services (VAT, sales tax, turnover tax) (1141E)</v>
      </c>
      <c r="F29" s="50" t="s">
        <v>1523</v>
      </c>
      <c r="G29" s="305" t="s">
        <v>988</v>
      </c>
      <c r="H29" s="50" t="s">
        <v>2213</v>
      </c>
      <c r="I29" s="308" t="s">
        <v>1953</v>
      </c>
      <c r="J29" s="307">
        <v>1103150037</v>
      </c>
      <c r="K29" s="50" t="s">
        <v>1011</v>
      </c>
      <c r="M29" s="181"/>
      <c r="N29" s="181"/>
    </row>
    <row r="30" spans="2:21">
      <c r="B30" s="293" t="str">
        <f>IFERROR(VLOOKUP(Government_revenues_table[[#This Row],[GFS Classification]],Table6_GFS_codes_classification[],COLUMNS($F:F)+3,FALSE),"Do not enter data")</f>
        <v>Taxes (11E)</v>
      </c>
      <c r="C30" s="293" t="str">
        <f>IFERROR(VLOOKUP(Government_revenues_table[[#This Row],[GFS Classification]],Table6_GFS_codes_classification[],COLUMNS($F:G)+3,FALSE),"Do not enter data")</f>
        <v>Taxes on international trade and transactions (115E)</v>
      </c>
      <c r="D30" s="293" t="str">
        <f>IFERROR(VLOOKUP(Government_revenues_table[[#This Row],[GFS Classification]],Table6_GFS_codes_classification[],COLUMNS($F:H)+3,FALSE),"Do not enter data")</f>
        <v>Customs and other import duties (1151E)</v>
      </c>
      <c r="E30" s="293" t="str">
        <f>IFERROR(VLOOKUP(Government_revenues_table[[#This Row],[GFS Classification]],Table6_GFS_codes_classification[],COLUMNS($F:I)+3,FALSE),"Do not enter data")</f>
        <v>Customs and other import duties (1151E)</v>
      </c>
      <c r="F30" s="294" t="s">
        <v>1534</v>
      </c>
      <c r="G30" s="295" t="s">
        <v>988</v>
      </c>
      <c r="H30" s="294" t="s">
        <v>2214</v>
      </c>
      <c r="I30" s="294" t="s">
        <v>1953</v>
      </c>
      <c r="J30" s="309">
        <v>85523607</v>
      </c>
      <c r="K30" s="294" t="s">
        <v>1011</v>
      </c>
      <c r="P30" s="47"/>
      <c r="Q30" s="28"/>
      <c r="R30" s="182"/>
      <c r="S30" s="28"/>
      <c r="T30" s="182"/>
      <c r="U30" s="28"/>
    </row>
    <row r="31" spans="2:21">
      <c r="B31" s="293" t="str">
        <f>IFERROR(VLOOKUP(Government_revenues_table[[#This Row],[GFS Classification]],Table6_GFS_codes_classification[],COLUMNS($F:F)+3,FALSE),"Do not enter data")</f>
        <v>Other revenue (14E)</v>
      </c>
      <c r="C31" s="293" t="str">
        <f>IFERROR(VLOOKUP(Government_revenues_table[[#This Row],[GFS Classification]],Table6_GFS_codes_classification[],COLUMNS($F:G)+3,FALSE),"Do not enter data")</f>
        <v>Fines, penalties, and forfeits (143E)</v>
      </c>
      <c r="D31" s="293" t="str">
        <f>IFERROR(VLOOKUP(Government_revenues_table[[#This Row],[GFS Classification]],Table6_GFS_codes_classification[],COLUMNS($F:H)+3,FALSE),"Do not enter data")</f>
        <v>Fines, penalties, and forfeits (143E)</v>
      </c>
      <c r="E31" s="293" t="str">
        <f>IFERROR(VLOOKUP(Government_revenues_table[[#This Row],[GFS Classification]],Table6_GFS_codes_classification[],COLUMNS($F:I)+3,FALSE),"Do not enter data")</f>
        <v>Fines, penalties, and forfeits (143E)</v>
      </c>
      <c r="F31" s="294" t="s">
        <v>1484</v>
      </c>
      <c r="G31" s="295" t="s">
        <v>988</v>
      </c>
      <c r="H31" s="294" t="s">
        <v>2215</v>
      </c>
      <c r="I31" s="294" t="s">
        <v>1952</v>
      </c>
      <c r="J31" s="310">
        <v>4086201</v>
      </c>
      <c r="K31" s="294" t="s">
        <v>1011</v>
      </c>
      <c r="P31" s="47"/>
      <c r="Q31" s="28"/>
      <c r="R31" s="182"/>
      <c r="S31" s="28"/>
      <c r="T31" s="182"/>
      <c r="U31" s="28"/>
    </row>
    <row r="32" spans="2:21">
      <c r="B32" s="293" t="str">
        <f>IFERROR(VLOOKUP(Government_revenues_table[[#This Row],[GFS Classification]],Table6_GFS_codes_classification[],COLUMNS($F:F)+3,FALSE),"Do not enter data")</f>
        <v>Other revenue (14E)</v>
      </c>
      <c r="C32" s="293" t="str">
        <f>IFERROR(VLOOKUP(Government_revenues_table[[#This Row],[GFS Classification]],Table6_GFS_codes_classification[],COLUMNS($F:G)+3,FALSE),"Do not enter data")</f>
        <v>Property income (141E)</v>
      </c>
      <c r="D32" s="293" t="str">
        <f>IFERROR(VLOOKUP(Government_revenues_table[[#This Row],[GFS Classification]],Table6_GFS_codes_classification[],COLUMNS($F:H)+3,FALSE),"Do not enter data")</f>
        <v>Rent (1415E)</v>
      </c>
      <c r="E32" s="293" t="str">
        <f>IFERROR(VLOOKUP(Government_revenues_table[[#This Row],[GFS Classification]],Table6_GFS_codes_classification[],COLUMNS($F:I)+3,FALSE),"Do not enter data")</f>
        <v>Royalties (1415E1)</v>
      </c>
      <c r="F32" s="294" t="s">
        <v>1508</v>
      </c>
      <c r="G32" s="295" t="s">
        <v>1494</v>
      </c>
      <c r="H32" s="294" t="s">
        <v>2208</v>
      </c>
      <c r="I32" s="294" t="s">
        <v>1952</v>
      </c>
      <c r="J32" s="311">
        <v>672910614</v>
      </c>
      <c r="K32" s="294" t="s">
        <v>1011</v>
      </c>
      <c r="P32" s="47"/>
      <c r="Q32" s="28"/>
      <c r="R32" s="182"/>
      <c r="S32" s="28"/>
      <c r="T32" s="182"/>
      <c r="U32" s="28"/>
    </row>
    <row r="33" spans="2:21">
      <c r="B33" s="293" t="str">
        <f>IFERROR(VLOOKUP(Government_revenues_table[[#This Row],[GFS Classification]],Table6_GFS_codes_classification[],COLUMNS($F:F)+3,FALSE),"Do not enter data")</f>
        <v>Other revenue (14E)</v>
      </c>
      <c r="C33" s="293" t="str">
        <f>IFERROR(VLOOKUP(Government_revenues_table[[#This Row],[GFS Classification]],Table6_GFS_codes_classification[],COLUMNS($F:G)+3,FALSE),"Do not enter data")</f>
        <v>Property income (141E)</v>
      </c>
      <c r="D33" s="293" t="str">
        <f>IFERROR(VLOOKUP(Government_revenues_table[[#This Row],[GFS Classification]],Table6_GFS_codes_classification[],COLUMNS($F:H)+3,FALSE),"Do not enter data")</f>
        <v>Rent (1415E)</v>
      </c>
      <c r="E33" s="293" t="str">
        <f>IFERROR(VLOOKUP(Government_revenues_table[[#This Row],[GFS Classification]],Table6_GFS_codes_classification[],COLUMNS($F:I)+3,FALSE),"Do not enter data")</f>
        <v>Royalties (1415E1)</v>
      </c>
      <c r="F33" s="294" t="s">
        <v>1508</v>
      </c>
      <c r="G33" s="295" t="s">
        <v>1494</v>
      </c>
      <c r="H33" s="294" t="s">
        <v>2208</v>
      </c>
      <c r="I33" s="294" t="s">
        <v>1953</v>
      </c>
      <c r="J33" s="311">
        <v>2079824463</v>
      </c>
      <c r="K33" s="294" t="s">
        <v>1011</v>
      </c>
      <c r="P33" s="47"/>
      <c r="Q33" s="28"/>
      <c r="R33" s="182"/>
      <c r="S33" s="28"/>
      <c r="T33" s="182"/>
      <c r="U33" s="28"/>
    </row>
    <row r="34" spans="2:21">
      <c r="B34" s="293" t="str">
        <f>IFERROR(VLOOKUP(Government_revenues_table[[#This Row],[GFS Classification]],Table6_GFS_codes_classification[],COLUMNS($F:F)+3,FALSE),"Do not enter data")</f>
        <v>Taxes (11E)</v>
      </c>
      <c r="C34" s="293" t="str">
        <f>IFERROR(VLOOKUP(Government_revenues_table[[#This Row],[GFS Classification]],Table6_GFS_codes_classification[],COLUMNS($F:G)+3,FALSE),"Do not enter data")</f>
        <v>Taxes on income, profits and capital gains (111E)</v>
      </c>
      <c r="D34" s="293" t="str">
        <f>IFERROR(VLOOKUP(Government_revenues_table[[#This Row],[GFS Classification]],Table6_GFS_codes_classification[],COLUMNS($F:H)+3,FALSE),"Do not enter data")</f>
        <v>Ordinary taxes on income, profits and capital gains (1112E1)</v>
      </c>
      <c r="E34" s="293" t="str">
        <f>IFERROR(VLOOKUP(Government_revenues_table[[#This Row],[GFS Classification]],Table6_GFS_codes_classification[],COLUMNS($F:I)+3,FALSE),"Do not enter data")</f>
        <v>Ordinary taxes on income, profits and capital gains (1112E1)</v>
      </c>
      <c r="F34" s="294" t="s">
        <v>1519</v>
      </c>
      <c r="G34" s="295" t="s">
        <v>1494</v>
      </c>
      <c r="H34" s="294" t="s">
        <v>2209</v>
      </c>
      <c r="I34" s="294" t="s">
        <v>1952</v>
      </c>
      <c r="J34" s="311">
        <v>183915041</v>
      </c>
      <c r="K34" s="294" t="s">
        <v>1011</v>
      </c>
      <c r="P34" s="47"/>
      <c r="Q34" s="28"/>
      <c r="R34" s="182"/>
      <c r="S34" s="28"/>
      <c r="T34" s="182"/>
      <c r="U34" s="28"/>
    </row>
    <row r="35" spans="2:21">
      <c r="B35" s="293" t="str">
        <f>IFERROR(VLOOKUP(Government_revenues_table[[#This Row],[GFS Classification]],Table6_GFS_codes_classification[],COLUMNS($F:F)+3,FALSE),"Do not enter data")</f>
        <v>Taxes (11E)</v>
      </c>
      <c r="C35" s="293" t="str">
        <f>IFERROR(VLOOKUP(Government_revenues_table[[#This Row],[GFS Classification]],Table6_GFS_codes_classification[],COLUMNS($F:G)+3,FALSE),"Do not enter data")</f>
        <v>Taxes on goods and services (114E)</v>
      </c>
      <c r="D35" s="293" t="str">
        <f>IFERROR(VLOOKUP(Government_revenues_table[[#This Row],[GFS Classification]],Table6_GFS_codes_classification[],COLUMNS($F:H)+3,FALSE),"Do not enter data")</f>
        <v>General taxes on goods and services (VAT, sales tax, turnover tax) (1141E)</v>
      </c>
      <c r="E35" s="293" t="str">
        <f>IFERROR(VLOOKUP(Government_revenues_table[[#This Row],[GFS Classification]],Table6_GFS_codes_classification[],COLUMNS($F:I)+3,FALSE),"Do not enter data")</f>
        <v>General taxes on goods and services (VAT, sales tax, turnover tax) (1141E)</v>
      </c>
      <c r="F35" s="294" t="s">
        <v>1523</v>
      </c>
      <c r="G35" s="295" t="s">
        <v>1494</v>
      </c>
      <c r="H35" s="294" t="s">
        <v>286</v>
      </c>
      <c r="I35" s="294" t="s">
        <v>1952</v>
      </c>
      <c r="J35" s="311">
        <v>833272470</v>
      </c>
      <c r="K35" s="294" t="s">
        <v>1011</v>
      </c>
      <c r="P35" s="47"/>
      <c r="Q35" s="28"/>
      <c r="R35" s="182"/>
      <c r="S35" s="28"/>
      <c r="T35" s="182"/>
      <c r="U35" s="28"/>
    </row>
    <row r="36" spans="2:21">
      <c r="B36" s="293" t="str">
        <f>IFERROR(VLOOKUP(Government_revenues_table[[#This Row],[GFS Classification]],Table6_GFS_codes_classification[],COLUMNS($F:F)+3,FALSE),"Do not enter data")</f>
        <v>Social contributions (12E)</v>
      </c>
      <c r="C36" s="293" t="str">
        <f>IFERROR(VLOOKUP(Government_revenues_table[[#This Row],[GFS Classification]],Table6_GFS_codes_classification[],COLUMNS($F:G)+3,FALSE),"Do not enter data")</f>
        <v>Social security employer contributions (1212E)</v>
      </c>
      <c r="D36" s="293" t="str">
        <f>IFERROR(VLOOKUP(Government_revenues_table[[#This Row],[GFS Classification]],Table6_GFS_codes_classification[],COLUMNS($F:H)+3,FALSE),"Do not enter data")</f>
        <v>Social security employer contributions (1212E)</v>
      </c>
      <c r="E36" s="293" t="str">
        <f>IFERROR(VLOOKUP(Government_revenues_table[[#This Row],[GFS Classification]],Table6_GFS_codes_classification[],COLUMNS($F:I)+3,FALSE),"Do not enter data")</f>
        <v>Social security employer contributions (1212E)</v>
      </c>
      <c r="F36" s="294" t="s">
        <v>1480</v>
      </c>
      <c r="G36" s="295" t="s">
        <v>1494</v>
      </c>
      <c r="H36" s="294" t="s">
        <v>2216</v>
      </c>
      <c r="I36" s="294" t="s">
        <v>1952</v>
      </c>
      <c r="J36" s="311">
        <v>1100275950</v>
      </c>
      <c r="K36" s="294" t="s">
        <v>1011</v>
      </c>
      <c r="P36" s="47"/>
      <c r="Q36" s="28"/>
      <c r="R36" s="182"/>
      <c r="S36" s="28"/>
      <c r="T36" s="182"/>
      <c r="U36" s="28"/>
    </row>
    <row r="37" spans="2:21">
      <c r="B37" s="293" t="str">
        <f>IFERROR(VLOOKUP(Government_revenues_table[[#This Row],[GFS Classification]],Table6_GFS_codes_classification[],COLUMNS($F:F)+3,FALSE),"Do not enter data")</f>
        <v>Taxes (11E)</v>
      </c>
      <c r="C37" s="293" t="str">
        <f>IFERROR(VLOOKUP(Government_revenues_table[[#This Row],[GFS Classification]],Table6_GFS_codes_classification[],COLUMNS($F:G)+3,FALSE),"Do not enter data")</f>
        <v>Taxes on international trade and transactions (115E)</v>
      </c>
      <c r="D37" s="293" t="str">
        <f>IFERROR(VLOOKUP(Government_revenues_table[[#This Row],[GFS Classification]],Table6_GFS_codes_classification[],COLUMNS($F:H)+3,FALSE),"Do not enter data")</f>
        <v>Customs and other import duties (1151E)</v>
      </c>
      <c r="E37" s="293" t="str">
        <f>IFERROR(VLOOKUP(Government_revenues_table[[#This Row],[GFS Classification]],Table6_GFS_codes_classification[],COLUMNS($F:I)+3,FALSE),"Do not enter data")</f>
        <v>Customs and other import duties (1151E)</v>
      </c>
      <c r="F37" s="294" t="s">
        <v>1534</v>
      </c>
      <c r="G37" s="295" t="s">
        <v>1494</v>
      </c>
      <c r="H37" s="294" t="s">
        <v>2217</v>
      </c>
      <c r="I37" s="294" t="s">
        <v>1953</v>
      </c>
      <c r="J37" s="309">
        <v>373668140</v>
      </c>
      <c r="K37" s="294" t="s">
        <v>1011</v>
      </c>
      <c r="P37" s="47"/>
      <c r="Q37" s="28"/>
      <c r="R37" s="182"/>
      <c r="S37" s="28"/>
      <c r="T37" s="182"/>
      <c r="U37" s="28"/>
    </row>
    <row r="38" spans="2:21">
      <c r="B38" s="293" t="str">
        <f>IFERROR(VLOOKUP(Government_revenues_table[[#This Row],[GFS Classification]],Table6_GFS_codes_classification[],COLUMNS($F:F)+3,FALSE),"Do not enter data")</f>
        <v>Taxes (11E)</v>
      </c>
      <c r="C38" s="293" t="str">
        <f>IFERROR(VLOOKUP(Government_revenues_table[[#This Row],[GFS Classification]],Table6_GFS_codes_classification[],COLUMNS($F:G)+3,FALSE),"Do not enter data")</f>
        <v>Taxes on international trade and transactions (115E)</v>
      </c>
      <c r="D38" s="293" t="str">
        <f>IFERROR(VLOOKUP(Government_revenues_table[[#This Row],[GFS Classification]],Table6_GFS_codes_classification[],COLUMNS($F:H)+3,FALSE),"Do not enter data")</f>
        <v>Customs and other import duties (1151E)</v>
      </c>
      <c r="E38" s="293" t="str">
        <f>IFERROR(VLOOKUP(Government_revenues_table[[#This Row],[GFS Classification]],Table6_GFS_codes_classification[],COLUMNS($F:I)+3,FALSE),"Do not enter data")</f>
        <v>Customs and other import duties (1151E)</v>
      </c>
      <c r="F38" s="294" t="s">
        <v>1534</v>
      </c>
      <c r="G38" s="295" t="s">
        <v>1494</v>
      </c>
      <c r="H38" s="294" t="s">
        <v>2214</v>
      </c>
      <c r="I38" s="294" t="s">
        <v>1953</v>
      </c>
      <c r="J38" s="309">
        <v>29777696</v>
      </c>
      <c r="K38" s="294" t="s">
        <v>1011</v>
      </c>
      <c r="P38" s="47"/>
      <c r="Q38" s="28"/>
      <c r="R38" s="182"/>
      <c r="S38" s="28"/>
      <c r="T38" s="182"/>
      <c r="U38" s="28"/>
    </row>
    <row r="39" spans="2:21">
      <c r="B39" s="293" t="str">
        <f>IFERROR(VLOOKUP(Government_revenues_table[[#This Row],[GFS Classification]],Table6_GFS_codes_classification[],COLUMNS($F:F)+3,FALSE),"Do not enter data")</f>
        <v>Taxes (11E)</v>
      </c>
      <c r="C39" s="293" t="str">
        <f>IFERROR(VLOOKUP(Government_revenues_table[[#This Row],[GFS Classification]],Table6_GFS_codes_classification[],COLUMNS($F:G)+3,FALSE),"Do not enter data")</f>
        <v>Taxes on international trade and transactions (115E)</v>
      </c>
      <c r="D39" s="293" t="str">
        <f>IFERROR(VLOOKUP(Government_revenues_table[[#This Row],[GFS Classification]],Table6_GFS_codes_classification[],COLUMNS($F:H)+3,FALSE),"Do not enter data")</f>
        <v>Customs and other import duties (1151E)</v>
      </c>
      <c r="E39" s="293" t="str">
        <f>IFERROR(VLOOKUP(Government_revenues_table[[#This Row],[GFS Classification]],Table6_GFS_codes_classification[],COLUMNS($F:I)+3,FALSE),"Do not enter data")</f>
        <v>Customs and other import duties (1151E)</v>
      </c>
      <c r="F39" s="294" t="s">
        <v>1534</v>
      </c>
      <c r="G39" s="295" t="s">
        <v>1494</v>
      </c>
      <c r="H39" s="294" t="s">
        <v>2218</v>
      </c>
      <c r="I39" s="294" t="s">
        <v>1953</v>
      </c>
      <c r="J39" s="309">
        <v>267999263</v>
      </c>
      <c r="K39" s="294" t="s">
        <v>1011</v>
      </c>
      <c r="P39" s="47"/>
      <c r="Q39" s="28"/>
      <c r="R39" s="182"/>
      <c r="S39" s="28"/>
      <c r="T39" s="182"/>
      <c r="U39" s="28"/>
    </row>
    <row r="40" spans="2:21">
      <c r="B40" s="293" t="str">
        <f>IFERROR(VLOOKUP(Government_revenues_table[[#This Row],[GFS Classification]],Table6_GFS_codes_classification[],COLUMNS($F:F)+3,FALSE),"Do not enter data")</f>
        <v>Other revenue (14E)</v>
      </c>
      <c r="C40" s="293" t="str">
        <f>IFERROR(VLOOKUP(Government_revenues_table[[#This Row],[GFS Classification]],Table6_GFS_codes_classification[],COLUMNS($F:G)+3,FALSE),"Do not enter data")</f>
        <v>Property income (141E)</v>
      </c>
      <c r="D40" s="293" t="str">
        <f>IFERROR(VLOOKUP(Government_revenues_table[[#This Row],[GFS Classification]],Table6_GFS_codes_classification[],COLUMNS($F:H)+3,FALSE),"Do not enter data")</f>
        <v>Rent (1415E)</v>
      </c>
      <c r="E40" s="293" t="str">
        <f>IFERROR(VLOOKUP(Government_revenues_table[[#This Row],[GFS Classification]],Table6_GFS_codes_classification[],COLUMNS($F:I)+3,FALSE),"Do not enter data")</f>
        <v>Bonuses (1415E2)</v>
      </c>
      <c r="F40" s="294" t="s">
        <v>1509</v>
      </c>
      <c r="G40" s="295" t="s">
        <v>1494</v>
      </c>
      <c r="H40" s="296" t="s">
        <v>1544</v>
      </c>
      <c r="I40" s="294" t="s">
        <v>1960</v>
      </c>
      <c r="J40" s="326">
        <v>10801000</v>
      </c>
      <c r="K40" s="296" t="s">
        <v>1011</v>
      </c>
      <c r="P40" s="47"/>
      <c r="Q40" s="28"/>
      <c r="R40" s="182"/>
      <c r="S40" s="28"/>
      <c r="T40" s="182"/>
      <c r="U40" s="28"/>
    </row>
    <row r="41" spans="2:21">
      <c r="B41" s="293" t="str">
        <f>IFERROR(VLOOKUP(Government_revenues_table[[#This Row],[GFS Classification]],Table6_GFS_codes_classification[],COLUMNS($F:F)+3,FALSE),"Do not enter data")</f>
        <v>Other revenue (14E)</v>
      </c>
      <c r="C41" s="293" t="str">
        <f>IFERROR(VLOOKUP(Government_revenues_table[[#This Row],[GFS Classification]],Table6_GFS_codes_classification[],COLUMNS($F:G)+3,FALSE),"Do not enter data")</f>
        <v>Property income (141E)</v>
      </c>
      <c r="D41" s="293" t="str">
        <f>IFERROR(VLOOKUP(Government_revenues_table[[#This Row],[GFS Classification]],Table6_GFS_codes_classification[],COLUMNS($F:H)+3,FALSE),"Do not enter data")</f>
        <v>Rent (1415E)</v>
      </c>
      <c r="E41" s="293" t="str">
        <f>IFERROR(VLOOKUP(Government_revenues_table[[#This Row],[GFS Classification]],Table6_GFS_codes_classification[],COLUMNS($F:I)+3,FALSE),"Do not enter data")</f>
        <v>Bonuses (1415E2)</v>
      </c>
      <c r="F41" s="294" t="s">
        <v>1509</v>
      </c>
      <c r="G41" s="295" t="s">
        <v>1494</v>
      </c>
      <c r="H41" s="296" t="s">
        <v>1544</v>
      </c>
      <c r="I41" s="294" t="s">
        <v>1961</v>
      </c>
      <c r="J41" s="326">
        <v>162015000</v>
      </c>
      <c r="K41" s="296" t="s">
        <v>1011</v>
      </c>
      <c r="P41" s="47"/>
      <c r="Q41" s="28"/>
      <c r="R41" s="182"/>
      <c r="S41" s="28"/>
      <c r="T41" s="182"/>
      <c r="U41" s="28"/>
    </row>
    <row r="42" spans="2:21">
      <c r="B42" s="293" t="str">
        <f>IFERROR(VLOOKUP(Government_revenues_table[[#This Row],[GFS Classification]],Table6_GFS_codes_classification[],COLUMNS($F:F)+3,FALSE),"Do not enter data")</f>
        <v>Other revenue (14E)</v>
      </c>
      <c r="C42" s="293" t="str">
        <f>IFERROR(VLOOKUP(Government_revenues_table[[#This Row],[GFS Classification]],Table6_GFS_codes_classification[],COLUMNS($F:G)+3,FALSE),"Do not enter data")</f>
        <v>Property income (141E)</v>
      </c>
      <c r="D42" s="293" t="str">
        <f>IFERROR(VLOOKUP(Government_revenues_table[[#This Row],[GFS Classification]],Table6_GFS_codes_classification[],COLUMNS($F:H)+3,FALSE),"Do not enter data")</f>
        <v>Rent (1415E)</v>
      </c>
      <c r="E42" s="293" t="str">
        <f>IFERROR(VLOOKUP(Government_revenues_table[[#This Row],[GFS Classification]],Table6_GFS_codes_classification[],COLUMNS($F:I)+3,FALSE),"Do not enter data")</f>
        <v>Production entitlements (in-kind or cash) (1415E3)</v>
      </c>
      <c r="F42" s="294" t="s">
        <v>1547</v>
      </c>
      <c r="G42" s="295" t="s">
        <v>1494</v>
      </c>
      <c r="H42" s="294" t="s">
        <v>2219</v>
      </c>
      <c r="I42" s="294" t="s">
        <v>1960</v>
      </c>
      <c r="J42" s="312">
        <v>2020060899.5008209</v>
      </c>
      <c r="K42" s="294" t="s">
        <v>1011</v>
      </c>
      <c r="P42" s="47"/>
      <c r="Q42" s="28"/>
      <c r="R42" s="182"/>
      <c r="S42" s="28"/>
      <c r="T42" s="182"/>
      <c r="U42" s="28"/>
    </row>
    <row r="43" spans="2:21">
      <c r="B43" s="293" t="str">
        <f>IFERROR(VLOOKUP(Government_revenues_table[[#This Row],[GFS Classification]],Table6_GFS_codes_classification[],COLUMNS($F:F)+3,FALSE),"Do not enter data")</f>
        <v>Taxes (11E)</v>
      </c>
      <c r="C43" s="293" t="str">
        <f>IFERROR(VLOOKUP(Government_revenues_table[[#This Row],[GFS Classification]],Table6_GFS_codes_classification[],COLUMNS($F:G)+3,FALSE),"Do not enter data")</f>
        <v>Taxes on income, profits and capital gains (111E)</v>
      </c>
      <c r="D43" s="293" t="str">
        <f>IFERROR(VLOOKUP(Government_revenues_table[[#This Row],[GFS Classification]],Table6_GFS_codes_classification[],COLUMNS($F:H)+3,FALSE),"Do not enter data")</f>
        <v>Ordinary taxes on income, profits and capital gains (1112E1)</v>
      </c>
      <c r="E43" s="293" t="str">
        <f>IFERROR(VLOOKUP(Government_revenues_table[[#This Row],[GFS Classification]],Table6_GFS_codes_classification[],COLUMNS($F:I)+3,FALSE),"Do not enter data")</f>
        <v>Ordinary taxes on income, profits and capital gains (1112E1)</v>
      </c>
      <c r="F43" s="294" t="s">
        <v>1519</v>
      </c>
      <c r="G43" s="295" t="s">
        <v>989</v>
      </c>
      <c r="H43" s="294" t="s">
        <v>2209</v>
      </c>
      <c r="I43" s="313" t="s">
        <v>1952</v>
      </c>
      <c r="J43" s="310">
        <v>5049428269</v>
      </c>
      <c r="K43" s="294" t="s">
        <v>1011</v>
      </c>
      <c r="P43" s="47"/>
      <c r="Q43" s="28"/>
      <c r="R43" s="182"/>
      <c r="S43" s="28"/>
      <c r="T43" s="182"/>
      <c r="U43" s="28"/>
    </row>
    <row r="44" spans="2:21">
      <c r="B44" s="293" t="str">
        <f>IFERROR(VLOOKUP(Government_revenues_table[[#This Row],[GFS Classification]],Table6_GFS_codes_classification[],COLUMNS($F:F)+3,FALSE),"Do not enter data")</f>
        <v>Taxes (11E)</v>
      </c>
      <c r="C44" s="293" t="str">
        <f>IFERROR(VLOOKUP(Government_revenues_table[[#This Row],[GFS Classification]],Table6_GFS_codes_classification[],COLUMNS($F:G)+3,FALSE),"Do not enter data")</f>
        <v>Taxes on goods and services (114E)</v>
      </c>
      <c r="D44" s="293" t="str">
        <f>IFERROR(VLOOKUP(Government_revenues_table[[#This Row],[GFS Classification]],Table6_GFS_codes_classification[],COLUMNS($F:H)+3,FALSE),"Do not enter data")</f>
        <v>General taxes on goods and services (VAT, sales tax, turnover tax) (1141E)</v>
      </c>
      <c r="E44" s="293" t="str">
        <f>IFERROR(VLOOKUP(Government_revenues_table[[#This Row],[GFS Classification]],Table6_GFS_codes_classification[],COLUMNS($F:I)+3,FALSE),"Do not enter data")</f>
        <v>General taxes on goods and services (VAT, sales tax, turnover tax) (1141E)</v>
      </c>
      <c r="F44" s="294" t="s">
        <v>1523</v>
      </c>
      <c r="G44" s="295" t="s">
        <v>989</v>
      </c>
      <c r="H44" s="294" t="s">
        <v>286</v>
      </c>
      <c r="I44" s="313" t="s">
        <v>1952</v>
      </c>
      <c r="J44" s="310">
        <v>6164853859</v>
      </c>
      <c r="K44" s="294" t="s">
        <v>1011</v>
      </c>
      <c r="P44" s="47"/>
      <c r="Q44" s="28"/>
      <c r="R44" s="182"/>
      <c r="S44" s="28"/>
      <c r="T44" s="182"/>
      <c r="U44" s="28"/>
    </row>
    <row r="45" spans="2:21">
      <c r="B45" s="293" t="str">
        <f>IFERROR(VLOOKUP(Government_revenues_table[[#This Row],[GFS Classification]],Table6_GFS_codes_classification[],COLUMNS($F:F)+3,FALSE),"Do not enter data")</f>
        <v>Social contributions (12E)</v>
      </c>
      <c r="C45" s="293" t="str">
        <f>IFERROR(VLOOKUP(Government_revenues_table[[#This Row],[GFS Classification]],Table6_GFS_codes_classification[],COLUMNS($F:G)+3,FALSE),"Do not enter data")</f>
        <v>Social security employer contributions (1212E)</v>
      </c>
      <c r="D45" s="293" t="str">
        <f>IFERROR(VLOOKUP(Government_revenues_table[[#This Row],[GFS Classification]],Table6_GFS_codes_classification[],COLUMNS($F:H)+3,FALSE),"Do not enter data")</f>
        <v>Social security employer contributions (1212E)</v>
      </c>
      <c r="E45" s="293" t="str">
        <f>IFERROR(VLOOKUP(Government_revenues_table[[#This Row],[GFS Classification]],Table6_GFS_codes_classification[],COLUMNS($F:I)+3,FALSE),"Do not enter data")</f>
        <v>Social security employer contributions (1212E)</v>
      </c>
      <c r="F45" s="294" t="s">
        <v>1480</v>
      </c>
      <c r="G45" s="295" t="s">
        <v>989</v>
      </c>
      <c r="H45" s="294" t="s">
        <v>2210</v>
      </c>
      <c r="I45" s="313" t="s">
        <v>1952</v>
      </c>
      <c r="J45" s="310">
        <v>2114387469</v>
      </c>
      <c r="K45" s="294" t="s">
        <v>1011</v>
      </c>
      <c r="P45" s="47"/>
      <c r="Q45" s="28"/>
      <c r="R45" s="182"/>
      <c r="S45" s="28"/>
      <c r="T45" s="182"/>
      <c r="U45" s="28"/>
    </row>
    <row r="46" spans="2:21">
      <c r="B46" s="180" t="str">
        <f>IFERROR(VLOOKUP(Government_revenues_table[[#This Row],[GFS Classification]],Table6_GFS_codes_classification[],COLUMNS($F:F)+3,FALSE),"Do not enter data")</f>
        <v>Social contributions (12E)</v>
      </c>
      <c r="C46" s="180" t="str">
        <f>IFERROR(VLOOKUP(Government_revenues_table[[#This Row],[GFS Classification]],Table6_GFS_codes_classification[],COLUMNS($F:G)+3,FALSE),"Do not enter data")</f>
        <v>Social security employer contributions (1212E)</v>
      </c>
      <c r="D46" s="180" t="str">
        <f>IFERROR(VLOOKUP(Government_revenues_table[[#This Row],[GFS Classification]],Table6_GFS_codes_classification[],COLUMNS($F:H)+3,FALSE),"Do not enter data")</f>
        <v>Social security employer contributions (1212E)</v>
      </c>
      <c r="E46" s="180" t="str">
        <f>IFERROR(VLOOKUP(Government_revenues_table[[#This Row],[GFS Classification]],Table6_GFS_codes_classification[],COLUMNS($F:I)+3,FALSE),"Do not enter data")</f>
        <v>Social security employer contributions (1212E)</v>
      </c>
      <c r="F46" s="50" t="s">
        <v>1480</v>
      </c>
      <c r="G46" s="50" t="s">
        <v>989</v>
      </c>
      <c r="H46" s="50" t="s">
        <v>2211</v>
      </c>
      <c r="I46" s="50" t="s">
        <v>1952</v>
      </c>
      <c r="J46" s="314">
        <v>848313990</v>
      </c>
      <c r="K46" s="50" t="s">
        <v>1011</v>
      </c>
      <c r="P46" s="384"/>
      <c r="Q46" s="384"/>
      <c r="R46" s="384"/>
      <c r="S46" s="384"/>
      <c r="T46" s="384"/>
      <c r="U46" s="384"/>
    </row>
    <row r="47" spans="2:21">
      <c r="B47" s="180" t="str">
        <f>IFERROR(VLOOKUP(Government_revenues_table[[#This Row],[GFS Classification]],Table6_GFS_codes_classification[],COLUMNS($F:F)+3,FALSE),"Do not enter data")</f>
        <v>Taxes (11E)</v>
      </c>
      <c r="C47" s="180" t="str">
        <f>IFERROR(VLOOKUP(Government_revenues_table[[#This Row],[GFS Classification]],Table6_GFS_codes_classification[],COLUMNS($F:G)+3,FALSE),"Do not enter data")</f>
        <v>Taxes on income, profits and capital gains (111E)</v>
      </c>
      <c r="D47" s="180" t="str">
        <f>IFERROR(VLOOKUP(Government_revenues_table[[#This Row],[GFS Classification]],Table6_GFS_codes_classification[],COLUMNS($F:H)+3,FALSE),"Do not enter data")</f>
        <v>Extraordinary taxes on income, profits and capital gains (1112E2)</v>
      </c>
      <c r="E47" s="180" t="str">
        <f>IFERROR(VLOOKUP(Government_revenues_table[[#This Row],[GFS Classification]],Table6_GFS_codes_classification[],COLUMNS($F:I)+3,FALSE),"Do not enter data")</f>
        <v>Extraordinary taxes on income, profits and capital gains (1112E2)</v>
      </c>
      <c r="F47" s="50" t="s">
        <v>1521</v>
      </c>
      <c r="G47" s="50" t="s">
        <v>989</v>
      </c>
      <c r="H47" s="50" t="s">
        <v>2212</v>
      </c>
      <c r="I47" s="50" t="s">
        <v>1952</v>
      </c>
      <c r="J47" s="314">
        <v>36177940</v>
      </c>
      <c r="K47" s="50" t="s">
        <v>1011</v>
      </c>
    </row>
    <row r="48" spans="2:21">
      <c r="B48" s="180" t="str">
        <f>IFERROR(VLOOKUP(Government_revenues_table[[#This Row],[GFS Classification]],Table6_GFS_codes_classification[],COLUMNS($F:F)+3,FALSE),"Do not enter data")</f>
        <v>Taxes (11E)</v>
      </c>
      <c r="C48" s="180" t="str">
        <f>IFERROR(VLOOKUP(Government_revenues_table[[#This Row],[GFS Classification]],Table6_GFS_codes_classification[],COLUMNS($F:G)+3,FALSE),"Do not enter data")</f>
        <v>Taxes on income, profits and capital gains (111E)</v>
      </c>
      <c r="D48" s="180" t="str">
        <f>IFERROR(VLOOKUP(Government_revenues_table[[#This Row],[GFS Classification]],Table6_GFS_codes_classification[],COLUMNS($F:H)+3,FALSE),"Do not enter data")</f>
        <v>Ordinary taxes on income, profits and capital gains (1112E1)</v>
      </c>
      <c r="E48" s="180" t="str">
        <f>IFERROR(VLOOKUP(Government_revenues_table[[#This Row],[GFS Classification]],Table6_GFS_codes_classification[],COLUMNS($F:I)+3,FALSE),"Do not enter data")</f>
        <v>Ordinary taxes on income, profits and capital gains (1112E1)</v>
      </c>
      <c r="F48" s="294" t="s">
        <v>1519</v>
      </c>
      <c r="G48" s="50" t="s">
        <v>988</v>
      </c>
      <c r="H48" s="50" t="s">
        <v>2220</v>
      </c>
      <c r="I48" s="50" t="s">
        <v>1954</v>
      </c>
      <c r="J48" s="315">
        <v>94160577</v>
      </c>
      <c r="K48" s="50" t="s">
        <v>1011</v>
      </c>
    </row>
    <row r="49" spans="2:20">
      <c r="B49" s="180" t="str">
        <f>IFERROR(VLOOKUP(Government_revenues_table[[#This Row],[GFS Classification]],Table6_GFS_codes_classification[],COLUMNS($F:F)+3,FALSE),"Do not enter data")</f>
        <v>Taxes (11E)</v>
      </c>
      <c r="C49" s="180" t="str">
        <f>IFERROR(VLOOKUP(Government_revenues_table[[#This Row],[GFS Classification]],Table6_GFS_codes_classification[],COLUMNS($F:G)+3,FALSE),"Do not enter data")</f>
        <v>Taxes on income, profits and capital gains (111E)</v>
      </c>
      <c r="D49" s="180" t="str">
        <f>IFERROR(VLOOKUP(Government_revenues_table[[#This Row],[GFS Classification]],Table6_GFS_codes_classification[],COLUMNS($F:H)+3,FALSE),"Do not enter data")</f>
        <v>Ordinary taxes on income, profits and capital gains (1112E1)</v>
      </c>
      <c r="E49" s="180" t="str">
        <f>IFERROR(VLOOKUP(Government_revenues_table[[#This Row],[GFS Classification]],Table6_GFS_codes_classification[],COLUMNS($F:I)+3,FALSE),"Do not enter data")</f>
        <v>Ordinary taxes on income, profits and capital gains (1112E1)</v>
      </c>
      <c r="F49" s="294" t="s">
        <v>1519</v>
      </c>
      <c r="G49" s="50" t="s">
        <v>988</v>
      </c>
      <c r="H49" s="50" t="s">
        <v>2220</v>
      </c>
      <c r="I49" s="50" t="s">
        <v>1955</v>
      </c>
      <c r="J49" s="316">
        <v>8540000</v>
      </c>
      <c r="K49" s="50" t="s">
        <v>1011</v>
      </c>
      <c r="R49" s="185"/>
    </row>
    <row r="50" spans="2:20">
      <c r="B50" s="184" t="str">
        <f>IFERROR(VLOOKUP(Government_revenues_table[[#This Row],[GFS Classification]],Table6_GFS_codes_classification[],COLUMNS($F:F)+3,FALSE),"Do not enter data")</f>
        <v>Taxes (11E)</v>
      </c>
      <c r="C50" s="184" t="str">
        <f>IFERROR(VLOOKUP(Government_revenues_table[[#This Row],[GFS Classification]],Table6_GFS_codes_classification[],COLUMNS($F:G)+3,FALSE),"Do not enter data")</f>
        <v>Taxes on income, profits and capital gains (111E)</v>
      </c>
      <c r="D50" s="184" t="str">
        <f>IFERROR(VLOOKUP(Government_revenues_table[[#This Row],[GFS Classification]],Table6_GFS_codes_classification[],COLUMNS($F:H)+3,FALSE),"Do not enter data")</f>
        <v>Ordinary taxes on income, profits and capital gains (1112E1)</v>
      </c>
      <c r="E50" s="184" t="str">
        <f>IFERROR(VLOOKUP(Government_revenues_table[[#This Row],[GFS Classification]],Table6_GFS_codes_classification[],COLUMNS($F:I)+3,FALSE),"Do not enter data")</f>
        <v>Ordinary taxes on income, profits and capital gains (1112E1)</v>
      </c>
      <c r="F50" s="294" t="s">
        <v>1519</v>
      </c>
      <c r="G50" s="50" t="s">
        <v>988</v>
      </c>
      <c r="H50" s="50" t="s">
        <v>2220</v>
      </c>
      <c r="I50" s="50" t="s">
        <v>1956</v>
      </c>
      <c r="J50" s="316">
        <v>236844</v>
      </c>
      <c r="K50" s="50" t="s">
        <v>1011</v>
      </c>
      <c r="R50" s="230"/>
    </row>
    <row r="51" spans="2:20">
      <c r="B51" s="180" t="str">
        <f>IFERROR(VLOOKUP(Government_revenues_table[[#This Row],[GFS Classification]],Table6_GFS_codes_classification[],COLUMNS($F:F)+3,FALSE),"Do not enter data")</f>
        <v>Taxes (11E)</v>
      </c>
      <c r="C51" s="180" t="str">
        <f>IFERROR(VLOOKUP(Government_revenues_table[[#This Row],[GFS Classification]],Table6_GFS_codes_classification[],COLUMNS($F:G)+3,FALSE),"Do not enter data")</f>
        <v>Taxes on income, profits and capital gains (111E)</v>
      </c>
      <c r="D51" s="180" t="str">
        <f>IFERROR(VLOOKUP(Government_revenues_table[[#This Row],[GFS Classification]],Table6_GFS_codes_classification[],COLUMNS($F:H)+3,FALSE),"Do not enter data")</f>
        <v>Ordinary taxes on income, profits and capital gains (1112E1)</v>
      </c>
      <c r="E51" s="180" t="str">
        <f>IFERROR(VLOOKUP(Government_revenues_table[[#This Row],[GFS Classification]],Table6_GFS_codes_classification[],COLUMNS($F:I)+3,FALSE),"Do not enter data")</f>
        <v>Ordinary taxes on income, profits and capital gains (1112E1)</v>
      </c>
      <c r="F51" s="294" t="s">
        <v>1519</v>
      </c>
      <c r="G51" s="50" t="s">
        <v>1494</v>
      </c>
      <c r="H51" s="50" t="s">
        <v>2220</v>
      </c>
      <c r="I51" s="50" t="s">
        <v>1957</v>
      </c>
      <c r="J51" s="316">
        <v>86868292</v>
      </c>
      <c r="K51" s="50" t="s">
        <v>1011</v>
      </c>
    </row>
    <row r="52" spans="2:20">
      <c r="B52" s="180" t="str">
        <f>IFERROR(VLOOKUP(Government_revenues_table[[#This Row],[GFS Classification]],Table6_GFS_codes_classification[],COLUMNS($F:F)+3,FALSE),"Do not enter data")</f>
        <v>Taxes (11E)</v>
      </c>
      <c r="C52" s="180" t="str">
        <f>IFERROR(VLOOKUP(Government_revenues_table[[#This Row],[GFS Classification]],Table6_GFS_codes_classification[],COLUMNS($F:G)+3,FALSE),"Do not enter data")</f>
        <v>Taxes on income, profits and capital gains (111E)</v>
      </c>
      <c r="D52" s="180" t="str">
        <f>IFERROR(VLOOKUP(Government_revenues_table[[#This Row],[GFS Classification]],Table6_GFS_codes_classification[],COLUMNS($F:H)+3,FALSE),"Do not enter data")</f>
        <v>Ordinary taxes on income, profits and capital gains (1112E1)</v>
      </c>
      <c r="E52" s="180" t="str">
        <f>IFERROR(VLOOKUP(Government_revenues_table[[#This Row],[GFS Classification]],Table6_GFS_codes_classification[],COLUMNS($F:I)+3,FALSE),"Do not enter data")</f>
        <v>Ordinary taxes on income, profits and capital gains (1112E1)</v>
      </c>
      <c r="F52" s="294" t="s">
        <v>1519</v>
      </c>
      <c r="G52" s="50" t="s">
        <v>1494</v>
      </c>
      <c r="H52" s="50" t="s">
        <v>2220</v>
      </c>
      <c r="I52" s="50" t="s">
        <v>1958</v>
      </c>
      <c r="J52" s="316">
        <v>3579840</v>
      </c>
      <c r="K52" s="50" t="s">
        <v>1011</v>
      </c>
    </row>
    <row r="53" spans="2:20">
      <c r="B53" s="180" t="str">
        <f>IFERROR(VLOOKUP(Government_revenues_table[[#This Row],[GFS Classification]],Table6_GFS_codes_classification[],COLUMNS($F:F)+3,FALSE),"Do not enter data")</f>
        <v>Taxes (11E)</v>
      </c>
      <c r="C53" s="180" t="str">
        <f>IFERROR(VLOOKUP(Government_revenues_table[[#This Row],[GFS Classification]],Table6_GFS_codes_classification[],COLUMNS($F:G)+3,FALSE),"Do not enter data")</f>
        <v>Taxes on income, profits and capital gains (111E)</v>
      </c>
      <c r="D53" s="180" t="str">
        <f>IFERROR(VLOOKUP(Government_revenues_table[[#This Row],[GFS Classification]],Table6_GFS_codes_classification[],COLUMNS($F:H)+3,FALSE),"Do not enter data")</f>
        <v>Ordinary taxes on income, profits and capital gains (1112E1)</v>
      </c>
      <c r="E53" s="180" t="str">
        <f>IFERROR(VLOOKUP(Government_revenues_table[[#This Row],[GFS Classification]],Table6_GFS_codes_classification[],COLUMNS($F:I)+3,FALSE),"Do not enter data")</f>
        <v>Ordinary taxes on income, profits and capital gains (1112E1)</v>
      </c>
      <c r="F53" s="294" t="s">
        <v>1519</v>
      </c>
      <c r="G53" s="50" t="s">
        <v>1494</v>
      </c>
      <c r="H53" s="50" t="s">
        <v>2220</v>
      </c>
      <c r="I53" s="50" t="s">
        <v>1956</v>
      </c>
      <c r="J53" s="316">
        <v>38728286</v>
      </c>
      <c r="K53" s="50" t="s">
        <v>1011</v>
      </c>
      <c r="T53" s="185"/>
    </row>
    <row r="54" spans="2:20">
      <c r="B54" s="180" t="str">
        <f>IFERROR(VLOOKUP(Government_revenues_table[[#This Row],[GFS Classification]],Table6_GFS_codes_classification[],COLUMNS($F:F)+3,FALSE),"Do not enter data")</f>
        <v>Taxes (11E)</v>
      </c>
      <c r="C54" s="180" t="str">
        <f>IFERROR(VLOOKUP(Government_revenues_table[[#This Row],[GFS Classification]],Table6_GFS_codes_classification[],COLUMNS($F:G)+3,FALSE),"Do not enter data")</f>
        <v>Taxes on income, profits and capital gains (111E)</v>
      </c>
      <c r="D54" s="180" t="str">
        <f>IFERROR(VLOOKUP(Government_revenues_table[[#This Row],[GFS Classification]],Table6_GFS_codes_classification[],COLUMNS($F:H)+3,FALSE),"Do not enter data")</f>
        <v>Ordinary taxes on income, profits and capital gains (1112E1)</v>
      </c>
      <c r="E54" s="180" t="str">
        <f>IFERROR(VLOOKUP(Government_revenues_table[[#This Row],[GFS Classification]],Table6_GFS_codes_classification[],COLUMNS($F:I)+3,FALSE),"Do not enter data")</f>
        <v>Ordinary taxes on income, profits and capital gains (1112E1)</v>
      </c>
      <c r="F54" s="294" t="s">
        <v>1519</v>
      </c>
      <c r="G54" s="50" t="s">
        <v>1494</v>
      </c>
      <c r="H54" s="50" t="s">
        <v>2220</v>
      </c>
      <c r="I54" s="50" t="s">
        <v>1955</v>
      </c>
      <c r="J54" s="316">
        <v>820000</v>
      </c>
      <c r="K54" s="50" t="s">
        <v>1011</v>
      </c>
      <c r="T54" s="230"/>
    </row>
    <row r="55" spans="2:20">
      <c r="B55" s="180" t="str">
        <f>IFERROR(VLOOKUP(Government_revenues_table[[#This Row],[GFS Classification]],Table6_GFS_codes_classification[],COLUMNS($F:F)+3,FALSE),"Do not enter data")</f>
        <v>Taxes (11E)</v>
      </c>
      <c r="C55" s="180" t="str">
        <f>IFERROR(VLOOKUP(Government_revenues_table[[#This Row],[GFS Classification]],Table6_GFS_codes_classification[],COLUMNS($F:G)+3,FALSE),"Do not enter data")</f>
        <v>Taxes on income, profits and capital gains (111E)</v>
      </c>
      <c r="D55" s="180" t="str">
        <f>IFERROR(VLOOKUP(Government_revenues_table[[#This Row],[GFS Classification]],Table6_GFS_codes_classification[],COLUMNS($F:H)+3,FALSE),"Do not enter data")</f>
        <v>Ordinary taxes on income, profits and capital gains (1112E1)</v>
      </c>
      <c r="E55" s="180" t="str">
        <f>IFERROR(VLOOKUP(Government_revenues_table[[#This Row],[GFS Classification]],Table6_GFS_codes_classification[],COLUMNS($F:I)+3,FALSE),"Do not enter data")</f>
        <v>Ordinary taxes on income, profits and capital gains (1112E1)</v>
      </c>
      <c r="F55" s="294" t="s">
        <v>1519</v>
      </c>
      <c r="G55" s="50" t="s">
        <v>1494</v>
      </c>
      <c r="H55" s="50" t="s">
        <v>2220</v>
      </c>
      <c r="I55" s="50" t="s">
        <v>1956</v>
      </c>
      <c r="J55" s="317">
        <v>174650</v>
      </c>
      <c r="K55" s="50" t="s">
        <v>1011</v>
      </c>
    </row>
    <row r="56" spans="2:20">
      <c r="B56" s="180" t="str">
        <f>IFERROR(VLOOKUP(Government_revenues_table[[#This Row],[GFS Classification]],Table6_GFS_codes_classification[],COLUMNS($F:F)+3,FALSE),"Do not enter data")</f>
        <v>Other revenue (14E)</v>
      </c>
      <c r="C56" s="180" t="str">
        <f>IFERROR(VLOOKUP(Government_revenues_table[[#This Row],[GFS Classification]],Table6_GFS_codes_classification[],COLUMNS($F:G)+3,FALSE),"Do not enter data")</f>
        <v>Fines, penalties, and forfeits (143E)</v>
      </c>
      <c r="D56" s="180" t="str">
        <f>IFERROR(VLOOKUP(Government_revenues_table[[#This Row],[GFS Classification]],Table6_GFS_codes_classification[],COLUMNS($F:H)+3,FALSE),"Do not enter data")</f>
        <v>Fines, penalties, and forfeits (143E)</v>
      </c>
      <c r="E56" s="180" t="str">
        <f>IFERROR(VLOOKUP(Government_revenues_table[[#This Row],[GFS Classification]],Table6_GFS_codes_classification[],COLUMNS($F:I)+3,FALSE),"Do not enter data")</f>
        <v>Fines, penalties, and forfeits (143E)</v>
      </c>
      <c r="F56" s="50" t="s">
        <v>1484</v>
      </c>
      <c r="G56" s="50" t="s">
        <v>989</v>
      </c>
      <c r="H56" s="50" t="s">
        <v>2215</v>
      </c>
      <c r="I56" s="50" t="s">
        <v>1952</v>
      </c>
      <c r="J56" s="314">
        <v>946727</v>
      </c>
      <c r="K56" s="50" t="s">
        <v>1011</v>
      </c>
      <c r="R56" s="185"/>
    </row>
    <row r="57" spans="2:20">
      <c r="B57" s="180" t="str">
        <f>IFERROR(VLOOKUP(Government_revenues_table[[#This Row],[GFS Classification]],Table6_GFS_codes_classification[],COLUMNS($F:F)+3,FALSE),"Do not enter data")</f>
        <v>Other revenue (14E)</v>
      </c>
      <c r="C57" s="180" t="str">
        <f>IFERROR(VLOOKUP(Government_revenues_table[[#This Row],[GFS Classification]],Table6_GFS_codes_classification[],COLUMNS($F:G)+3,FALSE),"Do not enter data")</f>
        <v>Property income (141E)</v>
      </c>
      <c r="D57" s="180" t="str">
        <f>IFERROR(VLOOKUP(Government_revenues_table[[#This Row],[GFS Classification]],Table6_GFS_codes_classification[],COLUMNS($F:H)+3,FALSE),"Do not enter data")</f>
        <v>Rent (1415E)</v>
      </c>
      <c r="E57" s="180" t="str">
        <f>IFERROR(VLOOKUP(Government_revenues_table[[#This Row],[GFS Classification]],Table6_GFS_codes_classification[],COLUMNS($F:I)+3,FALSE),"Do not enter data")</f>
        <v>Compulsory transfers to government (infrastructure and other) (1415E4)</v>
      </c>
      <c r="F57" s="50" t="s">
        <v>1512</v>
      </c>
      <c r="G57" s="50" t="s">
        <v>989</v>
      </c>
      <c r="H57" s="50" t="s">
        <v>2221</v>
      </c>
      <c r="I57" s="308" t="s">
        <v>1952</v>
      </c>
      <c r="J57" s="314">
        <v>1203623602</v>
      </c>
      <c r="K57" s="50" t="s">
        <v>1011</v>
      </c>
      <c r="R57" s="230"/>
      <c r="T57" s="185"/>
    </row>
    <row r="58" spans="2:20">
      <c r="B58" s="180" t="str">
        <f>IFERROR(VLOOKUP(Government_revenues_table[[#This Row],[GFS Classification]],Table6_GFS_codes_classification[],COLUMNS($F:F)+3,FALSE),"Do not enter data")</f>
        <v>Other revenue (14E)</v>
      </c>
      <c r="C58" s="180" t="str">
        <f>IFERROR(VLOOKUP(Government_revenues_table[[#This Row],[GFS Classification]],Table6_GFS_codes_classification[],COLUMNS($F:G)+3,FALSE),"Do not enter data")</f>
        <v>Property income (141E)</v>
      </c>
      <c r="D58" s="180" t="str">
        <f>IFERROR(VLOOKUP(Government_revenues_table[[#This Row],[GFS Classification]],Table6_GFS_codes_classification[],COLUMNS($F:H)+3,FALSE),"Do not enter data")</f>
        <v>Rent (1415E)</v>
      </c>
      <c r="E58" s="180" t="str">
        <f>IFERROR(VLOOKUP(Government_revenues_table[[#This Row],[GFS Classification]],Table6_GFS_codes_classification[],COLUMNS($F:I)+3,FALSE),"Do not enter data")</f>
        <v>Compulsory transfers to government (infrastructure and other) (1415E4)</v>
      </c>
      <c r="F58" s="50" t="s">
        <v>1512</v>
      </c>
      <c r="G58" s="50" t="s">
        <v>989</v>
      </c>
      <c r="H58" s="296" t="s">
        <v>2278</v>
      </c>
      <c r="I58" s="50" t="s">
        <v>1959</v>
      </c>
      <c r="J58" s="315">
        <v>32299999.999999996</v>
      </c>
      <c r="K58" s="50" t="s">
        <v>1011</v>
      </c>
      <c r="R58" s="230"/>
      <c r="T58" s="230"/>
    </row>
    <row r="59" spans="2:20">
      <c r="B59" s="184" t="str">
        <f>IFERROR(VLOOKUP(Government_revenues_table[[#This Row],[GFS Classification]],Table6_GFS_codes_classification[],COLUMNS($F:F)+3,FALSE),"Do not enter data")</f>
        <v>Taxes (11E)</v>
      </c>
      <c r="C59" s="184" t="str">
        <f>IFERROR(VLOOKUP(Government_revenues_table[[#This Row],[GFS Classification]],Table6_GFS_codes_classification[],COLUMNS($F:G)+3,FALSE),"Do not enter data")</f>
        <v>Taxes on international trade and transactions (115E)</v>
      </c>
      <c r="D59" s="184" t="str">
        <f>IFERROR(VLOOKUP(Government_revenues_table[[#This Row],[GFS Classification]],Table6_GFS_codes_classification[],COLUMNS($F:H)+3,FALSE),"Do not enter data")</f>
        <v>Customs and other import duties (1151E)</v>
      </c>
      <c r="E59" s="184" t="str">
        <f>IFERROR(VLOOKUP(Government_revenues_table[[#This Row],[GFS Classification]],Table6_GFS_codes_classification[],COLUMNS($F:I)+3,FALSE),"Do not enter data")</f>
        <v>Customs and other import duties (1151E)</v>
      </c>
      <c r="F59" s="294" t="s">
        <v>1534</v>
      </c>
      <c r="G59" s="296" t="s">
        <v>988</v>
      </c>
      <c r="H59" s="296" t="s">
        <v>2217</v>
      </c>
      <c r="I59" s="294" t="s">
        <v>1953</v>
      </c>
      <c r="J59" s="325">
        <v>57835545</v>
      </c>
      <c r="K59" s="296" t="s">
        <v>1011</v>
      </c>
      <c r="R59" s="230"/>
      <c r="T59" s="230"/>
    </row>
    <row r="60" spans="2:20">
      <c r="B60" s="184" t="str">
        <f>IFERROR(VLOOKUP(Government_revenues_table[[#This Row],[GFS Classification]],Table6_GFS_codes_classification[],COLUMNS($F:F)+3,FALSE),"Do not enter data")</f>
        <v>Taxes (11E)</v>
      </c>
      <c r="C60" s="184" t="str">
        <f>IFERROR(VLOOKUP(Government_revenues_table[[#This Row],[GFS Classification]],Table6_GFS_codes_classification[],COLUMNS($F:G)+3,FALSE),"Do not enter data")</f>
        <v>Taxes on international trade and transactions (115E)</v>
      </c>
      <c r="D60" s="184" t="str">
        <f>IFERROR(VLOOKUP(Government_revenues_table[[#This Row],[GFS Classification]],Table6_GFS_codes_classification[],COLUMNS($F:H)+3,FALSE),"Do not enter data")</f>
        <v>Customs and other import duties (1151E)</v>
      </c>
      <c r="E60" s="184" t="str">
        <f>IFERROR(VLOOKUP(Government_revenues_table[[#This Row],[GFS Classification]],Table6_GFS_codes_classification[],COLUMNS($F:I)+3,FALSE),"Do not enter data")</f>
        <v>Customs and other import duties (1151E)</v>
      </c>
      <c r="F60" s="294" t="s">
        <v>1534</v>
      </c>
      <c r="G60" s="296" t="s">
        <v>988</v>
      </c>
      <c r="H60" s="296" t="s">
        <v>2226</v>
      </c>
      <c r="I60" s="294" t="s">
        <v>1953</v>
      </c>
      <c r="J60" s="325">
        <v>33669036</v>
      </c>
      <c r="K60" s="296" t="s">
        <v>1011</v>
      </c>
      <c r="R60" s="230"/>
      <c r="T60" s="230"/>
    </row>
    <row r="61" spans="2:20">
      <c r="B61" s="180" t="str">
        <f>IFERROR(VLOOKUP(Government_revenues_table[[#This Row],[GFS Classification]],Table6_GFS_codes_classification[],COLUMNS($F:F)+3,FALSE),"Do not enter data")</f>
        <v>Do not enter data</v>
      </c>
      <c r="C61" s="180" t="str">
        <f>IFERROR(VLOOKUP(Government_revenues_table[[#This Row],[GFS Classification]],Table6_GFS_codes_classification[],COLUMNS($F:G)+3,FALSE),"Do not enter data")</f>
        <v>Do not enter data</v>
      </c>
      <c r="D61" s="180" t="str">
        <f>IFERROR(VLOOKUP(Government_revenues_table[[#This Row],[GFS Classification]],Table6_GFS_codes_classification[],COLUMNS($F:H)+3,FALSE),"Do not enter data")</f>
        <v>Do not enter data</v>
      </c>
      <c r="E61" s="180" t="str">
        <f>IFERROR(VLOOKUP(Government_revenues_table[[#This Row],[GFS Classification]],Table6_GFS_codes_classification[],COLUMNS($F:I)+3,FALSE),"Do not enter data")</f>
        <v>Do not enter data</v>
      </c>
      <c r="F61" s="175" t="s">
        <v>1570</v>
      </c>
      <c r="J61" s="183" t="s">
        <v>1558</v>
      </c>
      <c r="K61" s="50" t="s">
        <v>1875</v>
      </c>
    </row>
    <row r="62" spans="2:20" ht="16.5" thickBot="1"/>
    <row r="63" spans="2:20" ht="17.25" thickBot="1">
      <c r="I63" s="229" t="s">
        <v>1949</v>
      </c>
      <c r="J63" s="179">
        <f>SUMIF(Government_revenues_table[Currency],"USD",Government_revenues_table[Revenue value])+(IFERROR(SUMIF(Government_revenues_table[Currency],"&lt;&gt;USD",Government_revenues_table[Revenue value])/'Part 1 - About'!$E$45,0))</f>
        <v>349365580.69161022</v>
      </c>
      <c r="T63" s="230"/>
    </row>
    <row r="64" spans="2:20" ht="21" customHeight="1" thickBot="1">
      <c r="I64" s="227"/>
      <c r="J64" s="185"/>
    </row>
    <row r="65" spans="6:11" ht="17.25" thickBot="1">
      <c r="I65" s="229" t="str">
        <f>"Total in "&amp;'Part 1 - About'!E44</f>
        <v>Total in ALL</v>
      </c>
      <c r="J65" s="179">
        <f>IF('Part 1 - About'!$E$44="USD",0,SUMIF(Government_revenues_table[Currency],'Part 1 - About'!$E$44,Government_revenues_table[Revenue value]))+(IFERROR(SUMIF(Government_revenues_table[Currency],"USD",Government_revenues_table[Revenue value])*'Part 1 - About'!$E$45,0))</f>
        <v>37734976370.500824</v>
      </c>
    </row>
    <row r="69" spans="6:11" ht="24">
      <c r="F69" s="173" t="s">
        <v>1562</v>
      </c>
      <c r="G69" s="173"/>
      <c r="H69" s="196"/>
      <c r="I69" s="196"/>
      <c r="J69" s="196"/>
      <c r="K69" s="196"/>
    </row>
    <row r="70" spans="6:11">
      <c r="F70" s="186"/>
      <c r="G70" s="187"/>
      <c r="H70" s="187"/>
      <c r="I70" s="187"/>
      <c r="J70" s="188"/>
      <c r="K70" s="187"/>
    </row>
    <row r="71" spans="6:11" ht="141.75">
      <c r="F71" s="335" t="s">
        <v>2363</v>
      </c>
      <c r="G71" s="187"/>
      <c r="H71" s="187"/>
      <c r="I71" s="187"/>
      <c r="J71" s="188"/>
      <c r="K71" s="187"/>
    </row>
    <row r="72" spans="6:11">
      <c r="F72" s="186"/>
      <c r="G72" s="187"/>
      <c r="H72" s="187"/>
      <c r="I72" s="187"/>
      <c r="J72" s="188"/>
      <c r="K72" s="187"/>
    </row>
    <row r="73" spans="6:11">
      <c r="F73" s="186"/>
      <c r="G73" s="187" t="s">
        <v>2362</v>
      </c>
      <c r="H73" s="187"/>
      <c r="I73" s="187"/>
      <c r="J73" s="188"/>
      <c r="K73" s="187"/>
    </row>
    <row r="74" spans="6:11">
      <c r="F74" s="186"/>
      <c r="G74" s="187" t="s">
        <v>2223</v>
      </c>
      <c r="H74" s="187"/>
      <c r="I74" s="187"/>
      <c r="J74" s="188"/>
      <c r="K74" s="187"/>
    </row>
    <row r="75" spans="6:11">
      <c r="F75" s="186"/>
      <c r="G75" s="189" t="s">
        <v>1491</v>
      </c>
      <c r="H75" s="189" t="s">
        <v>1434</v>
      </c>
      <c r="I75" s="189" t="s">
        <v>1497</v>
      </c>
      <c r="J75" s="190" t="s">
        <v>1435</v>
      </c>
      <c r="K75" s="189" t="s">
        <v>1006</v>
      </c>
    </row>
    <row r="76" spans="6:11">
      <c r="F76" s="186"/>
      <c r="G76" s="191" t="s">
        <v>988</v>
      </c>
      <c r="H76" s="191" t="s">
        <v>1560</v>
      </c>
      <c r="I76" s="191" t="s">
        <v>1952</v>
      </c>
      <c r="J76" s="300">
        <v>334100000</v>
      </c>
      <c r="K76" s="192" t="s">
        <v>1011</v>
      </c>
    </row>
    <row r="77" spans="6:11">
      <c r="F77" s="291"/>
      <c r="G77" s="187" t="s">
        <v>1494</v>
      </c>
      <c r="H77" s="187" t="s">
        <v>1560</v>
      </c>
      <c r="I77" s="191" t="s">
        <v>1952</v>
      </c>
      <c r="J77" s="301">
        <v>79617336</v>
      </c>
      <c r="K77" s="299" t="s">
        <v>1011</v>
      </c>
    </row>
    <row r="78" spans="6:11">
      <c r="F78" s="186"/>
      <c r="G78" s="187" t="s">
        <v>989</v>
      </c>
      <c r="H78" s="187" t="s">
        <v>1560</v>
      </c>
      <c r="I78" s="187" t="s">
        <v>1952</v>
      </c>
      <c r="J78" s="302">
        <v>175400000</v>
      </c>
      <c r="K78" s="187" t="s">
        <v>1011</v>
      </c>
    </row>
    <row r="79" spans="6:11" ht="16.5" thickBot="1">
      <c r="F79" s="186"/>
      <c r="G79" s="193" t="s">
        <v>1561</v>
      </c>
      <c r="H79" s="193"/>
      <c r="I79" s="193"/>
      <c r="J79" s="194">
        <f>SUM(J76:J78)</f>
        <v>589117336</v>
      </c>
      <c r="K79" s="193" t="s">
        <v>1011</v>
      </c>
    </row>
    <row r="80" spans="6:11" ht="16.5" thickTop="1">
      <c r="F80" s="186"/>
      <c r="G80" s="187" t="s">
        <v>2224</v>
      </c>
      <c r="H80" s="187"/>
      <c r="I80" s="187"/>
      <c r="J80" s="188"/>
      <c r="K80" s="187"/>
    </row>
    <row r="81" spans="6:14">
      <c r="F81" s="186"/>
      <c r="G81" s="187" t="s">
        <v>2344</v>
      </c>
      <c r="H81" s="187"/>
      <c r="I81" s="187"/>
      <c r="J81" s="188"/>
      <c r="K81" s="187"/>
    </row>
    <row r="82" spans="6:14">
      <c r="F82" s="186"/>
      <c r="G82" s="187" t="s">
        <v>2348</v>
      </c>
      <c r="H82" s="187"/>
      <c r="I82" s="187"/>
      <c r="J82" s="188"/>
      <c r="K82" s="187"/>
    </row>
    <row r="83" spans="6:14">
      <c r="F83" s="186"/>
      <c r="G83" s="187"/>
      <c r="H83" s="187"/>
      <c r="I83" s="187"/>
      <c r="J83" s="188"/>
      <c r="K83" s="187"/>
    </row>
    <row r="84" spans="6:14">
      <c r="F84" s="186"/>
      <c r="G84" s="187"/>
      <c r="H84" s="187"/>
      <c r="I84" s="187"/>
      <c r="J84" s="188"/>
      <c r="K84" s="187"/>
    </row>
    <row r="85" spans="6:14" ht="18.75" customHeight="1">
      <c r="F85" s="186"/>
      <c r="G85" s="187"/>
      <c r="H85" s="187"/>
      <c r="I85" s="187"/>
      <c r="J85" s="188"/>
      <c r="K85" s="187"/>
    </row>
    <row r="86" spans="6:14" ht="15.75" customHeight="1">
      <c r="F86" s="186"/>
      <c r="G86" s="187"/>
      <c r="H86" s="187"/>
      <c r="I86" s="187"/>
      <c r="J86" s="188"/>
      <c r="K86" s="187"/>
    </row>
    <row r="87" spans="6:14">
      <c r="F87" s="186"/>
      <c r="G87" s="187"/>
      <c r="H87" s="187"/>
      <c r="I87" s="187"/>
      <c r="J87" s="188"/>
      <c r="K87" s="187"/>
    </row>
    <row r="88" spans="6:14">
      <c r="F88" s="186"/>
      <c r="G88" s="187"/>
      <c r="H88" s="187"/>
      <c r="I88" s="187"/>
      <c r="J88" s="188"/>
      <c r="K88" s="187"/>
    </row>
    <row r="89" spans="6:14">
      <c r="F89" s="37"/>
      <c r="G89" s="37"/>
      <c r="H89" s="37"/>
      <c r="I89" s="37"/>
      <c r="J89" s="37"/>
      <c r="K89" s="37"/>
    </row>
    <row r="90" spans="6:14" ht="15.75" customHeight="1" thickBot="1">
      <c r="F90" s="379"/>
      <c r="G90" s="379"/>
      <c r="H90" s="379"/>
      <c r="I90" s="379"/>
      <c r="J90" s="379"/>
      <c r="K90" s="379"/>
      <c r="L90" s="379"/>
      <c r="M90" s="379"/>
      <c r="N90" s="379"/>
    </row>
    <row r="91" spans="6:14">
      <c r="F91" s="380"/>
      <c r="G91" s="380"/>
      <c r="H91" s="380"/>
      <c r="I91" s="380"/>
      <c r="J91" s="380"/>
      <c r="K91" s="380"/>
      <c r="L91" s="380"/>
      <c r="M91" s="380"/>
      <c r="N91" s="380"/>
    </row>
    <row r="92" spans="6:14" ht="16.5" thickBot="1">
      <c r="F92" s="359" t="s">
        <v>1844</v>
      </c>
      <c r="G92" s="360"/>
      <c r="H92" s="360"/>
      <c r="I92" s="360"/>
      <c r="J92" s="360"/>
      <c r="K92" s="360"/>
      <c r="L92" s="360"/>
      <c r="M92" s="360"/>
      <c r="N92" s="360"/>
    </row>
    <row r="93" spans="6:14">
      <c r="F93" s="361" t="s">
        <v>1863</v>
      </c>
      <c r="G93" s="362"/>
      <c r="H93" s="362"/>
      <c r="I93" s="362"/>
      <c r="J93" s="362"/>
      <c r="K93" s="362"/>
      <c r="L93" s="362"/>
      <c r="M93" s="362"/>
      <c r="N93" s="362"/>
    </row>
    <row r="94" spans="6:14" ht="16.5" thickBot="1">
      <c r="F94" s="381"/>
      <c r="G94" s="381"/>
      <c r="H94" s="381"/>
      <c r="I94" s="381"/>
      <c r="J94" s="381"/>
      <c r="K94" s="381"/>
      <c r="L94" s="381"/>
      <c r="M94" s="381"/>
      <c r="N94" s="381"/>
    </row>
    <row r="95" spans="6:14">
      <c r="F95" s="349" t="s">
        <v>1843</v>
      </c>
      <c r="G95" s="349"/>
      <c r="H95" s="349"/>
      <c r="I95" s="349"/>
      <c r="J95" s="349"/>
      <c r="K95" s="349"/>
      <c r="L95" s="349"/>
      <c r="M95" s="349"/>
      <c r="N95" s="349"/>
    </row>
    <row r="96" spans="6:14" ht="15.75" customHeight="1">
      <c r="F96" s="338" t="s">
        <v>1864</v>
      </c>
      <c r="G96" s="338"/>
      <c r="H96" s="338"/>
      <c r="I96" s="338"/>
      <c r="J96" s="338"/>
      <c r="K96" s="338"/>
      <c r="L96" s="338"/>
      <c r="M96" s="338"/>
      <c r="N96" s="338"/>
    </row>
    <row r="97" spans="6:14">
      <c r="F97" s="349" t="s">
        <v>1865</v>
      </c>
      <c r="G97" s="349"/>
      <c r="H97" s="349"/>
      <c r="I97" s="349"/>
      <c r="J97" s="349"/>
      <c r="K97" s="349"/>
      <c r="L97" s="349"/>
      <c r="M97" s="349"/>
      <c r="N97" s="349"/>
    </row>
  </sheetData>
  <sheetProtection insertRows="0"/>
  <protectedRanges>
    <protectedRange algorithmName="SHA-512" hashValue="19r0bVvPR7yZA0UiYij7Tv1CBk3noIABvFePbLhCJ4nk3L6A+Fy+RdPPS3STf+a52x4pG2PQK4FAkXK9epnlIA==" saltValue="gQC4yrLvnbJqxYZ0KSEoZA==" spinCount="100000" sqref="K63 F22:G61 I22:K61" name="Government revenues"/>
    <protectedRange algorithmName="SHA-512" hashValue="19r0bVvPR7yZA0UiYij7Tv1CBk3noIABvFePbLhCJ4nk3L6A+Fy+RdPPS3STf+a52x4pG2PQK4FAkXK9epnlIA==" saltValue="gQC4yrLvnbJqxYZ0KSEoZA==" spinCount="100000" sqref="K76:K77" name="Government revenues_2"/>
  </protectedRanges>
  <mergeCells count="26">
    <mergeCell ref="F94:N94"/>
    <mergeCell ref="F95:N95"/>
    <mergeCell ref="F20:K20"/>
    <mergeCell ref="F16:N16"/>
    <mergeCell ref="P46:U46"/>
    <mergeCell ref="M19:N19"/>
    <mergeCell ref="M27:N27"/>
    <mergeCell ref="M28:N28"/>
    <mergeCell ref="M21:N21"/>
    <mergeCell ref="M22:N26"/>
    <mergeCell ref="F97:N97"/>
    <mergeCell ref="F18:K18"/>
    <mergeCell ref="F8:N8"/>
    <mergeCell ref="F9:N9"/>
    <mergeCell ref="F10:N10"/>
    <mergeCell ref="F11:N11"/>
    <mergeCell ref="F12:N12"/>
    <mergeCell ref="F13:N13"/>
    <mergeCell ref="F14:N14"/>
    <mergeCell ref="F15:N15"/>
    <mergeCell ref="M18:N18"/>
    <mergeCell ref="F90:N90"/>
    <mergeCell ref="F91:N91"/>
    <mergeCell ref="F92:N92"/>
    <mergeCell ref="F96:N96"/>
    <mergeCell ref="F93:N93"/>
  </mergeCells>
  <dataValidations count="11">
    <dataValidation type="list" allowBlank="1" showInputMessage="1" showErrorMessage="1" sqref="K76:K79" xr:uid="{00000000-0002-0000-0400-000000000000}">
      <formula1>Currency_code_list</formula1>
    </dataValidation>
    <dataValidation type="textLength" allowBlank="1" showInputMessage="1" showErrorMessage="1" errorTitle="Please do not edit these cells" error="Please do not edit these cells" sqref="F69:K70 F21:H21 J21:K21" xr:uid="{00000000-0002-0000-0400-000001000000}">
      <formula1>10000</formula1>
      <formula2>50000</formula2>
    </dataValidation>
    <dataValidation allowBlank="1" showInputMessage="1" showErrorMessage="1" errorTitle="Please do not edit these cells" error="Please do not edit these cells" sqref="I21" xr:uid="{00000000-0002-0000-0400-000002000000}"/>
    <dataValidation type="whole" allowBlank="1" showInputMessage="1" showErrorMessage="1" errorTitle="Please do not edit those cells" error="Please do not edit those cells" sqref="F89:K89" xr:uid="{00000000-0002-0000-0400-000003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400-000004000000}">
      <formula1>Government_entities_list</formula1>
    </dataValidation>
    <dataValidation type="textLength" allowBlank="1" showInputMessage="1" showErrorMessage="1" sqref="L69:N89 B7:K20 F90:N94 B90:E97 B62:H68 K62:N68 I62:J62 J64 I66:J68 O7:O89 L7:N61 A7:A97" xr:uid="{00000000-0002-0000-0400-000005000000}">
      <formula1>9999999</formula1>
      <formula2>99999999</formula2>
    </dataValidation>
    <dataValidation type="textLength" allowBlank="1" showInputMessage="1" showErrorMessage="1" errorTitle="Do not edit these cells" error="Please do not edit these cells" sqref="F95:N97" xr:uid="{00000000-0002-0000-0400-000006000000}">
      <formula1>9999999</formula1>
      <formula2>99999999</formula2>
    </dataValidation>
    <dataValidation type="whole" allowBlank="1" showInputMessage="1" showErrorMessage="1" sqref="I63:J63 I65:J65" xr:uid="{00000000-0002-0000-0400-000007000000}">
      <formula1>1</formula1>
      <formula2>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61 H22:H59" xr:uid="{00000000-0002-0000-0400-000008000000}"/>
    <dataValidation type="list" allowBlank="1" showInputMessage="1" showErrorMessage="1" sqref="F22:F61" xr:uid="{00000000-0002-0000-0400-000009000000}">
      <formula1>GFS_list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61" xr:uid="{00000000-0002-0000-0400-00000A000000}">
      <formula1>0.1</formula1>
      <formula2>0.2</formula2>
    </dataValidation>
  </dataValidations>
  <hyperlinks>
    <hyperlink ref="M19" r:id="rId1" location="r5-1" display="EITI Requirement 5.1" xr:uid="{00000000-0004-0000-0400-000000000000}"/>
    <hyperlink ref="F20" r:id="rId2" location="r4-1" display="EITI Requirement 4.1" xr:uid="{00000000-0004-0000-0400-000001000000}"/>
    <hyperlink ref="F93:J93" r:id="rId3" display="Give us your feedback or report a conflict in the data! Write to us at  data@eiti.org" xr:uid="{00000000-0004-0000-0400-000002000000}"/>
    <hyperlink ref="F92:J92" r:id="rId4" display="For the latest version of Summary data templates, see  https://eiti.org/summary-data-template" xr:uid="{00000000-0004-0000-0400-000003000000}"/>
    <hyperlink ref="M28:N28" r:id="rId5" display="or, https://www.imf.org/external/np/sta/gfsm/" xr:uid="{00000000-0004-0000-0400-000004000000}"/>
    <hyperlink ref="M27:N27" r:id="rId6" display="For more guidance, please visit https://eiti.org/summary-data-template"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B000000}">
          <x14:formula1>
            <xm:f>Lists!$S$2:$S$29</xm:f>
          </x14:formula1>
          <xm:sqref>B22:E61</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400-00000C000000}">
          <x14:formula1>
            <xm:f>'Part 3 - Reporting entities'!$B$15:$B$25</xm:f>
          </x14:formula1>
          <xm:sqref>I23:I61</xm:sqref>
        </x14:dataValidation>
        <x14:dataValidation type="list" allowBlank="1" showInputMessage="1" showErrorMessage="1" promptTitle="Please select sector" prompt="Please select the relevant sector from the list" xr:uid="{00000000-0002-0000-0400-00000D000000}">
          <x14:formula1>
            <xm:f>Lists!$AA$3:$AA$9</xm:f>
          </x14:formula1>
          <xm:sqref>G22:G61</xm:sqref>
        </x14:dataValidation>
        <x14:dataValidation type="list" allowBlank="1" showInputMessage="1" showErrorMessage="1" xr:uid="{00000000-0002-0000-0400-00000E000000}">
          <x14:formula1>
            <xm:f>Lists!$I$11:$I$168</xm:f>
          </x14:formula1>
          <xm:sqref>K22:K61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929"/>
  <sheetViews>
    <sheetView showGridLines="0" zoomScale="70" zoomScaleNormal="70" workbookViewId="0">
      <selection activeCell="K20" sqref="K20"/>
    </sheetView>
  </sheetViews>
  <sheetFormatPr defaultColWidth="9.28515625" defaultRowHeight="14.25"/>
  <cols>
    <col min="1" max="1" width="3.7109375" style="19" customWidth="1"/>
    <col min="2" max="2" width="10.7109375" style="19" bestFit="1" customWidth="1"/>
    <col min="3" max="3" width="18.7109375" style="19" customWidth="1"/>
    <col min="4" max="4" width="31.7109375" style="19" customWidth="1"/>
    <col min="5" max="5" width="30.5703125" style="19" bestFit="1" customWidth="1"/>
    <col min="6" max="6" width="31.5703125" style="19" bestFit="1" customWidth="1"/>
    <col min="7" max="7" width="34.28515625" style="19" bestFit="1" customWidth="1"/>
    <col min="8" max="8" width="22.7109375" style="19" bestFit="1" customWidth="1"/>
    <col min="9" max="9" width="27.28515625" style="19" bestFit="1" customWidth="1"/>
    <col min="10" max="10" width="23.7109375" style="19" bestFit="1" customWidth="1"/>
    <col min="11" max="11" width="37.28515625" style="19" bestFit="1" customWidth="1"/>
    <col min="12" max="12" width="38.5703125" style="19" bestFit="1" customWidth="1"/>
    <col min="13" max="13" width="26" style="19" bestFit="1" customWidth="1"/>
    <col min="14" max="14" width="16.7109375" style="19" bestFit="1" customWidth="1"/>
    <col min="15" max="15" width="4" style="19" customWidth="1"/>
    <col min="16" max="16" width="9.28515625" style="19"/>
    <col min="17" max="33" width="15.7109375" style="25" customWidth="1"/>
    <col min="34" max="16384" width="9.28515625" style="19"/>
  </cols>
  <sheetData>
    <row r="1" spans="2:34">
      <c r="C1" s="25"/>
      <c r="D1" s="25"/>
      <c r="E1" s="25"/>
      <c r="F1" s="25"/>
      <c r="G1" s="25"/>
      <c r="H1" s="25"/>
      <c r="I1" s="25"/>
      <c r="J1" s="25"/>
      <c r="K1" s="25"/>
    </row>
    <row r="2" spans="2:34" s="50" customFormat="1" ht="15.75">
      <c r="C2" s="350" t="s">
        <v>1911</v>
      </c>
      <c r="D2" s="350"/>
      <c r="E2" s="350"/>
      <c r="F2" s="350"/>
      <c r="G2" s="350"/>
      <c r="H2" s="350"/>
      <c r="I2" s="350"/>
      <c r="J2" s="350"/>
      <c r="K2" s="350"/>
      <c r="L2" s="350"/>
      <c r="M2" s="350"/>
      <c r="N2" s="350"/>
      <c r="Q2" s="174"/>
      <c r="R2" s="174"/>
      <c r="S2" s="174"/>
      <c r="T2" s="174"/>
      <c r="U2" s="174"/>
      <c r="V2" s="174"/>
      <c r="W2" s="174"/>
      <c r="X2" s="174"/>
      <c r="Y2" s="174"/>
      <c r="Z2" s="174"/>
      <c r="AA2" s="174"/>
      <c r="AB2" s="174"/>
      <c r="AC2" s="174"/>
      <c r="AD2" s="174"/>
      <c r="AE2" s="174"/>
      <c r="AF2" s="174"/>
      <c r="AG2" s="174"/>
    </row>
    <row r="3" spans="2:34" ht="21" customHeight="1">
      <c r="C3" s="388" t="s">
        <v>1634</v>
      </c>
      <c r="D3" s="388"/>
      <c r="E3" s="388"/>
      <c r="F3" s="388"/>
      <c r="G3" s="388"/>
      <c r="H3" s="388"/>
      <c r="I3" s="388"/>
      <c r="J3" s="388"/>
      <c r="K3" s="388"/>
      <c r="L3" s="388"/>
      <c r="M3" s="388"/>
      <c r="N3" s="388"/>
    </row>
    <row r="4" spans="2:34" s="50" customFormat="1" ht="15.6" customHeight="1">
      <c r="C4" s="389" t="s">
        <v>1912</v>
      </c>
      <c r="D4" s="389"/>
      <c r="E4" s="389"/>
      <c r="F4" s="389"/>
      <c r="G4" s="389"/>
      <c r="H4" s="389"/>
      <c r="I4" s="389"/>
      <c r="J4" s="389"/>
      <c r="K4" s="389"/>
      <c r="L4" s="389"/>
      <c r="M4" s="389"/>
      <c r="N4" s="389"/>
      <c r="Q4" s="174"/>
      <c r="R4" s="174"/>
      <c r="S4" s="174"/>
      <c r="T4" s="174"/>
      <c r="U4" s="174"/>
      <c r="V4" s="174"/>
      <c r="W4" s="174"/>
      <c r="X4" s="174"/>
      <c r="Y4" s="174"/>
      <c r="Z4" s="174"/>
      <c r="AA4" s="174"/>
      <c r="AB4" s="174"/>
      <c r="AC4" s="174"/>
      <c r="AD4" s="174"/>
      <c r="AE4" s="174"/>
      <c r="AF4" s="174"/>
      <c r="AG4" s="174"/>
    </row>
    <row r="5" spans="2:34" s="50" customFormat="1" ht="15.6" customHeight="1">
      <c r="C5" s="389" t="s">
        <v>1913</v>
      </c>
      <c r="D5" s="389"/>
      <c r="E5" s="389"/>
      <c r="F5" s="389"/>
      <c r="G5" s="389"/>
      <c r="H5" s="389"/>
      <c r="I5" s="389"/>
      <c r="J5" s="389"/>
      <c r="K5" s="389"/>
      <c r="L5" s="389"/>
      <c r="M5" s="389"/>
      <c r="N5" s="389"/>
      <c r="Q5" s="174"/>
      <c r="R5" s="174"/>
      <c r="S5" s="174"/>
      <c r="T5" s="174"/>
      <c r="U5" s="174"/>
      <c r="V5" s="174"/>
      <c r="W5" s="174"/>
      <c r="X5" s="174"/>
      <c r="Y5" s="174"/>
      <c r="Z5" s="174"/>
      <c r="AA5" s="174"/>
      <c r="AB5" s="174"/>
      <c r="AC5" s="174"/>
      <c r="AD5" s="174"/>
      <c r="AE5" s="174"/>
      <c r="AF5" s="174"/>
      <c r="AG5" s="174"/>
    </row>
    <row r="6" spans="2:34" s="50" customFormat="1" ht="15.6" customHeight="1">
      <c r="C6" s="389" t="s">
        <v>1914</v>
      </c>
      <c r="D6" s="389"/>
      <c r="E6" s="389"/>
      <c r="F6" s="389"/>
      <c r="G6" s="389"/>
      <c r="H6" s="389"/>
      <c r="I6" s="389"/>
      <c r="J6" s="389"/>
      <c r="K6" s="389"/>
      <c r="L6" s="389"/>
      <c r="M6" s="389"/>
      <c r="N6" s="389"/>
      <c r="Q6" s="174"/>
      <c r="R6" s="174"/>
      <c r="S6" s="174"/>
      <c r="T6" s="174"/>
      <c r="U6" s="174"/>
      <c r="V6" s="174"/>
      <c r="W6" s="174"/>
      <c r="X6" s="174"/>
      <c r="Y6" s="174"/>
      <c r="Z6" s="174"/>
      <c r="AA6" s="174"/>
      <c r="AB6" s="174"/>
      <c r="AC6" s="174"/>
      <c r="AD6" s="174"/>
      <c r="AE6" s="174"/>
      <c r="AF6" s="174"/>
      <c r="AG6" s="174"/>
    </row>
    <row r="7" spans="2:34" s="50" customFormat="1" ht="15.6" customHeight="1">
      <c r="C7" s="389" t="s">
        <v>1915</v>
      </c>
      <c r="D7" s="389"/>
      <c r="E7" s="389"/>
      <c r="F7" s="389"/>
      <c r="G7" s="389"/>
      <c r="H7" s="389"/>
      <c r="I7" s="389"/>
      <c r="J7" s="389"/>
      <c r="K7" s="389"/>
      <c r="L7" s="389"/>
      <c r="M7" s="389"/>
      <c r="N7" s="389"/>
      <c r="Q7" s="174"/>
      <c r="R7" s="174"/>
      <c r="S7" s="174"/>
      <c r="T7" s="174"/>
      <c r="U7" s="174"/>
      <c r="V7" s="174"/>
      <c r="W7" s="174"/>
      <c r="X7" s="174"/>
      <c r="Y7" s="174"/>
      <c r="Z7" s="174"/>
      <c r="AA7" s="174"/>
      <c r="AB7" s="174"/>
      <c r="AC7" s="174"/>
      <c r="AD7" s="174"/>
      <c r="AE7" s="174"/>
      <c r="AF7" s="174"/>
      <c r="AG7" s="174"/>
    </row>
    <row r="8" spans="2:34" s="50" customFormat="1" ht="15.6" customHeight="1">
      <c r="C8" s="389" t="s">
        <v>1916</v>
      </c>
      <c r="D8" s="389"/>
      <c r="E8" s="389"/>
      <c r="F8" s="389"/>
      <c r="G8" s="389"/>
      <c r="H8" s="389"/>
      <c r="I8" s="389"/>
      <c r="J8" s="389"/>
      <c r="K8" s="389"/>
      <c r="L8" s="389"/>
      <c r="M8" s="389"/>
      <c r="N8" s="389"/>
      <c r="Q8" s="174"/>
      <c r="R8" s="174"/>
      <c r="S8" s="174"/>
      <c r="T8" s="174"/>
      <c r="U8" s="174"/>
      <c r="V8" s="174"/>
      <c r="W8" s="174"/>
      <c r="X8" s="174"/>
      <c r="Y8" s="174"/>
      <c r="Z8" s="174"/>
      <c r="AA8" s="174"/>
      <c r="AB8" s="174"/>
      <c r="AC8" s="174"/>
      <c r="AD8" s="174"/>
      <c r="AE8" s="174"/>
      <c r="AF8" s="174"/>
      <c r="AG8" s="174"/>
    </row>
    <row r="9" spans="2:34" s="50" customFormat="1" ht="15.75">
      <c r="C9" s="363" t="s">
        <v>1910</v>
      </c>
      <c r="D9" s="363"/>
      <c r="E9" s="363"/>
      <c r="F9" s="363"/>
      <c r="G9" s="363"/>
      <c r="H9" s="363"/>
      <c r="I9" s="363"/>
      <c r="J9" s="363"/>
      <c r="K9" s="363"/>
      <c r="L9" s="363"/>
      <c r="M9" s="363"/>
      <c r="N9" s="363"/>
      <c r="Q9" s="174"/>
      <c r="R9" s="174"/>
      <c r="S9" s="174"/>
      <c r="T9" s="174"/>
      <c r="U9" s="174"/>
      <c r="V9" s="174"/>
      <c r="W9" s="174"/>
      <c r="X9" s="174"/>
      <c r="Y9" s="174"/>
      <c r="Z9" s="174"/>
      <c r="AA9" s="174"/>
      <c r="AB9" s="174"/>
      <c r="AC9" s="174"/>
      <c r="AD9" s="174"/>
      <c r="AE9" s="174"/>
      <c r="AF9" s="174"/>
      <c r="AG9" s="174"/>
    </row>
    <row r="10" spans="2:34">
      <c r="C10" s="391"/>
      <c r="D10" s="391"/>
      <c r="E10" s="391"/>
      <c r="F10" s="391"/>
      <c r="G10" s="391"/>
      <c r="H10" s="391"/>
      <c r="I10" s="391"/>
      <c r="J10" s="391"/>
      <c r="K10" s="391"/>
      <c r="L10" s="391"/>
      <c r="M10" s="391"/>
      <c r="N10" s="391"/>
    </row>
    <row r="11" spans="2:34" ht="24">
      <c r="C11" s="365" t="s">
        <v>1658</v>
      </c>
      <c r="D11" s="365"/>
      <c r="E11" s="365"/>
      <c r="F11" s="365"/>
      <c r="G11" s="365"/>
      <c r="H11" s="365"/>
      <c r="I11" s="365"/>
      <c r="J11" s="365"/>
      <c r="K11" s="365"/>
      <c r="L11" s="365"/>
      <c r="M11" s="365"/>
      <c r="N11" s="365"/>
    </row>
    <row r="12" spans="2:34" s="50" customFormat="1" ht="14.25" customHeight="1">
      <c r="Q12" s="174"/>
      <c r="R12" s="174"/>
      <c r="S12" s="174"/>
      <c r="T12" s="174"/>
      <c r="U12" s="174"/>
      <c r="V12" s="174"/>
      <c r="W12" s="174"/>
      <c r="X12" s="174"/>
      <c r="Y12" s="174"/>
      <c r="Z12" s="174"/>
      <c r="AA12" s="174"/>
      <c r="AB12" s="174"/>
      <c r="AC12" s="174"/>
      <c r="AD12" s="174"/>
      <c r="AE12" s="174"/>
      <c r="AF12" s="174"/>
      <c r="AG12" s="174"/>
    </row>
    <row r="13" spans="2:34" s="50" customFormat="1" ht="15.75" customHeight="1">
      <c r="B13" s="382" t="s">
        <v>1925</v>
      </c>
      <c r="C13" s="382"/>
      <c r="D13" s="382"/>
      <c r="E13" s="382"/>
      <c r="F13" s="382"/>
      <c r="G13" s="382"/>
      <c r="H13" s="382"/>
      <c r="I13" s="382"/>
      <c r="J13" s="382"/>
      <c r="K13" s="382"/>
      <c r="L13" s="382"/>
      <c r="M13" s="382"/>
      <c r="N13" s="382"/>
      <c r="Q13" s="174"/>
      <c r="R13" s="174"/>
      <c r="S13" s="174"/>
      <c r="T13" s="174"/>
      <c r="U13" s="174"/>
      <c r="V13" s="174"/>
      <c r="W13" s="174"/>
      <c r="X13" s="174"/>
      <c r="Y13" s="174"/>
      <c r="Z13" s="174"/>
      <c r="AA13" s="174"/>
      <c r="AB13" s="174"/>
      <c r="AC13" s="174"/>
      <c r="AD13" s="174"/>
      <c r="AE13" s="174"/>
      <c r="AF13" s="174"/>
      <c r="AG13" s="174"/>
    </row>
    <row r="14" spans="2:34" s="50" customFormat="1" ht="15.75">
      <c r="B14" s="50" t="s">
        <v>1491</v>
      </c>
      <c r="C14" s="50" t="s">
        <v>1574</v>
      </c>
      <c r="D14" s="50" t="s">
        <v>1497</v>
      </c>
      <c r="E14" s="50" t="s">
        <v>1434</v>
      </c>
      <c r="F14" s="50" t="s">
        <v>1498</v>
      </c>
      <c r="G14" s="50" t="s">
        <v>1499</v>
      </c>
      <c r="H14" s="50" t="s">
        <v>1496</v>
      </c>
      <c r="I14" s="50" t="s">
        <v>1575</v>
      </c>
      <c r="J14" s="50" t="s">
        <v>1435</v>
      </c>
      <c r="K14" s="50" t="s">
        <v>1755</v>
      </c>
      <c r="L14" s="50" t="s">
        <v>1753</v>
      </c>
      <c r="M14" s="50" t="s">
        <v>1754</v>
      </c>
      <c r="N14" s="50" t="s">
        <v>1501</v>
      </c>
      <c r="R14" s="174"/>
      <c r="S14" s="174"/>
      <c r="T14" s="174"/>
      <c r="U14" s="174"/>
      <c r="V14" s="174"/>
      <c r="W14" s="174"/>
      <c r="X14" s="174"/>
      <c r="Y14" s="174"/>
      <c r="Z14" s="174"/>
      <c r="AA14" s="174"/>
      <c r="AB14" s="174"/>
      <c r="AC14" s="174"/>
      <c r="AD14" s="174"/>
      <c r="AE14" s="174"/>
      <c r="AF14" s="174"/>
      <c r="AG14" s="174"/>
      <c r="AH14" s="174"/>
    </row>
    <row r="15" spans="2:34" s="50" customFormat="1" ht="15.75">
      <c r="B15" t="s">
        <v>1494</v>
      </c>
      <c r="C15" t="s">
        <v>1962</v>
      </c>
      <c r="D15" t="s">
        <v>1952</v>
      </c>
      <c r="E15" t="s">
        <v>1543</v>
      </c>
      <c r="F15" t="s">
        <v>2341</v>
      </c>
      <c r="G15" t="s">
        <v>2341</v>
      </c>
      <c r="H15" t="s">
        <v>1962</v>
      </c>
      <c r="I15" t="s">
        <v>1011</v>
      </c>
      <c r="J15" s="336">
        <v>535861567</v>
      </c>
      <c r="K15" t="s">
        <v>2342</v>
      </c>
      <c r="L15"/>
      <c r="M15"/>
      <c r="N15"/>
      <c r="R15" s="174"/>
      <c r="S15" s="174"/>
      <c r="T15" s="174"/>
      <c r="U15" s="174"/>
      <c r="V15" s="174"/>
      <c r="W15" s="174"/>
      <c r="X15" s="174"/>
      <c r="Y15" s="174"/>
      <c r="Z15" s="174"/>
      <c r="AA15" s="174"/>
      <c r="AB15" s="174"/>
      <c r="AC15" s="174"/>
      <c r="AD15" s="174"/>
      <c r="AE15" s="174"/>
      <c r="AF15" s="174"/>
      <c r="AG15" s="174"/>
      <c r="AH15" s="174"/>
    </row>
    <row r="16" spans="2:34" s="50" customFormat="1" ht="15.75">
      <c r="B16" t="s">
        <v>1494</v>
      </c>
      <c r="C16" t="s">
        <v>1964</v>
      </c>
      <c r="D16" t="s">
        <v>1952</v>
      </c>
      <c r="E16" t="s">
        <v>1543</v>
      </c>
      <c r="F16" t="s">
        <v>2341</v>
      </c>
      <c r="G16" t="s">
        <v>2341</v>
      </c>
      <c r="H16" t="s">
        <v>1964</v>
      </c>
      <c r="I16" t="s">
        <v>1011</v>
      </c>
      <c r="J16" s="336">
        <v>85595058</v>
      </c>
      <c r="K16" t="s">
        <v>2342</v>
      </c>
      <c r="L16"/>
      <c r="M16"/>
      <c r="N16"/>
      <c r="R16" s="174"/>
      <c r="S16" s="174"/>
      <c r="T16" s="174"/>
      <c r="U16" s="174"/>
      <c r="V16" s="174"/>
      <c r="W16" s="174"/>
      <c r="X16" s="174"/>
      <c r="Y16" s="174"/>
      <c r="Z16" s="174"/>
      <c r="AA16" s="174"/>
      <c r="AB16" s="174"/>
      <c r="AC16" s="174"/>
      <c r="AD16" s="174"/>
      <c r="AE16" s="174"/>
      <c r="AF16" s="174"/>
      <c r="AG16" s="174"/>
      <c r="AH16" s="174"/>
    </row>
    <row r="17" spans="2:34" s="50" customFormat="1" ht="15.75">
      <c r="B17" t="s">
        <v>1494</v>
      </c>
      <c r="C17" t="s">
        <v>2080</v>
      </c>
      <c r="D17" t="s">
        <v>1952</v>
      </c>
      <c r="E17" t="s">
        <v>1543</v>
      </c>
      <c r="F17" t="s">
        <v>2341</v>
      </c>
      <c r="G17" t="s">
        <v>2341</v>
      </c>
      <c r="H17" t="s">
        <v>2080</v>
      </c>
      <c r="I17" t="s">
        <v>1011</v>
      </c>
      <c r="J17" s="336">
        <v>2903037</v>
      </c>
      <c r="K17" t="s">
        <v>2342</v>
      </c>
      <c r="L17"/>
      <c r="M17"/>
      <c r="N17"/>
      <c r="R17" s="174"/>
      <c r="S17" s="174"/>
      <c r="T17" s="174"/>
      <c r="U17" s="174"/>
      <c r="V17" s="174"/>
      <c r="W17" s="174"/>
      <c r="X17" s="174"/>
      <c r="Y17" s="174"/>
      <c r="Z17" s="174"/>
      <c r="AA17" s="174"/>
      <c r="AB17" s="174"/>
      <c r="AC17" s="174"/>
      <c r="AD17" s="174"/>
      <c r="AE17" s="174"/>
      <c r="AF17" s="174"/>
      <c r="AG17" s="174"/>
      <c r="AH17" s="174"/>
    </row>
    <row r="18" spans="2:34" s="50" customFormat="1" ht="15.75">
      <c r="B18" t="s">
        <v>1494</v>
      </c>
      <c r="C18" t="s">
        <v>1972</v>
      </c>
      <c r="D18" t="s">
        <v>1952</v>
      </c>
      <c r="E18" t="s">
        <v>1543</v>
      </c>
      <c r="F18" t="s">
        <v>2341</v>
      </c>
      <c r="G18" t="s">
        <v>2341</v>
      </c>
      <c r="H18" t="s">
        <v>1972</v>
      </c>
      <c r="I18" t="s">
        <v>1011</v>
      </c>
      <c r="J18" s="336">
        <v>31210254</v>
      </c>
      <c r="K18" t="s">
        <v>2342</v>
      </c>
      <c r="L18"/>
      <c r="M18"/>
      <c r="N18"/>
      <c r="R18" s="174"/>
      <c r="S18" s="174"/>
      <c r="T18" s="174"/>
      <c r="U18" s="174"/>
      <c r="V18" s="174"/>
      <c r="W18" s="174"/>
      <c r="X18" s="174"/>
      <c r="Y18" s="174"/>
      <c r="Z18" s="174"/>
      <c r="AA18" s="174"/>
      <c r="AB18" s="174"/>
      <c r="AC18" s="174"/>
      <c r="AD18" s="174"/>
      <c r="AE18" s="174"/>
      <c r="AF18" s="174"/>
      <c r="AG18" s="174"/>
      <c r="AH18" s="174"/>
    </row>
    <row r="19" spans="2:34" s="50" customFormat="1" ht="15.75">
      <c r="B19" t="s">
        <v>1494</v>
      </c>
      <c r="C19" t="s">
        <v>2097</v>
      </c>
      <c r="D19" t="s">
        <v>1952</v>
      </c>
      <c r="E19" t="s">
        <v>1543</v>
      </c>
      <c r="F19" t="s">
        <v>2341</v>
      </c>
      <c r="G19" t="s">
        <v>2341</v>
      </c>
      <c r="H19" t="s">
        <v>2097</v>
      </c>
      <c r="I19" t="s">
        <v>1011</v>
      </c>
      <c r="J19" s="336">
        <v>16242634</v>
      </c>
      <c r="K19" t="s">
        <v>2342</v>
      </c>
      <c r="L19"/>
      <c r="M19"/>
      <c r="N19"/>
      <c r="R19" s="174"/>
      <c r="S19" s="174"/>
      <c r="T19" s="174"/>
      <c r="U19" s="174"/>
      <c r="V19" s="174"/>
      <c r="W19" s="174"/>
      <c r="X19" s="174"/>
      <c r="Y19" s="174"/>
      <c r="Z19" s="174"/>
      <c r="AA19" s="174"/>
      <c r="AB19" s="174"/>
      <c r="AC19" s="174"/>
      <c r="AD19" s="174"/>
      <c r="AE19" s="174"/>
      <c r="AF19" s="174"/>
      <c r="AG19" s="174"/>
      <c r="AH19" s="174"/>
    </row>
    <row r="20" spans="2:34" s="50" customFormat="1" ht="15.75">
      <c r="B20" t="s">
        <v>1494</v>
      </c>
      <c r="C20" t="s">
        <v>1962</v>
      </c>
      <c r="D20" t="s">
        <v>1953</v>
      </c>
      <c r="E20" t="s">
        <v>1543</v>
      </c>
      <c r="F20" t="s">
        <v>2341</v>
      </c>
      <c r="G20" t="s">
        <v>2341</v>
      </c>
      <c r="H20" t="s">
        <v>1962</v>
      </c>
      <c r="I20" t="s">
        <v>1011</v>
      </c>
      <c r="J20" s="336">
        <v>28607201</v>
      </c>
      <c r="K20" t="s">
        <v>2342</v>
      </c>
      <c r="L20"/>
      <c r="M20"/>
      <c r="N20"/>
      <c r="R20" s="174"/>
      <c r="S20" s="174"/>
      <c r="T20" s="174"/>
      <c r="U20" s="174"/>
      <c r="V20" s="174"/>
      <c r="W20" s="174"/>
      <c r="X20" s="174"/>
      <c r="Y20" s="174"/>
      <c r="Z20" s="174"/>
      <c r="AA20" s="174"/>
      <c r="AB20" s="174"/>
      <c r="AC20" s="174"/>
      <c r="AD20" s="174"/>
      <c r="AE20" s="174"/>
      <c r="AF20" s="174"/>
      <c r="AG20" s="174"/>
      <c r="AH20" s="174"/>
    </row>
    <row r="21" spans="2:34" s="50" customFormat="1" ht="15.75">
      <c r="B21" t="s">
        <v>1494</v>
      </c>
      <c r="C21" t="s">
        <v>1964</v>
      </c>
      <c r="D21" t="s">
        <v>1953</v>
      </c>
      <c r="E21" t="s">
        <v>1543</v>
      </c>
      <c r="F21" t="s">
        <v>2341</v>
      </c>
      <c r="G21" t="s">
        <v>2341</v>
      </c>
      <c r="H21" t="s">
        <v>1964</v>
      </c>
      <c r="I21" t="s">
        <v>1011</v>
      </c>
      <c r="J21" s="336">
        <v>2051217262</v>
      </c>
      <c r="K21" t="s">
        <v>2342</v>
      </c>
      <c r="L21"/>
      <c r="M21"/>
      <c r="N21"/>
      <c r="R21" s="174"/>
      <c r="S21" s="174"/>
      <c r="T21" s="174"/>
      <c r="U21" s="174"/>
      <c r="V21" s="174"/>
      <c r="W21" s="174"/>
      <c r="X21" s="174"/>
      <c r="Y21" s="174"/>
      <c r="Z21" s="174"/>
      <c r="AA21" s="174"/>
      <c r="AB21" s="174"/>
      <c r="AC21" s="174"/>
      <c r="AD21" s="174"/>
      <c r="AE21" s="174"/>
      <c r="AF21" s="174"/>
      <c r="AG21" s="174"/>
      <c r="AH21" s="174"/>
    </row>
    <row r="22" spans="2:34" s="50" customFormat="1" ht="15.75">
      <c r="B22" t="s">
        <v>1494</v>
      </c>
      <c r="C22" t="s">
        <v>2080</v>
      </c>
      <c r="D22" t="s">
        <v>1960</v>
      </c>
      <c r="E22" t="s">
        <v>2282</v>
      </c>
      <c r="F22" t="s">
        <v>2341</v>
      </c>
      <c r="G22" t="s">
        <v>2341</v>
      </c>
      <c r="H22" t="s">
        <v>2080</v>
      </c>
      <c r="I22" t="s">
        <v>1011</v>
      </c>
      <c r="J22" s="336">
        <v>7668505.0813008109</v>
      </c>
      <c r="K22" t="s">
        <v>2342</v>
      </c>
      <c r="L22"/>
      <c r="M22"/>
      <c r="N22"/>
      <c r="R22" s="174"/>
      <c r="S22" s="174"/>
      <c r="T22" s="174"/>
      <c r="U22" s="174"/>
      <c r="V22" s="174"/>
      <c r="W22" s="174"/>
      <c r="X22" s="174"/>
      <c r="Y22" s="174"/>
      <c r="Z22" s="174"/>
      <c r="AA22" s="174"/>
      <c r="AB22" s="174"/>
      <c r="AC22" s="174"/>
      <c r="AD22" s="174"/>
      <c r="AE22" s="174"/>
      <c r="AF22" s="174"/>
      <c r="AG22" s="174"/>
      <c r="AH22" s="174"/>
    </row>
    <row r="23" spans="2:34" s="50" customFormat="1" ht="15.75">
      <c r="B23" t="s">
        <v>1494</v>
      </c>
      <c r="C23" t="s">
        <v>1972</v>
      </c>
      <c r="D23" t="s">
        <v>1960</v>
      </c>
      <c r="E23" t="s">
        <v>2282</v>
      </c>
      <c r="F23" t="s">
        <v>2341</v>
      </c>
      <c r="G23" t="s">
        <v>2341</v>
      </c>
      <c r="H23" t="s">
        <v>1972</v>
      </c>
      <c r="I23" t="s">
        <v>1011</v>
      </c>
      <c r="J23" s="336">
        <v>2971059.686991869</v>
      </c>
      <c r="K23" t="s">
        <v>2342</v>
      </c>
      <c r="L23"/>
      <c r="M23"/>
      <c r="N23"/>
      <c r="R23" s="174"/>
      <c r="S23" s="174"/>
      <c r="T23" s="174"/>
      <c r="U23" s="174"/>
      <c r="V23" s="174"/>
      <c r="W23" s="174"/>
      <c r="X23" s="174"/>
      <c r="Y23" s="174"/>
      <c r="Z23" s="174"/>
      <c r="AA23" s="174"/>
      <c r="AB23" s="174"/>
      <c r="AC23" s="174"/>
      <c r="AD23" s="174"/>
      <c r="AE23" s="174"/>
      <c r="AF23" s="174"/>
      <c r="AG23" s="174"/>
      <c r="AH23" s="174"/>
    </row>
    <row r="24" spans="2:34" s="50" customFormat="1" ht="15.75">
      <c r="B24" t="s">
        <v>1494</v>
      </c>
      <c r="C24" t="s">
        <v>1974</v>
      </c>
      <c r="D24" t="s">
        <v>1961</v>
      </c>
      <c r="E24" t="s">
        <v>2282</v>
      </c>
      <c r="F24" t="s">
        <v>2341</v>
      </c>
      <c r="G24" t="s">
        <v>2341</v>
      </c>
      <c r="H24" t="s">
        <v>1974</v>
      </c>
      <c r="I24" t="s">
        <v>1011</v>
      </c>
      <c r="J24" s="336">
        <v>10800711.382113818</v>
      </c>
      <c r="K24" t="s">
        <v>2342</v>
      </c>
      <c r="L24"/>
      <c r="M24"/>
      <c r="N24"/>
      <c r="R24" s="174"/>
      <c r="S24" s="174"/>
      <c r="T24" s="174"/>
      <c r="U24" s="174"/>
      <c r="V24" s="174"/>
      <c r="W24" s="174"/>
      <c r="X24" s="174"/>
      <c r="Y24" s="174"/>
      <c r="Z24" s="174"/>
      <c r="AA24" s="174"/>
      <c r="AB24" s="174"/>
      <c r="AC24" s="174"/>
      <c r="AD24" s="174"/>
      <c r="AE24" s="174"/>
      <c r="AF24" s="174"/>
      <c r="AG24" s="174"/>
      <c r="AH24" s="174"/>
    </row>
    <row r="25" spans="2:34" s="50" customFormat="1" ht="15.75">
      <c r="B25" t="s">
        <v>1494</v>
      </c>
      <c r="C25" t="s">
        <v>1962</v>
      </c>
      <c r="D25" t="s">
        <v>1952</v>
      </c>
      <c r="E25" t="s">
        <v>286</v>
      </c>
      <c r="F25" t="s">
        <v>2341</v>
      </c>
      <c r="G25" t="s">
        <v>2341</v>
      </c>
      <c r="H25" t="s">
        <v>1962</v>
      </c>
      <c r="I25" t="s">
        <v>1011</v>
      </c>
      <c r="J25" s="336">
        <v>796689345</v>
      </c>
      <c r="K25" t="s">
        <v>2342</v>
      </c>
      <c r="L25"/>
      <c r="M25"/>
      <c r="N25"/>
      <c r="R25" s="174"/>
      <c r="S25" s="174"/>
      <c r="T25" s="174"/>
      <c r="U25" s="174"/>
      <c r="V25" s="174"/>
      <c r="W25" s="174"/>
      <c r="X25" s="174"/>
      <c r="Y25" s="174"/>
      <c r="Z25" s="174"/>
      <c r="AA25" s="174"/>
      <c r="AB25" s="174"/>
      <c r="AC25" s="174"/>
      <c r="AD25" s="174"/>
      <c r="AE25" s="174"/>
      <c r="AF25" s="174"/>
      <c r="AG25" s="174"/>
      <c r="AH25" s="174"/>
    </row>
    <row r="26" spans="2:34" s="50" customFormat="1" ht="15.75">
      <c r="B26" t="s">
        <v>1494</v>
      </c>
      <c r="C26" t="s">
        <v>1964</v>
      </c>
      <c r="D26" t="s">
        <v>1952</v>
      </c>
      <c r="E26" t="s">
        <v>286</v>
      </c>
      <c r="F26" t="s">
        <v>2341</v>
      </c>
      <c r="G26" t="s">
        <v>2341</v>
      </c>
      <c r="H26" t="s">
        <v>1964</v>
      </c>
      <c r="I26" t="s">
        <v>1011</v>
      </c>
      <c r="J26" s="336">
        <v>10000</v>
      </c>
      <c r="K26" t="s">
        <v>2342</v>
      </c>
      <c r="L26"/>
      <c r="M26"/>
      <c r="N26"/>
      <c r="R26" s="174"/>
      <c r="S26" s="174"/>
      <c r="T26" s="174"/>
      <c r="U26" s="174"/>
      <c r="V26" s="174"/>
      <c r="W26" s="174"/>
      <c r="X26" s="174"/>
      <c r="Y26" s="174"/>
      <c r="Z26" s="174"/>
      <c r="AA26" s="174"/>
      <c r="AB26" s="174"/>
      <c r="AC26" s="174"/>
      <c r="AD26" s="174"/>
      <c r="AE26" s="174"/>
      <c r="AF26" s="174"/>
      <c r="AG26" s="174"/>
      <c r="AH26" s="174"/>
    </row>
    <row r="27" spans="2:34" s="50" customFormat="1" ht="15.75">
      <c r="B27" t="s">
        <v>1494</v>
      </c>
      <c r="C27" t="s">
        <v>1972</v>
      </c>
      <c r="D27" t="s">
        <v>1952</v>
      </c>
      <c r="E27" t="s">
        <v>286</v>
      </c>
      <c r="F27" t="s">
        <v>2341</v>
      </c>
      <c r="G27" t="s">
        <v>2341</v>
      </c>
      <c r="H27" t="s">
        <v>1972</v>
      </c>
      <c r="I27" t="s">
        <v>1011</v>
      </c>
      <c r="J27" s="336">
        <v>20985716</v>
      </c>
      <c r="K27" t="s">
        <v>2342</v>
      </c>
      <c r="L27"/>
      <c r="M27"/>
      <c r="N27"/>
      <c r="R27" s="174"/>
      <c r="S27" s="174"/>
      <c r="T27" s="174"/>
      <c r="U27" s="174"/>
      <c r="V27" s="174"/>
      <c r="W27" s="174"/>
      <c r="X27" s="174"/>
      <c r="Y27" s="174"/>
      <c r="Z27" s="174"/>
      <c r="AA27" s="174"/>
      <c r="AB27" s="174"/>
      <c r="AC27" s="174"/>
      <c r="AD27" s="174"/>
      <c r="AE27" s="174"/>
      <c r="AF27" s="174"/>
      <c r="AG27" s="174"/>
      <c r="AH27" s="174"/>
    </row>
    <row r="28" spans="2:34" s="50" customFormat="1" ht="15.75">
      <c r="B28" t="s">
        <v>1494</v>
      </c>
      <c r="C28" t="s">
        <v>1974</v>
      </c>
      <c r="D28" t="s">
        <v>1952</v>
      </c>
      <c r="E28" t="s">
        <v>286</v>
      </c>
      <c r="F28" t="s">
        <v>2341</v>
      </c>
      <c r="G28" t="s">
        <v>2341</v>
      </c>
      <c r="H28" t="s">
        <v>1974</v>
      </c>
      <c r="I28" t="s">
        <v>1011</v>
      </c>
      <c r="J28" s="336">
        <v>1927218</v>
      </c>
      <c r="K28" t="s">
        <v>2342</v>
      </c>
      <c r="L28"/>
      <c r="M28"/>
      <c r="N28"/>
      <c r="R28" s="174"/>
      <c r="S28" s="174"/>
      <c r="T28" s="174"/>
      <c r="U28" s="174"/>
      <c r="V28" s="174"/>
      <c r="W28" s="174"/>
      <c r="X28" s="174"/>
      <c r="Y28" s="174"/>
      <c r="Z28" s="174"/>
      <c r="AA28" s="174"/>
      <c r="AB28" s="174"/>
      <c r="AC28" s="174"/>
      <c r="AD28" s="174"/>
      <c r="AE28" s="174"/>
      <c r="AF28" s="174"/>
      <c r="AG28" s="174"/>
      <c r="AH28" s="174"/>
    </row>
    <row r="29" spans="2:34" s="50" customFormat="1" ht="15.75">
      <c r="B29" t="s">
        <v>1494</v>
      </c>
      <c r="C29" t="s">
        <v>2097</v>
      </c>
      <c r="D29" t="s">
        <v>1952</v>
      </c>
      <c r="E29" t="s">
        <v>286</v>
      </c>
      <c r="F29" t="s">
        <v>2341</v>
      </c>
      <c r="G29" t="s">
        <v>2341</v>
      </c>
      <c r="H29" t="s">
        <v>2097</v>
      </c>
      <c r="I29" t="s">
        <v>1011</v>
      </c>
      <c r="J29" s="336">
        <v>13660191</v>
      </c>
      <c r="K29" t="s">
        <v>2342</v>
      </c>
      <c r="L29"/>
      <c r="M29"/>
      <c r="N29"/>
      <c r="R29" s="174"/>
      <c r="S29" s="174"/>
      <c r="T29" s="174"/>
      <c r="U29" s="174"/>
      <c r="V29" s="174"/>
      <c r="W29" s="174"/>
      <c r="X29" s="174"/>
      <c r="Y29" s="174"/>
      <c r="Z29" s="174"/>
      <c r="AA29" s="174"/>
      <c r="AB29" s="174"/>
      <c r="AC29" s="174"/>
      <c r="AD29" s="174"/>
      <c r="AE29" s="174"/>
      <c r="AF29" s="174"/>
      <c r="AG29" s="174"/>
      <c r="AH29" s="174"/>
    </row>
    <row r="30" spans="2:34" s="50" customFormat="1" ht="15.75">
      <c r="B30" t="s">
        <v>1494</v>
      </c>
      <c r="C30" t="s">
        <v>1962</v>
      </c>
      <c r="D30" t="s">
        <v>1952</v>
      </c>
      <c r="E30" t="s">
        <v>2209</v>
      </c>
      <c r="F30" t="s">
        <v>2341</v>
      </c>
      <c r="G30" t="s">
        <v>2341</v>
      </c>
      <c r="H30" t="s">
        <v>1962</v>
      </c>
      <c r="I30" t="s">
        <v>1011</v>
      </c>
      <c r="J30" s="336">
        <v>181040000</v>
      </c>
      <c r="K30" t="s">
        <v>2342</v>
      </c>
      <c r="L30"/>
      <c r="M30"/>
      <c r="N30"/>
      <c r="R30" s="174"/>
      <c r="S30" s="174"/>
      <c r="T30" s="174"/>
      <c r="U30" s="174"/>
      <c r="V30" s="174"/>
      <c r="W30" s="174"/>
      <c r="X30" s="174"/>
      <c r="Y30" s="174"/>
      <c r="Z30" s="174"/>
      <c r="AA30" s="174"/>
      <c r="AB30" s="174"/>
      <c r="AC30" s="174"/>
      <c r="AD30" s="174"/>
      <c r="AE30" s="174"/>
      <c r="AF30" s="174"/>
      <c r="AG30" s="174"/>
      <c r="AH30" s="174"/>
    </row>
    <row r="31" spans="2:34" s="50" customFormat="1" ht="15.75">
      <c r="B31" t="s">
        <v>1494</v>
      </c>
      <c r="C31" t="s">
        <v>1974</v>
      </c>
      <c r="D31" t="s">
        <v>1952</v>
      </c>
      <c r="E31" t="s">
        <v>2209</v>
      </c>
      <c r="F31" t="s">
        <v>2341</v>
      </c>
      <c r="G31" t="s">
        <v>2341</v>
      </c>
      <c r="H31" t="s">
        <v>1974</v>
      </c>
      <c r="I31" t="s">
        <v>1011</v>
      </c>
      <c r="J31" s="336">
        <v>40000</v>
      </c>
      <c r="K31" t="s">
        <v>2342</v>
      </c>
      <c r="L31"/>
      <c r="M31"/>
      <c r="N31"/>
      <c r="R31" s="174"/>
      <c r="S31" s="174"/>
      <c r="T31" s="174"/>
      <c r="U31" s="174"/>
      <c r="V31" s="174"/>
      <c r="W31" s="174"/>
      <c r="X31" s="174"/>
      <c r="Y31" s="174"/>
      <c r="Z31" s="174"/>
      <c r="AA31" s="174"/>
      <c r="AB31" s="174"/>
      <c r="AC31" s="174"/>
      <c r="AD31" s="174"/>
      <c r="AE31" s="174"/>
      <c r="AF31" s="174"/>
      <c r="AG31" s="174"/>
      <c r="AH31" s="174"/>
    </row>
    <row r="32" spans="2:34" s="50" customFormat="1" ht="15.75">
      <c r="B32" t="s">
        <v>1494</v>
      </c>
      <c r="C32" t="s">
        <v>2097</v>
      </c>
      <c r="D32" t="s">
        <v>1952</v>
      </c>
      <c r="E32" t="s">
        <v>2209</v>
      </c>
      <c r="F32" t="s">
        <v>2341</v>
      </c>
      <c r="G32" t="s">
        <v>2341</v>
      </c>
      <c r="H32" t="s">
        <v>2097</v>
      </c>
      <c r="I32" t="s">
        <v>1011</v>
      </c>
      <c r="J32" s="336">
        <v>2835041</v>
      </c>
      <c r="K32" t="s">
        <v>2342</v>
      </c>
      <c r="L32"/>
      <c r="M32"/>
      <c r="N32"/>
      <c r="Q32" s="174"/>
      <c r="R32" s="174"/>
      <c r="S32" s="174"/>
      <c r="T32" s="174"/>
      <c r="U32" s="174"/>
      <c r="V32" s="174"/>
      <c r="W32" s="174"/>
      <c r="X32" s="174"/>
      <c r="Y32" s="174"/>
      <c r="Z32" s="174"/>
      <c r="AA32" s="174"/>
      <c r="AB32" s="174"/>
      <c r="AC32" s="174"/>
      <c r="AD32" s="174"/>
      <c r="AE32" s="174"/>
      <c r="AF32" s="174"/>
      <c r="AG32" s="174"/>
    </row>
    <row r="33" spans="2:33" s="50" customFormat="1" ht="15.75">
      <c r="B33" t="s">
        <v>1494</v>
      </c>
      <c r="C33" t="s">
        <v>1962</v>
      </c>
      <c r="D33" t="s">
        <v>1952</v>
      </c>
      <c r="E33" t="s">
        <v>2279</v>
      </c>
      <c r="F33" t="s">
        <v>2341</v>
      </c>
      <c r="G33" t="s">
        <v>2341</v>
      </c>
      <c r="H33" t="s">
        <v>1962</v>
      </c>
      <c r="I33" t="s">
        <v>1011</v>
      </c>
      <c r="J33" s="336">
        <v>468539510</v>
      </c>
      <c r="K33" t="s">
        <v>2342</v>
      </c>
      <c r="L33"/>
      <c r="M33"/>
      <c r="N33"/>
      <c r="Q33" s="174"/>
      <c r="R33" s="174"/>
      <c r="S33" s="174"/>
      <c r="T33" s="174"/>
      <c r="U33" s="174"/>
      <c r="V33" s="174"/>
      <c r="W33" s="174"/>
      <c r="X33" s="174"/>
      <c r="Y33" s="174"/>
      <c r="Z33" s="174"/>
      <c r="AA33" s="174"/>
      <c r="AB33" s="174"/>
      <c r="AC33" s="174"/>
      <c r="AD33" s="174"/>
      <c r="AE33" s="174"/>
      <c r="AF33" s="174"/>
      <c r="AG33" s="174"/>
    </row>
    <row r="34" spans="2:33" s="50" customFormat="1" ht="15.75">
      <c r="B34" t="s">
        <v>1494</v>
      </c>
      <c r="C34" t="s">
        <v>1964</v>
      </c>
      <c r="D34" t="s">
        <v>1952</v>
      </c>
      <c r="E34" t="s">
        <v>2279</v>
      </c>
      <c r="F34" t="s">
        <v>2341</v>
      </c>
      <c r="G34" t="s">
        <v>2341</v>
      </c>
      <c r="H34" t="s">
        <v>1964</v>
      </c>
      <c r="I34" t="s">
        <v>1011</v>
      </c>
      <c r="J34" s="336">
        <v>289471408</v>
      </c>
      <c r="K34" t="s">
        <v>2342</v>
      </c>
      <c r="L34"/>
      <c r="M34"/>
      <c r="N34"/>
      <c r="Q34" s="174"/>
      <c r="R34" s="174"/>
      <c r="S34" s="174"/>
      <c r="T34" s="174"/>
      <c r="U34" s="174"/>
      <c r="V34" s="174"/>
      <c r="W34" s="174"/>
      <c r="X34" s="174"/>
      <c r="Y34" s="174"/>
      <c r="Z34" s="174"/>
      <c r="AA34" s="174"/>
      <c r="AB34" s="174"/>
      <c r="AC34" s="174"/>
      <c r="AD34" s="174"/>
      <c r="AE34" s="174"/>
      <c r="AF34" s="174"/>
      <c r="AG34" s="174"/>
    </row>
    <row r="35" spans="2:33" s="50" customFormat="1" ht="15.75">
      <c r="B35" t="s">
        <v>1494</v>
      </c>
      <c r="C35" t="s">
        <v>1973</v>
      </c>
      <c r="D35" t="s">
        <v>1952</v>
      </c>
      <c r="E35" t="s">
        <v>2279</v>
      </c>
      <c r="F35" t="s">
        <v>2341</v>
      </c>
      <c r="G35" t="s">
        <v>2341</v>
      </c>
      <c r="H35" t="s">
        <v>1973</v>
      </c>
      <c r="I35" t="s">
        <v>1011</v>
      </c>
      <c r="J35" s="336">
        <v>5001479</v>
      </c>
      <c r="K35" t="s">
        <v>2342</v>
      </c>
      <c r="L35"/>
      <c r="M35"/>
      <c r="N35"/>
      <c r="Q35" s="174"/>
      <c r="R35" s="174"/>
      <c r="S35" s="174"/>
      <c r="T35" s="174"/>
      <c r="U35" s="174"/>
      <c r="V35" s="174"/>
      <c r="W35" s="174"/>
      <c r="X35" s="174"/>
      <c r="Y35" s="174"/>
      <c r="Z35" s="174"/>
      <c r="AA35" s="174"/>
      <c r="AB35" s="174"/>
      <c r="AC35" s="174"/>
      <c r="AD35" s="174"/>
      <c r="AE35" s="174"/>
      <c r="AF35" s="174"/>
      <c r="AG35" s="174"/>
    </row>
    <row r="36" spans="2:33" s="50" customFormat="1" ht="15.75">
      <c r="B36" t="s">
        <v>1494</v>
      </c>
      <c r="C36" t="s">
        <v>2080</v>
      </c>
      <c r="D36" t="s">
        <v>1952</v>
      </c>
      <c r="E36" t="s">
        <v>2279</v>
      </c>
      <c r="F36" t="s">
        <v>2341</v>
      </c>
      <c r="G36" t="s">
        <v>2341</v>
      </c>
      <c r="H36" t="s">
        <v>2080</v>
      </c>
      <c r="I36" t="s">
        <v>1011</v>
      </c>
      <c r="J36" s="336">
        <v>2924375</v>
      </c>
      <c r="K36" t="s">
        <v>2342</v>
      </c>
      <c r="L36"/>
      <c r="M36"/>
      <c r="N36"/>
      <c r="Q36" s="174"/>
      <c r="R36" s="174"/>
      <c r="S36" s="174"/>
      <c r="T36" s="174"/>
      <c r="U36" s="174"/>
      <c r="V36" s="174"/>
      <c r="W36" s="174"/>
      <c r="X36" s="174"/>
      <c r="Y36" s="174"/>
      <c r="Z36" s="174"/>
      <c r="AA36" s="174"/>
      <c r="AB36" s="174"/>
      <c r="AC36" s="174"/>
      <c r="AD36" s="174"/>
      <c r="AE36" s="174"/>
      <c r="AF36" s="174"/>
      <c r="AG36" s="174"/>
    </row>
    <row r="37" spans="2:33" ht="23.25" customHeight="1">
      <c r="B37" t="s">
        <v>1494</v>
      </c>
      <c r="C37" t="s">
        <v>1972</v>
      </c>
      <c r="D37" t="s">
        <v>1952</v>
      </c>
      <c r="E37" t="s">
        <v>2279</v>
      </c>
      <c r="F37" t="s">
        <v>2341</v>
      </c>
      <c r="G37" t="s">
        <v>2341</v>
      </c>
      <c r="H37" t="s">
        <v>1972</v>
      </c>
      <c r="I37" t="s">
        <v>1011</v>
      </c>
      <c r="J37" s="336">
        <v>38407900</v>
      </c>
      <c r="K37" t="s">
        <v>2342</v>
      </c>
      <c r="L37"/>
      <c r="M37"/>
      <c r="N37"/>
    </row>
    <row r="38" spans="2:33" s="50" customFormat="1" ht="15.75">
      <c r="B38" t="s">
        <v>1494</v>
      </c>
      <c r="C38" t="s">
        <v>1974</v>
      </c>
      <c r="D38" t="s">
        <v>1952</v>
      </c>
      <c r="E38" t="s">
        <v>2279</v>
      </c>
      <c r="F38" t="s">
        <v>2341</v>
      </c>
      <c r="G38" t="s">
        <v>2341</v>
      </c>
      <c r="H38" t="s">
        <v>1974</v>
      </c>
      <c r="I38" t="s">
        <v>1011</v>
      </c>
      <c r="J38" s="336">
        <v>287485553</v>
      </c>
      <c r="K38" t="s">
        <v>2342</v>
      </c>
      <c r="L38"/>
      <c r="M38"/>
      <c r="N38"/>
      <c r="Q38" s="174"/>
      <c r="R38" s="174"/>
      <c r="S38" s="174"/>
      <c r="T38" s="174"/>
      <c r="U38" s="174"/>
      <c r="V38" s="174"/>
      <c r="W38" s="174"/>
      <c r="X38" s="174"/>
      <c r="Y38" s="174"/>
      <c r="Z38" s="174"/>
      <c r="AA38" s="174"/>
      <c r="AB38" s="174"/>
      <c r="AC38" s="174"/>
      <c r="AD38" s="174"/>
      <c r="AE38" s="174"/>
      <c r="AF38" s="174"/>
      <c r="AG38" s="174"/>
    </row>
    <row r="39" spans="2:33" s="50" customFormat="1" ht="15.75">
      <c r="B39" t="s">
        <v>1494</v>
      </c>
      <c r="C39" t="s">
        <v>2097</v>
      </c>
      <c r="D39" t="s">
        <v>1952</v>
      </c>
      <c r="E39" t="s">
        <v>2279</v>
      </c>
      <c r="F39" t="s">
        <v>2341</v>
      </c>
      <c r="G39" t="s">
        <v>2341</v>
      </c>
      <c r="H39" t="s">
        <v>2097</v>
      </c>
      <c r="I39" t="s">
        <v>1011</v>
      </c>
      <c r="J39" s="336">
        <v>7885598</v>
      </c>
      <c r="K39" t="s">
        <v>2342</v>
      </c>
      <c r="L39"/>
      <c r="M39"/>
      <c r="N39"/>
      <c r="Q39" s="174"/>
      <c r="R39" s="174"/>
      <c r="S39" s="174"/>
      <c r="T39" s="174"/>
      <c r="U39" s="174"/>
      <c r="V39" s="174"/>
      <c r="W39" s="174"/>
      <c r="X39" s="174"/>
      <c r="Y39" s="174"/>
      <c r="Z39" s="174"/>
      <c r="AA39" s="174"/>
      <c r="AB39" s="174"/>
      <c r="AC39" s="174"/>
      <c r="AD39" s="174"/>
      <c r="AE39" s="174"/>
      <c r="AF39" s="174"/>
      <c r="AG39" s="174"/>
    </row>
    <row r="40" spans="2:33" s="50" customFormat="1" ht="15.75">
      <c r="B40" t="s">
        <v>1494</v>
      </c>
      <c r="C40" t="s">
        <v>1965</v>
      </c>
      <c r="D40" t="s">
        <v>1952</v>
      </c>
      <c r="E40" t="s">
        <v>2279</v>
      </c>
      <c r="F40" t="s">
        <v>2341</v>
      </c>
      <c r="G40" t="s">
        <v>2341</v>
      </c>
      <c r="H40" t="s">
        <v>1965</v>
      </c>
      <c r="I40" t="s">
        <v>1011</v>
      </c>
      <c r="J40" s="336">
        <v>560127</v>
      </c>
      <c r="K40" t="s">
        <v>2342</v>
      </c>
      <c r="L40"/>
      <c r="M40"/>
      <c r="N40"/>
      <c r="Q40" s="174"/>
      <c r="R40" s="174"/>
      <c r="S40" s="174"/>
      <c r="T40" s="174"/>
      <c r="U40" s="174"/>
      <c r="V40" s="174"/>
      <c r="W40" s="174"/>
      <c r="X40" s="174"/>
      <c r="Y40" s="174"/>
      <c r="Z40" s="174"/>
      <c r="AA40" s="174"/>
      <c r="AB40" s="174"/>
      <c r="AC40" s="174"/>
      <c r="AD40" s="174"/>
      <c r="AE40" s="174"/>
      <c r="AF40" s="174"/>
      <c r="AG40" s="174"/>
    </row>
    <row r="41" spans="2:33" s="50" customFormat="1" ht="15.75">
      <c r="B41" t="s">
        <v>1494</v>
      </c>
      <c r="C41" t="s">
        <v>1964</v>
      </c>
      <c r="D41" t="s">
        <v>1953</v>
      </c>
      <c r="E41" t="s">
        <v>2226</v>
      </c>
      <c r="F41" t="s">
        <v>2341</v>
      </c>
      <c r="G41" t="s">
        <v>2341</v>
      </c>
      <c r="H41" t="s">
        <v>1964</v>
      </c>
      <c r="I41" t="s">
        <v>1011</v>
      </c>
      <c r="J41" s="336">
        <v>470603245</v>
      </c>
      <c r="K41" t="s">
        <v>2342</v>
      </c>
      <c r="L41"/>
      <c r="M41"/>
      <c r="N41"/>
      <c r="Q41" s="174"/>
      <c r="R41" s="174"/>
      <c r="S41" s="174"/>
      <c r="T41" s="174"/>
      <c r="U41" s="174"/>
      <c r="V41" s="174"/>
      <c r="W41" s="174"/>
      <c r="X41" s="174"/>
      <c r="Y41" s="174"/>
      <c r="Z41" s="174"/>
      <c r="AA41" s="174"/>
      <c r="AB41" s="174"/>
      <c r="AC41" s="174"/>
      <c r="AD41" s="174"/>
      <c r="AE41" s="174"/>
      <c r="AF41" s="174"/>
      <c r="AG41" s="174"/>
    </row>
    <row r="42" spans="2:33" s="50" customFormat="1" ht="15.75">
      <c r="B42" t="s">
        <v>1494</v>
      </c>
      <c r="C42" t="s">
        <v>2080</v>
      </c>
      <c r="D42" t="s">
        <v>1953</v>
      </c>
      <c r="E42" t="s">
        <v>2226</v>
      </c>
      <c r="F42" t="s">
        <v>2341</v>
      </c>
      <c r="G42" t="s">
        <v>2341</v>
      </c>
      <c r="H42" t="s">
        <v>2080</v>
      </c>
      <c r="I42" t="s">
        <v>1011</v>
      </c>
      <c r="J42" s="336">
        <v>31616</v>
      </c>
      <c r="K42" t="s">
        <v>2342</v>
      </c>
      <c r="L42"/>
      <c r="M42"/>
      <c r="N42"/>
      <c r="Q42" s="174"/>
      <c r="R42" s="174"/>
      <c r="S42" s="174"/>
      <c r="T42" s="174"/>
      <c r="U42" s="174"/>
      <c r="V42" s="174"/>
      <c r="W42" s="174"/>
      <c r="X42" s="174"/>
      <c r="Y42" s="174"/>
      <c r="Z42" s="174"/>
      <c r="AA42" s="174"/>
      <c r="AB42" s="174"/>
      <c r="AC42" s="174"/>
      <c r="AD42" s="174"/>
      <c r="AE42" s="174"/>
      <c r="AF42" s="174"/>
      <c r="AG42" s="174"/>
    </row>
    <row r="43" spans="2:33" s="50" customFormat="1" ht="15.75">
      <c r="B43" t="s">
        <v>1494</v>
      </c>
      <c r="C43" t="s">
        <v>1972</v>
      </c>
      <c r="D43" t="s">
        <v>1953</v>
      </c>
      <c r="E43" t="s">
        <v>2226</v>
      </c>
      <c r="F43" t="s">
        <v>2341</v>
      </c>
      <c r="G43" t="s">
        <v>2341</v>
      </c>
      <c r="H43" t="s">
        <v>1972</v>
      </c>
      <c r="I43" t="s">
        <v>1011</v>
      </c>
      <c r="J43" s="336">
        <v>800</v>
      </c>
      <c r="K43" t="s">
        <v>2342</v>
      </c>
      <c r="L43"/>
      <c r="M43"/>
      <c r="N43"/>
      <c r="Q43" s="174"/>
      <c r="R43" s="174"/>
      <c r="S43" s="174"/>
      <c r="T43" s="174"/>
      <c r="U43" s="174"/>
      <c r="V43" s="174"/>
      <c r="W43" s="174"/>
      <c r="X43" s="174"/>
      <c r="Y43" s="174"/>
      <c r="Z43" s="174"/>
      <c r="AA43" s="174"/>
      <c r="AB43" s="174"/>
      <c r="AC43" s="174"/>
      <c r="AD43" s="174"/>
      <c r="AE43" s="174"/>
      <c r="AF43" s="174"/>
      <c r="AG43" s="174"/>
    </row>
    <row r="44" spans="2:33" s="50" customFormat="1" ht="15.75">
      <c r="B44" t="s">
        <v>1494</v>
      </c>
      <c r="C44" t="s">
        <v>1974</v>
      </c>
      <c r="D44" t="s">
        <v>1953</v>
      </c>
      <c r="E44" t="s">
        <v>2226</v>
      </c>
      <c r="F44" t="s">
        <v>2341</v>
      </c>
      <c r="G44" t="s">
        <v>2341</v>
      </c>
      <c r="H44" t="s">
        <v>1974</v>
      </c>
      <c r="I44" t="s">
        <v>1011</v>
      </c>
      <c r="J44" s="336">
        <v>183301834</v>
      </c>
      <c r="K44" t="s">
        <v>2342</v>
      </c>
      <c r="L44"/>
      <c r="M44"/>
      <c r="N44"/>
      <c r="Q44" s="174"/>
      <c r="R44" s="174"/>
      <c r="S44" s="174"/>
      <c r="T44" s="174"/>
      <c r="U44" s="174"/>
      <c r="V44" s="174"/>
      <c r="W44" s="174"/>
      <c r="X44" s="174"/>
      <c r="Y44" s="174"/>
      <c r="Z44" s="174"/>
      <c r="AA44" s="174"/>
      <c r="AB44" s="174"/>
      <c r="AC44" s="174"/>
      <c r="AD44" s="174"/>
      <c r="AE44" s="174"/>
      <c r="AF44" s="174"/>
      <c r="AG44" s="174"/>
    </row>
    <row r="45" spans="2:33" s="50" customFormat="1" ht="15.75">
      <c r="B45" t="s">
        <v>1494</v>
      </c>
      <c r="C45" t="s">
        <v>1962</v>
      </c>
      <c r="D45" t="s">
        <v>1957</v>
      </c>
      <c r="E45" t="s">
        <v>2226</v>
      </c>
      <c r="F45" t="s">
        <v>2341</v>
      </c>
      <c r="G45" t="s">
        <v>2341</v>
      </c>
      <c r="H45" t="s">
        <v>1962</v>
      </c>
      <c r="I45" t="s">
        <v>1011</v>
      </c>
      <c r="J45" s="336">
        <v>1538292</v>
      </c>
      <c r="K45" t="s">
        <v>2342</v>
      </c>
      <c r="L45"/>
      <c r="M45"/>
      <c r="N45"/>
      <c r="Q45" s="174"/>
      <c r="R45" s="174"/>
      <c r="S45" s="174"/>
      <c r="T45" s="174"/>
      <c r="U45" s="174"/>
      <c r="V45" s="174"/>
      <c r="W45" s="174"/>
      <c r="X45" s="174"/>
      <c r="Y45" s="174"/>
      <c r="Z45" s="174"/>
      <c r="AA45" s="174"/>
      <c r="AB45" s="174"/>
      <c r="AC45" s="174"/>
      <c r="AD45" s="174"/>
      <c r="AE45" s="174"/>
      <c r="AF45" s="174"/>
      <c r="AG45" s="174"/>
    </row>
    <row r="46" spans="2:33" s="50" customFormat="1" ht="16.5" customHeight="1">
      <c r="B46" t="s">
        <v>1494</v>
      </c>
      <c r="C46" t="s">
        <v>1964</v>
      </c>
      <c r="D46" t="s">
        <v>1957</v>
      </c>
      <c r="E46" t="s">
        <v>2226</v>
      </c>
      <c r="F46" t="s">
        <v>2341</v>
      </c>
      <c r="G46" t="s">
        <v>2341</v>
      </c>
      <c r="H46" t="s">
        <v>1964</v>
      </c>
      <c r="I46" t="s">
        <v>1011</v>
      </c>
      <c r="J46" s="336">
        <v>85330000</v>
      </c>
      <c r="K46" t="s">
        <v>2342</v>
      </c>
      <c r="L46"/>
      <c r="M46"/>
      <c r="N46"/>
      <c r="Q46" s="174"/>
      <c r="R46" s="174"/>
      <c r="S46" s="174"/>
      <c r="T46" s="174"/>
      <c r="U46" s="174"/>
      <c r="V46" s="174"/>
      <c r="W46" s="174"/>
      <c r="X46" s="174"/>
      <c r="Y46" s="174"/>
      <c r="Z46" s="174"/>
      <c r="AA46" s="174"/>
      <c r="AB46" s="174"/>
      <c r="AC46" s="174"/>
      <c r="AD46" s="174"/>
      <c r="AE46" s="174"/>
      <c r="AF46" s="174"/>
      <c r="AG46" s="174"/>
    </row>
    <row r="47" spans="2:33" s="50" customFormat="1" ht="15.75">
      <c r="B47" t="s">
        <v>1494</v>
      </c>
      <c r="C47" t="s">
        <v>1962</v>
      </c>
      <c r="D47" t="s">
        <v>1956</v>
      </c>
      <c r="E47" s="324" t="s">
        <v>2226</v>
      </c>
      <c r="F47" t="s">
        <v>2341</v>
      </c>
      <c r="G47" t="s">
        <v>2341</v>
      </c>
      <c r="H47" t="s">
        <v>1962</v>
      </c>
      <c r="I47" t="s">
        <v>1011</v>
      </c>
      <c r="J47" s="336">
        <v>10229080</v>
      </c>
      <c r="K47" t="s">
        <v>2342</v>
      </c>
      <c r="L47"/>
      <c r="M47"/>
      <c r="N47"/>
      <c r="Q47" s="174"/>
      <c r="R47" s="174"/>
      <c r="S47" s="174"/>
      <c r="T47" s="174"/>
      <c r="U47" s="174"/>
      <c r="V47" s="174"/>
      <c r="W47" s="174"/>
      <c r="X47" s="174"/>
      <c r="Y47" s="174"/>
      <c r="Z47" s="174"/>
      <c r="AA47" s="174"/>
      <c r="AB47" s="174"/>
      <c r="AC47" s="174"/>
      <c r="AD47" s="174"/>
      <c r="AE47" s="174"/>
      <c r="AF47" s="174"/>
      <c r="AG47" s="174"/>
    </row>
    <row r="48" spans="2:33" s="50" customFormat="1" ht="15.75">
      <c r="B48" t="s">
        <v>1494</v>
      </c>
      <c r="C48" t="s">
        <v>1964</v>
      </c>
      <c r="D48" t="s">
        <v>1956</v>
      </c>
      <c r="E48" t="s">
        <v>2226</v>
      </c>
      <c r="F48" t="s">
        <v>2341</v>
      </c>
      <c r="G48" t="s">
        <v>2341</v>
      </c>
      <c r="H48" t="s">
        <v>1964</v>
      </c>
      <c r="I48" t="s">
        <v>1011</v>
      </c>
      <c r="J48" s="336">
        <v>24142206</v>
      </c>
      <c r="K48" t="s">
        <v>2342</v>
      </c>
      <c r="L48"/>
      <c r="M48"/>
      <c r="N48"/>
      <c r="Q48" s="174"/>
      <c r="R48" s="174"/>
      <c r="S48" s="174"/>
      <c r="T48" s="174"/>
      <c r="U48" s="174"/>
      <c r="V48" s="174"/>
      <c r="W48" s="174"/>
      <c r="X48" s="174"/>
      <c r="Y48" s="174"/>
      <c r="Z48" s="174"/>
      <c r="AA48" s="174"/>
      <c r="AB48" s="174"/>
      <c r="AC48" s="174"/>
      <c r="AD48" s="174"/>
      <c r="AE48" s="174"/>
      <c r="AF48" s="174"/>
      <c r="AG48" s="174"/>
    </row>
    <row r="49" spans="2:33" s="50" customFormat="1" ht="15.75">
      <c r="B49" t="s">
        <v>1494</v>
      </c>
      <c r="C49" t="s">
        <v>1972</v>
      </c>
      <c r="D49" t="s">
        <v>1956</v>
      </c>
      <c r="E49" t="s">
        <v>2226</v>
      </c>
      <c r="F49" t="s">
        <v>2341</v>
      </c>
      <c r="G49" t="s">
        <v>2341</v>
      </c>
      <c r="H49" t="s">
        <v>1972</v>
      </c>
      <c r="I49" t="s">
        <v>1011</v>
      </c>
      <c r="J49" s="336">
        <v>8781120</v>
      </c>
      <c r="K49" t="s">
        <v>2342</v>
      </c>
      <c r="L49"/>
      <c r="M49"/>
      <c r="N49"/>
      <c r="Q49" s="174"/>
      <c r="R49" s="174"/>
      <c r="S49" s="174"/>
      <c r="T49" s="174"/>
      <c r="U49" s="174"/>
      <c r="V49" s="174"/>
      <c r="W49" s="174"/>
      <c r="X49" s="174"/>
      <c r="Y49" s="174"/>
      <c r="Z49" s="174"/>
      <c r="AA49" s="174"/>
      <c r="AB49" s="174"/>
      <c r="AC49" s="174"/>
      <c r="AD49" s="174"/>
      <c r="AE49" s="174"/>
      <c r="AF49" s="174"/>
      <c r="AG49" s="174"/>
    </row>
    <row r="50" spans="2:33" s="50" customFormat="1" ht="15.75">
      <c r="B50" t="s">
        <v>1494</v>
      </c>
      <c r="C50" t="s">
        <v>1964</v>
      </c>
      <c r="D50" t="s">
        <v>1958</v>
      </c>
      <c r="E50" t="s">
        <v>2226</v>
      </c>
      <c r="F50" t="s">
        <v>2341</v>
      </c>
      <c r="G50" t="s">
        <v>2341</v>
      </c>
      <c r="H50" t="s">
        <v>1964</v>
      </c>
      <c r="I50" t="s">
        <v>1011</v>
      </c>
      <c r="J50" s="336">
        <v>3579840</v>
      </c>
      <c r="K50" t="s">
        <v>2342</v>
      </c>
      <c r="L50"/>
      <c r="M50"/>
      <c r="N50"/>
      <c r="Q50" s="174"/>
      <c r="R50" s="174"/>
      <c r="S50" s="174"/>
      <c r="T50" s="174"/>
      <c r="U50" s="174"/>
      <c r="V50" s="174"/>
      <c r="W50" s="174"/>
      <c r="X50" s="174"/>
      <c r="Y50" s="174"/>
      <c r="Z50" s="174"/>
      <c r="AA50" s="174"/>
      <c r="AB50" s="174"/>
      <c r="AC50" s="174"/>
      <c r="AD50" s="174"/>
      <c r="AE50" s="174"/>
      <c r="AF50" s="174"/>
      <c r="AG50" s="174"/>
    </row>
    <row r="51" spans="2:33" s="50" customFormat="1" ht="15.75">
      <c r="B51" t="s">
        <v>1494</v>
      </c>
      <c r="C51" t="s">
        <v>1962</v>
      </c>
      <c r="D51" t="s">
        <v>1952</v>
      </c>
      <c r="E51" t="s">
        <v>2281</v>
      </c>
      <c r="F51" t="s">
        <v>2341</v>
      </c>
      <c r="G51" t="s">
        <v>2341</v>
      </c>
      <c r="H51" t="s">
        <v>1962</v>
      </c>
      <c r="I51" t="s">
        <v>1011</v>
      </c>
      <c r="J51" s="336">
        <v>21084093</v>
      </c>
      <c r="K51" t="s">
        <v>2342</v>
      </c>
      <c r="L51"/>
      <c r="M51"/>
      <c r="N51"/>
      <c r="Q51" s="174"/>
      <c r="R51" s="174"/>
      <c r="S51" s="174"/>
      <c r="T51" s="174"/>
      <c r="U51" s="174"/>
      <c r="V51" s="174"/>
      <c r="W51" s="174"/>
      <c r="X51" s="174"/>
      <c r="Y51" s="174"/>
      <c r="Z51" s="174"/>
      <c r="AA51" s="174"/>
      <c r="AB51" s="174"/>
      <c r="AC51" s="174"/>
      <c r="AD51" s="174"/>
      <c r="AE51" s="174"/>
      <c r="AF51" s="174"/>
      <c r="AG51" s="174"/>
    </row>
    <row r="52" spans="2:33" s="50" customFormat="1" ht="15.75" customHeight="1">
      <c r="B52" t="s">
        <v>1494</v>
      </c>
      <c r="C52" t="s">
        <v>1964</v>
      </c>
      <c r="D52" t="s">
        <v>1952</v>
      </c>
      <c r="E52" t="s">
        <v>2281</v>
      </c>
      <c r="F52" t="s">
        <v>2341</v>
      </c>
      <c r="G52" t="s">
        <v>2341</v>
      </c>
      <c r="H52" t="s">
        <v>1964</v>
      </c>
      <c r="I52" t="s">
        <v>1011</v>
      </c>
      <c r="J52" s="336">
        <v>26985703</v>
      </c>
      <c r="K52" t="s">
        <v>2342</v>
      </c>
      <c r="L52"/>
      <c r="M52"/>
      <c r="N52"/>
      <c r="Q52" s="174"/>
      <c r="R52" s="174"/>
      <c r="S52" s="174"/>
      <c r="T52" s="174"/>
      <c r="U52" s="174"/>
      <c r="V52" s="174"/>
      <c r="W52" s="174"/>
      <c r="X52" s="174"/>
      <c r="Y52" s="174"/>
      <c r="Z52" s="174"/>
      <c r="AA52" s="174"/>
      <c r="AB52" s="174"/>
      <c r="AC52" s="174"/>
      <c r="AD52" s="174"/>
      <c r="AE52" s="174"/>
      <c r="AF52" s="174"/>
      <c r="AG52" s="174"/>
    </row>
    <row r="53" spans="2:33" s="50" customFormat="1" ht="15.75">
      <c r="B53" t="s">
        <v>1494</v>
      </c>
      <c r="C53" t="s">
        <v>1973</v>
      </c>
      <c r="D53" t="s">
        <v>1952</v>
      </c>
      <c r="E53" t="s">
        <v>2281</v>
      </c>
      <c r="F53" t="s">
        <v>2341</v>
      </c>
      <c r="G53" t="s">
        <v>2341</v>
      </c>
      <c r="H53" t="s">
        <v>1973</v>
      </c>
      <c r="I53" t="s">
        <v>1011</v>
      </c>
      <c r="J53" s="336">
        <v>747302</v>
      </c>
      <c r="K53" t="s">
        <v>2342</v>
      </c>
      <c r="L53"/>
      <c r="M53"/>
      <c r="N53"/>
      <c r="Q53" s="174"/>
      <c r="R53" s="174"/>
      <c r="S53" s="174"/>
      <c r="T53" s="174"/>
      <c r="U53" s="174"/>
      <c r="V53" s="174"/>
      <c r="W53" s="174"/>
      <c r="X53" s="174"/>
      <c r="Y53" s="174"/>
      <c r="Z53" s="174"/>
      <c r="AA53" s="174"/>
      <c r="AB53" s="174"/>
      <c r="AC53" s="174"/>
      <c r="AD53" s="174"/>
      <c r="AE53" s="174"/>
      <c r="AF53" s="174"/>
      <c r="AG53" s="174"/>
    </row>
    <row r="54" spans="2:33">
      <c r="B54" t="s">
        <v>1494</v>
      </c>
      <c r="C54" t="s">
        <v>2080</v>
      </c>
      <c r="D54" t="s">
        <v>1952</v>
      </c>
      <c r="E54" t="s">
        <v>2281</v>
      </c>
      <c r="F54" t="s">
        <v>2341</v>
      </c>
      <c r="G54" t="s">
        <v>2341</v>
      </c>
      <c r="H54" t="s">
        <v>2080</v>
      </c>
      <c r="I54" t="s">
        <v>1011</v>
      </c>
      <c r="J54" s="336">
        <v>98459</v>
      </c>
      <c r="K54" t="s">
        <v>2342</v>
      </c>
      <c r="L54"/>
      <c r="M54"/>
      <c r="N54"/>
    </row>
    <row r="55" spans="2:33">
      <c r="B55" t="s">
        <v>1494</v>
      </c>
      <c r="C55" t="s">
        <v>1972</v>
      </c>
      <c r="D55" t="s">
        <v>1952</v>
      </c>
      <c r="E55" t="s">
        <v>2281</v>
      </c>
      <c r="F55" t="s">
        <v>2341</v>
      </c>
      <c r="G55" t="s">
        <v>2341</v>
      </c>
      <c r="H55" t="s">
        <v>1972</v>
      </c>
      <c r="I55" t="s">
        <v>1011</v>
      </c>
      <c r="J55" s="336">
        <v>1040775</v>
      </c>
      <c r="K55" t="s">
        <v>2342</v>
      </c>
      <c r="L55"/>
      <c r="M55"/>
      <c r="N55"/>
    </row>
    <row r="56" spans="2:33">
      <c r="B56" t="s">
        <v>1494</v>
      </c>
      <c r="C56" t="s">
        <v>1974</v>
      </c>
      <c r="D56" t="s">
        <v>1952</v>
      </c>
      <c r="E56" t="s">
        <v>2281</v>
      </c>
      <c r="F56" t="s">
        <v>2341</v>
      </c>
      <c r="G56" t="s">
        <v>2341</v>
      </c>
      <c r="H56" t="s">
        <v>1974</v>
      </c>
      <c r="I56" t="s">
        <v>1011</v>
      </c>
      <c r="J56" s="336">
        <v>29447307</v>
      </c>
      <c r="K56" t="s">
        <v>2342</v>
      </c>
      <c r="L56"/>
      <c r="M56"/>
      <c r="N56"/>
    </row>
    <row r="57" spans="2:33">
      <c r="B57" t="s">
        <v>1494</v>
      </c>
      <c r="C57" t="s">
        <v>2097</v>
      </c>
      <c r="D57" t="s">
        <v>1952</v>
      </c>
      <c r="E57" t="s">
        <v>2281</v>
      </c>
      <c r="F57" t="s">
        <v>2341</v>
      </c>
      <c r="G57" t="s">
        <v>2341</v>
      </c>
      <c r="H57" t="s">
        <v>2097</v>
      </c>
      <c r="I57" t="s">
        <v>1011</v>
      </c>
      <c r="J57" s="336">
        <v>213697</v>
      </c>
      <c r="K57" t="s">
        <v>2342</v>
      </c>
      <c r="L57"/>
      <c r="M57"/>
      <c r="N57"/>
    </row>
    <row r="58" spans="2:33">
      <c r="B58" t="s">
        <v>1494</v>
      </c>
      <c r="C58" t="s">
        <v>1964</v>
      </c>
      <c r="D58" t="s">
        <v>1960</v>
      </c>
      <c r="E58" t="s">
        <v>2283</v>
      </c>
      <c r="F58" t="s">
        <v>2341</v>
      </c>
      <c r="G58" t="s">
        <v>2341</v>
      </c>
      <c r="H58" t="s">
        <v>1964</v>
      </c>
      <c r="I58" t="s">
        <v>1011</v>
      </c>
      <c r="J58" s="336">
        <v>1833437703.0688992</v>
      </c>
      <c r="K58" t="s">
        <v>996</v>
      </c>
      <c r="L58" s="336">
        <v>59877.470999999998</v>
      </c>
      <c r="M58" t="s">
        <v>1428</v>
      </c>
      <c r="N58"/>
    </row>
    <row r="59" spans="2:33">
      <c r="B59" t="s">
        <v>1494</v>
      </c>
      <c r="C59" t="s">
        <v>2080</v>
      </c>
      <c r="D59" t="s">
        <v>1960</v>
      </c>
      <c r="E59" t="s">
        <v>2283</v>
      </c>
      <c r="F59" t="s">
        <v>2341</v>
      </c>
      <c r="G59" t="s">
        <v>2341</v>
      </c>
      <c r="H59" t="s">
        <v>2080</v>
      </c>
      <c r="I59" t="s">
        <v>1011</v>
      </c>
      <c r="J59" s="336">
        <v>20459610.606691554</v>
      </c>
      <c r="K59" t="s">
        <v>996</v>
      </c>
      <c r="L59" s="336">
        <v>668.18200000000002</v>
      </c>
      <c r="M59" t="s">
        <v>1428</v>
      </c>
      <c r="N59"/>
    </row>
    <row r="60" spans="2:33">
      <c r="B60" t="s">
        <v>1494</v>
      </c>
      <c r="C60" t="s">
        <v>1972</v>
      </c>
      <c r="D60" t="s">
        <v>1960</v>
      </c>
      <c r="E60" t="s">
        <v>2283</v>
      </c>
      <c r="F60" t="s">
        <v>2341</v>
      </c>
      <c r="G60" t="s">
        <v>2341</v>
      </c>
      <c r="H60" t="s">
        <v>1972</v>
      </c>
      <c r="I60" t="s">
        <v>1011</v>
      </c>
      <c r="J60" s="336">
        <v>166163585.82523009</v>
      </c>
      <c r="K60" t="s">
        <v>996</v>
      </c>
      <c r="L60" s="336">
        <v>5426.6670000000004</v>
      </c>
      <c r="M60" t="s">
        <v>1428</v>
      </c>
      <c r="N60"/>
    </row>
    <row r="61" spans="2:33" ht="15.75">
      <c r="B61" s="303" t="s">
        <v>988</v>
      </c>
      <c r="C61" t="s">
        <v>2225</v>
      </c>
      <c r="D61" t="s">
        <v>1955</v>
      </c>
      <c r="E61" t="s">
        <v>2226</v>
      </c>
      <c r="F61" t="s">
        <v>999</v>
      </c>
      <c r="G61" t="s">
        <v>999</v>
      </c>
      <c r="H61"/>
      <c r="I61" t="s">
        <v>1011</v>
      </c>
      <c r="J61" s="336">
        <v>140000</v>
      </c>
      <c r="K61" t="s">
        <v>999</v>
      </c>
      <c r="L61"/>
      <c r="M61"/>
      <c r="N61"/>
    </row>
    <row r="62" spans="2:33" ht="15.75">
      <c r="B62" s="303" t="s">
        <v>988</v>
      </c>
      <c r="C62" t="s">
        <v>2227</v>
      </c>
      <c r="D62" t="s">
        <v>1955</v>
      </c>
      <c r="E62" t="s">
        <v>2226</v>
      </c>
      <c r="F62" t="s">
        <v>999</v>
      </c>
      <c r="G62" t="s">
        <v>999</v>
      </c>
      <c r="H62"/>
      <c r="I62" t="s">
        <v>1011</v>
      </c>
      <c r="J62" s="336">
        <v>140000</v>
      </c>
      <c r="K62" t="s">
        <v>999</v>
      </c>
      <c r="L62"/>
      <c r="M62"/>
      <c r="N62"/>
    </row>
    <row r="63" spans="2:33" ht="15.75">
      <c r="B63" s="303" t="s">
        <v>988</v>
      </c>
      <c r="C63" t="s">
        <v>2228</v>
      </c>
      <c r="D63" t="s">
        <v>1955</v>
      </c>
      <c r="E63" t="s">
        <v>2226</v>
      </c>
      <c r="F63" t="s">
        <v>999</v>
      </c>
      <c r="G63" t="s">
        <v>999</v>
      </c>
      <c r="H63"/>
      <c r="I63" t="s">
        <v>1011</v>
      </c>
      <c r="J63" s="336">
        <v>140000</v>
      </c>
      <c r="K63" t="s">
        <v>999</v>
      </c>
      <c r="L63"/>
      <c r="M63"/>
      <c r="N63"/>
    </row>
    <row r="64" spans="2:33" ht="15.75">
      <c r="B64" s="303" t="s">
        <v>988</v>
      </c>
      <c r="C64" t="s">
        <v>2229</v>
      </c>
      <c r="D64" t="s">
        <v>1955</v>
      </c>
      <c r="E64" t="s">
        <v>2226</v>
      </c>
      <c r="F64" t="s">
        <v>999</v>
      </c>
      <c r="G64" t="s">
        <v>999</v>
      </c>
      <c r="H64"/>
      <c r="I64" t="s">
        <v>1011</v>
      </c>
      <c r="J64" s="336">
        <v>140000</v>
      </c>
      <c r="K64" t="s">
        <v>999</v>
      </c>
      <c r="L64"/>
      <c r="M64"/>
      <c r="N64"/>
    </row>
    <row r="65" spans="2:14" ht="15.75">
      <c r="B65" s="303" t="s">
        <v>988</v>
      </c>
      <c r="C65" t="s">
        <v>2230</v>
      </c>
      <c r="D65" t="s">
        <v>1955</v>
      </c>
      <c r="E65" t="s">
        <v>2226</v>
      </c>
      <c r="F65" t="s">
        <v>999</v>
      </c>
      <c r="G65" t="s">
        <v>999</v>
      </c>
      <c r="H65"/>
      <c r="I65" t="s">
        <v>1011</v>
      </c>
      <c r="J65" s="336">
        <v>140000</v>
      </c>
      <c r="K65" t="s">
        <v>999</v>
      </c>
      <c r="L65"/>
      <c r="M65"/>
      <c r="N65"/>
    </row>
    <row r="66" spans="2:14" ht="15.75">
      <c r="B66" s="303" t="s">
        <v>988</v>
      </c>
      <c r="C66" t="s">
        <v>2231</v>
      </c>
      <c r="D66" t="s">
        <v>1955</v>
      </c>
      <c r="E66" t="s">
        <v>2226</v>
      </c>
      <c r="F66" t="s">
        <v>999</v>
      </c>
      <c r="G66" t="s">
        <v>999</v>
      </c>
      <c r="H66"/>
      <c r="I66" t="s">
        <v>1011</v>
      </c>
      <c r="J66" s="336">
        <v>140000</v>
      </c>
      <c r="K66" t="s">
        <v>999</v>
      </c>
      <c r="L66"/>
      <c r="M66"/>
      <c r="N66"/>
    </row>
    <row r="67" spans="2:14" ht="15.75">
      <c r="B67" s="303" t="s">
        <v>988</v>
      </c>
      <c r="C67" t="s">
        <v>2232</v>
      </c>
      <c r="D67" t="s">
        <v>1955</v>
      </c>
      <c r="E67" t="s">
        <v>2226</v>
      </c>
      <c r="F67" t="s">
        <v>999</v>
      </c>
      <c r="G67" t="s">
        <v>999</v>
      </c>
      <c r="H67"/>
      <c r="I67" t="s">
        <v>1011</v>
      </c>
      <c r="J67" s="336">
        <v>140000</v>
      </c>
      <c r="K67" t="s">
        <v>999</v>
      </c>
      <c r="L67"/>
      <c r="M67"/>
      <c r="N67"/>
    </row>
    <row r="68" spans="2:14" ht="15.75">
      <c r="B68" s="303" t="s">
        <v>988</v>
      </c>
      <c r="C68" t="s">
        <v>2233</v>
      </c>
      <c r="D68" t="s">
        <v>1955</v>
      </c>
      <c r="E68" t="s">
        <v>2226</v>
      </c>
      <c r="F68" t="s">
        <v>999</v>
      </c>
      <c r="G68" t="s">
        <v>999</v>
      </c>
      <c r="H68"/>
      <c r="I68" t="s">
        <v>1011</v>
      </c>
      <c r="J68" s="336">
        <v>140000</v>
      </c>
      <c r="K68" t="s">
        <v>999</v>
      </c>
      <c r="L68"/>
      <c r="M68"/>
      <c r="N68"/>
    </row>
    <row r="69" spans="2:14" ht="15.75">
      <c r="B69" s="303" t="s">
        <v>988</v>
      </c>
      <c r="C69" t="s">
        <v>2234</v>
      </c>
      <c r="D69" t="s">
        <v>1955</v>
      </c>
      <c r="E69" t="s">
        <v>2226</v>
      </c>
      <c r="F69" t="s">
        <v>999</v>
      </c>
      <c r="G69" t="s">
        <v>999</v>
      </c>
      <c r="H69"/>
      <c r="I69" t="s">
        <v>1011</v>
      </c>
      <c r="J69" s="336">
        <v>140000</v>
      </c>
      <c r="K69" t="s">
        <v>999</v>
      </c>
      <c r="L69"/>
      <c r="M69"/>
      <c r="N69"/>
    </row>
    <row r="70" spans="2:14" ht="15.75">
      <c r="B70" s="303" t="s">
        <v>988</v>
      </c>
      <c r="C70" t="s">
        <v>2235</v>
      </c>
      <c r="D70" t="s">
        <v>1955</v>
      </c>
      <c r="E70" t="s">
        <v>2226</v>
      </c>
      <c r="F70" t="s">
        <v>999</v>
      </c>
      <c r="G70" t="s">
        <v>999</v>
      </c>
      <c r="H70"/>
      <c r="I70" t="s">
        <v>1011</v>
      </c>
      <c r="J70" s="336">
        <v>140000</v>
      </c>
      <c r="K70" t="s">
        <v>999</v>
      </c>
      <c r="L70"/>
      <c r="M70"/>
      <c r="N70"/>
    </row>
    <row r="71" spans="2:14" ht="15.75">
      <c r="B71" s="303" t="s">
        <v>988</v>
      </c>
      <c r="C71" t="s">
        <v>2236</v>
      </c>
      <c r="D71" t="s">
        <v>1955</v>
      </c>
      <c r="E71" t="s">
        <v>2226</v>
      </c>
      <c r="F71" t="s">
        <v>999</v>
      </c>
      <c r="G71" t="s">
        <v>999</v>
      </c>
      <c r="H71"/>
      <c r="I71" t="s">
        <v>1011</v>
      </c>
      <c r="J71" s="336">
        <v>140000</v>
      </c>
      <c r="K71" t="s">
        <v>999</v>
      </c>
      <c r="L71"/>
      <c r="M71"/>
      <c r="N71"/>
    </row>
    <row r="72" spans="2:14" ht="15.75">
      <c r="B72" s="303" t="s">
        <v>988</v>
      </c>
      <c r="C72" t="s">
        <v>2237</v>
      </c>
      <c r="D72" t="s">
        <v>1955</v>
      </c>
      <c r="E72" t="s">
        <v>2226</v>
      </c>
      <c r="F72" t="s">
        <v>999</v>
      </c>
      <c r="G72" t="s">
        <v>999</v>
      </c>
      <c r="H72"/>
      <c r="I72" t="s">
        <v>1011</v>
      </c>
      <c r="J72" s="336">
        <v>140000</v>
      </c>
      <c r="K72" t="s">
        <v>999</v>
      </c>
      <c r="L72"/>
      <c r="M72"/>
      <c r="N72"/>
    </row>
    <row r="73" spans="2:14" ht="15.75">
      <c r="B73" s="303" t="s">
        <v>988</v>
      </c>
      <c r="C73" t="s">
        <v>2238</v>
      </c>
      <c r="D73" t="s">
        <v>1955</v>
      </c>
      <c r="E73" t="s">
        <v>2226</v>
      </c>
      <c r="F73" t="s">
        <v>999</v>
      </c>
      <c r="G73" t="s">
        <v>999</v>
      </c>
      <c r="H73"/>
      <c r="I73" t="s">
        <v>1011</v>
      </c>
      <c r="J73" s="336">
        <v>1400000</v>
      </c>
      <c r="K73" t="s">
        <v>999</v>
      </c>
      <c r="L73"/>
      <c r="M73"/>
      <c r="N73"/>
    </row>
    <row r="74" spans="2:14" ht="15.75">
      <c r="B74" s="303" t="s">
        <v>988</v>
      </c>
      <c r="C74" t="s">
        <v>2239</v>
      </c>
      <c r="D74" t="s">
        <v>1955</v>
      </c>
      <c r="E74" t="s">
        <v>2226</v>
      </c>
      <c r="F74" t="s">
        <v>999</v>
      </c>
      <c r="G74" t="s">
        <v>999</v>
      </c>
      <c r="H74"/>
      <c r="I74" t="s">
        <v>1011</v>
      </c>
      <c r="J74" s="336">
        <v>140000</v>
      </c>
      <c r="K74" t="s">
        <v>999</v>
      </c>
      <c r="L74"/>
      <c r="M74"/>
      <c r="N74"/>
    </row>
    <row r="75" spans="2:14" ht="15.75">
      <c r="B75" s="303" t="s">
        <v>988</v>
      </c>
      <c r="C75" t="s">
        <v>2240</v>
      </c>
      <c r="D75" t="s">
        <v>1955</v>
      </c>
      <c r="E75" t="s">
        <v>2226</v>
      </c>
      <c r="F75" t="s">
        <v>999</v>
      </c>
      <c r="G75" t="s">
        <v>999</v>
      </c>
      <c r="H75"/>
      <c r="I75" t="s">
        <v>1011</v>
      </c>
      <c r="J75" s="336">
        <v>140000</v>
      </c>
      <c r="K75" t="s">
        <v>999</v>
      </c>
      <c r="L75"/>
      <c r="M75"/>
      <c r="N75"/>
    </row>
    <row r="76" spans="2:14" ht="15.75">
      <c r="B76" s="303" t="s">
        <v>988</v>
      </c>
      <c r="C76" t="s">
        <v>2241</v>
      </c>
      <c r="D76" t="s">
        <v>1955</v>
      </c>
      <c r="E76" t="s">
        <v>2226</v>
      </c>
      <c r="F76" t="s">
        <v>999</v>
      </c>
      <c r="G76" t="s">
        <v>999</v>
      </c>
      <c r="H76"/>
      <c r="I76" t="s">
        <v>1011</v>
      </c>
      <c r="J76" s="336">
        <v>1400000</v>
      </c>
      <c r="K76" t="s">
        <v>999</v>
      </c>
      <c r="L76"/>
      <c r="M76"/>
      <c r="N76"/>
    </row>
    <row r="77" spans="2:14" ht="15.75">
      <c r="B77" s="303" t="s">
        <v>988</v>
      </c>
      <c r="C77" t="s">
        <v>2242</v>
      </c>
      <c r="D77" t="s">
        <v>1955</v>
      </c>
      <c r="E77" t="s">
        <v>2226</v>
      </c>
      <c r="F77" t="s">
        <v>999</v>
      </c>
      <c r="G77" t="s">
        <v>999</v>
      </c>
      <c r="H77"/>
      <c r="I77" t="s">
        <v>1011</v>
      </c>
      <c r="J77" s="336">
        <v>140000</v>
      </c>
      <c r="K77" t="s">
        <v>999</v>
      </c>
      <c r="L77"/>
      <c r="M77"/>
      <c r="N77"/>
    </row>
    <row r="78" spans="2:14" ht="15.75">
      <c r="B78" s="303" t="s">
        <v>988</v>
      </c>
      <c r="C78" t="s">
        <v>2243</v>
      </c>
      <c r="D78" t="s">
        <v>1955</v>
      </c>
      <c r="E78" t="s">
        <v>2226</v>
      </c>
      <c r="F78" t="s">
        <v>999</v>
      </c>
      <c r="G78" t="s">
        <v>999</v>
      </c>
      <c r="H78"/>
      <c r="I78" t="s">
        <v>1011</v>
      </c>
      <c r="J78" s="336">
        <v>140000</v>
      </c>
      <c r="K78" t="s">
        <v>999</v>
      </c>
      <c r="L78"/>
      <c r="M78"/>
      <c r="N78"/>
    </row>
    <row r="79" spans="2:14" ht="15.75">
      <c r="B79" s="303" t="s">
        <v>988</v>
      </c>
      <c r="C79" t="s">
        <v>2244</v>
      </c>
      <c r="D79" t="s">
        <v>1955</v>
      </c>
      <c r="E79" t="s">
        <v>2226</v>
      </c>
      <c r="F79" t="s">
        <v>999</v>
      </c>
      <c r="G79" t="s">
        <v>999</v>
      </c>
      <c r="H79"/>
      <c r="I79" t="s">
        <v>1011</v>
      </c>
      <c r="J79" s="336">
        <v>140000</v>
      </c>
      <c r="K79" t="s">
        <v>999</v>
      </c>
      <c r="L79"/>
      <c r="M79"/>
      <c r="N79"/>
    </row>
    <row r="80" spans="2:14" ht="15.75">
      <c r="B80" s="303" t="s">
        <v>988</v>
      </c>
      <c r="C80" t="s">
        <v>2245</v>
      </c>
      <c r="D80" t="s">
        <v>1955</v>
      </c>
      <c r="E80" t="s">
        <v>2226</v>
      </c>
      <c r="F80" t="s">
        <v>999</v>
      </c>
      <c r="G80" t="s">
        <v>999</v>
      </c>
      <c r="H80"/>
      <c r="I80" t="s">
        <v>1011</v>
      </c>
      <c r="J80" s="336">
        <v>0</v>
      </c>
      <c r="K80" t="s">
        <v>999</v>
      </c>
      <c r="L80"/>
      <c r="M80"/>
      <c r="N80"/>
    </row>
    <row r="81" spans="2:14" ht="15.75">
      <c r="B81" s="303" t="s">
        <v>988</v>
      </c>
      <c r="C81" t="s">
        <v>2246</v>
      </c>
      <c r="D81" t="s">
        <v>1955</v>
      </c>
      <c r="E81" t="s">
        <v>2226</v>
      </c>
      <c r="F81" t="s">
        <v>999</v>
      </c>
      <c r="G81" t="s">
        <v>999</v>
      </c>
      <c r="H81"/>
      <c r="I81" t="s">
        <v>1011</v>
      </c>
      <c r="J81" s="336">
        <v>140000</v>
      </c>
      <c r="K81" t="s">
        <v>999</v>
      </c>
      <c r="L81"/>
      <c r="M81"/>
      <c r="N81"/>
    </row>
    <row r="82" spans="2:14" ht="15.75">
      <c r="B82" s="303" t="s">
        <v>988</v>
      </c>
      <c r="C82" t="s">
        <v>2247</v>
      </c>
      <c r="D82" t="s">
        <v>1955</v>
      </c>
      <c r="E82" t="s">
        <v>2226</v>
      </c>
      <c r="F82" t="s">
        <v>999</v>
      </c>
      <c r="G82" t="s">
        <v>999</v>
      </c>
      <c r="H82"/>
      <c r="I82" t="s">
        <v>1011</v>
      </c>
      <c r="J82" s="336">
        <v>140000</v>
      </c>
      <c r="K82" t="s">
        <v>999</v>
      </c>
      <c r="L82"/>
      <c r="M82"/>
      <c r="N82"/>
    </row>
    <row r="83" spans="2:14" ht="15.75">
      <c r="B83" s="303" t="s">
        <v>988</v>
      </c>
      <c r="C83" t="s">
        <v>2248</v>
      </c>
      <c r="D83" t="s">
        <v>1955</v>
      </c>
      <c r="E83" t="s">
        <v>2226</v>
      </c>
      <c r="F83" t="s">
        <v>999</v>
      </c>
      <c r="G83" t="s">
        <v>999</v>
      </c>
      <c r="H83"/>
      <c r="I83" t="s">
        <v>1011</v>
      </c>
      <c r="J83" s="336">
        <v>140000</v>
      </c>
      <c r="K83" t="s">
        <v>999</v>
      </c>
      <c r="L83"/>
      <c r="M83"/>
      <c r="N83"/>
    </row>
    <row r="84" spans="2:14" ht="15.75">
      <c r="B84" s="303" t="s">
        <v>988</v>
      </c>
      <c r="C84" t="s">
        <v>2249</v>
      </c>
      <c r="D84" t="s">
        <v>1955</v>
      </c>
      <c r="E84" t="s">
        <v>2226</v>
      </c>
      <c r="F84" t="s">
        <v>999</v>
      </c>
      <c r="G84" t="s">
        <v>999</v>
      </c>
      <c r="H84"/>
      <c r="I84" t="s">
        <v>1011</v>
      </c>
      <c r="J84" s="336">
        <v>0</v>
      </c>
      <c r="K84" t="s">
        <v>999</v>
      </c>
      <c r="L84"/>
      <c r="M84"/>
      <c r="N84"/>
    </row>
    <row r="85" spans="2:14" ht="15.75">
      <c r="B85" s="303" t="s">
        <v>988</v>
      </c>
      <c r="C85" t="s">
        <v>2250</v>
      </c>
      <c r="D85" t="s">
        <v>1955</v>
      </c>
      <c r="E85" t="s">
        <v>2226</v>
      </c>
      <c r="F85" t="s">
        <v>999</v>
      </c>
      <c r="G85" t="s">
        <v>999</v>
      </c>
      <c r="H85"/>
      <c r="I85" t="s">
        <v>1011</v>
      </c>
      <c r="J85" s="336">
        <v>140000</v>
      </c>
      <c r="K85" t="s">
        <v>999</v>
      </c>
      <c r="L85"/>
      <c r="M85"/>
      <c r="N85"/>
    </row>
    <row r="86" spans="2:14" ht="15.75">
      <c r="B86" s="303" t="s">
        <v>988</v>
      </c>
      <c r="C86" t="s">
        <v>2251</v>
      </c>
      <c r="D86" t="s">
        <v>1955</v>
      </c>
      <c r="E86" t="s">
        <v>2226</v>
      </c>
      <c r="F86" t="s">
        <v>999</v>
      </c>
      <c r="G86" t="s">
        <v>999</v>
      </c>
      <c r="H86"/>
      <c r="I86" t="s">
        <v>1011</v>
      </c>
      <c r="J86" s="336">
        <v>140000</v>
      </c>
      <c r="K86" t="s">
        <v>999</v>
      </c>
      <c r="L86"/>
      <c r="M86"/>
      <c r="N86"/>
    </row>
    <row r="87" spans="2:14" ht="15.75">
      <c r="B87" s="303" t="s">
        <v>988</v>
      </c>
      <c r="C87" t="s">
        <v>2252</v>
      </c>
      <c r="D87" t="s">
        <v>1955</v>
      </c>
      <c r="E87" t="s">
        <v>2226</v>
      </c>
      <c r="F87" t="s">
        <v>999</v>
      </c>
      <c r="G87" t="s">
        <v>999</v>
      </c>
      <c r="H87"/>
      <c r="I87" t="s">
        <v>1011</v>
      </c>
      <c r="J87" s="336">
        <v>140000</v>
      </c>
      <c r="K87" t="s">
        <v>999</v>
      </c>
      <c r="L87"/>
      <c r="M87"/>
      <c r="N87"/>
    </row>
    <row r="88" spans="2:14" ht="15.75">
      <c r="B88" s="303" t="s">
        <v>988</v>
      </c>
      <c r="C88" t="s">
        <v>2253</v>
      </c>
      <c r="D88" t="s">
        <v>1955</v>
      </c>
      <c r="E88" t="s">
        <v>2226</v>
      </c>
      <c r="F88" t="s">
        <v>999</v>
      </c>
      <c r="G88" t="s">
        <v>999</v>
      </c>
      <c r="H88"/>
      <c r="I88" t="s">
        <v>1011</v>
      </c>
      <c r="J88" s="336">
        <v>140000</v>
      </c>
      <c r="K88" t="s">
        <v>999</v>
      </c>
      <c r="L88"/>
      <c r="M88"/>
      <c r="N88"/>
    </row>
    <row r="89" spans="2:14" ht="15.75">
      <c r="B89" s="303" t="s">
        <v>988</v>
      </c>
      <c r="C89" t="s">
        <v>2254</v>
      </c>
      <c r="D89" t="s">
        <v>1955</v>
      </c>
      <c r="E89" t="s">
        <v>2226</v>
      </c>
      <c r="F89" t="s">
        <v>999</v>
      </c>
      <c r="G89" t="s">
        <v>999</v>
      </c>
      <c r="H89"/>
      <c r="I89" t="s">
        <v>1011</v>
      </c>
      <c r="J89" s="336">
        <v>0</v>
      </c>
      <c r="K89" t="s">
        <v>999</v>
      </c>
      <c r="L89"/>
      <c r="M89"/>
      <c r="N89"/>
    </row>
    <row r="90" spans="2:14" ht="15.75">
      <c r="B90" s="303" t="s">
        <v>988</v>
      </c>
      <c r="C90" t="s">
        <v>2255</v>
      </c>
      <c r="D90" t="s">
        <v>1955</v>
      </c>
      <c r="E90" t="s">
        <v>2226</v>
      </c>
      <c r="F90" t="s">
        <v>999</v>
      </c>
      <c r="G90" t="s">
        <v>999</v>
      </c>
      <c r="H90"/>
      <c r="I90" t="s">
        <v>1011</v>
      </c>
      <c r="J90" s="336">
        <v>0</v>
      </c>
      <c r="K90" t="s">
        <v>999</v>
      </c>
      <c r="L90"/>
      <c r="M90"/>
      <c r="N90"/>
    </row>
    <row r="91" spans="2:14" ht="15.75">
      <c r="B91" s="303" t="s">
        <v>988</v>
      </c>
      <c r="C91" t="s">
        <v>2256</v>
      </c>
      <c r="D91" t="s">
        <v>1955</v>
      </c>
      <c r="E91" t="s">
        <v>2226</v>
      </c>
      <c r="F91" t="s">
        <v>999</v>
      </c>
      <c r="G91" t="s">
        <v>999</v>
      </c>
      <c r="H91"/>
      <c r="I91" t="s">
        <v>1011</v>
      </c>
      <c r="J91" s="336">
        <v>140000</v>
      </c>
      <c r="K91" t="s">
        <v>999</v>
      </c>
      <c r="L91"/>
      <c r="M91"/>
      <c r="N91"/>
    </row>
    <row r="92" spans="2:14" ht="15.75">
      <c r="B92" s="303" t="s">
        <v>988</v>
      </c>
      <c r="C92" t="s">
        <v>2257</v>
      </c>
      <c r="D92" t="s">
        <v>1955</v>
      </c>
      <c r="E92" t="s">
        <v>2226</v>
      </c>
      <c r="F92" t="s">
        <v>999</v>
      </c>
      <c r="G92" t="s">
        <v>999</v>
      </c>
      <c r="H92"/>
      <c r="I92" t="s">
        <v>1011</v>
      </c>
      <c r="J92" s="336">
        <v>140000</v>
      </c>
      <c r="K92" t="s">
        <v>999</v>
      </c>
      <c r="L92"/>
      <c r="M92"/>
      <c r="N92"/>
    </row>
    <row r="93" spans="2:14" ht="15.75">
      <c r="B93" s="303" t="s">
        <v>988</v>
      </c>
      <c r="C93" t="s">
        <v>2258</v>
      </c>
      <c r="D93" t="s">
        <v>1955</v>
      </c>
      <c r="E93" t="s">
        <v>2226</v>
      </c>
      <c r="F93" t="s">
        <v>999</v>
      </c>
      <c r="G93" t="s">
        <v>999</v>
      </c>
      <c r="H93"/>
      <c r="I93" t="s">
        <v>1011</v>
      </c>
      <c r="J93" s="336">
        <v>140000</v>
      </c>
      <c r="K93" t="s">
        <v>999</v>
      </c>
      <c r="L93"/>
      <c r="M93"/>
      <c r="N93"/>
    </row>
    <row r="94" spans="2:14" ht="15.75">
      <c r="B94" s="303" t="s">
        <v>988</v>
      </c>
      <c r="C94" t="s">
        <v>2259</v>
      </c>
      <c r="D94" t="s">
        <v>1955</v>
      </c>
      <c r="E94" t="s">
        <v>2226</v>
      </c>
      <c r="F94" t="s">
        <v>999</v>
      </c>
      <c r="G94" t="s">
        <v>999</v>
      </c>
      <c r="H94"/>
      <c r="I94" t="s">
        <v>1011</v>
      </c>
      <c r="J94" s="336">
        <v>140000</v>
      </c>
      <c r="K94" t="s">
        <v>999</v>
      </c>
      <c r="L94"/>
      <c r="M94"/>
      <c r="N94"/>
    </row>
    <row r="95" spans="2:14" ht="15.75">
      <c r="B95" s="303" t="s">
        <v>988</v>
      </c>
      <c r="C95" t="s">
        <v>2260</v>
      </c>
      <c r="D95" t="s">
        <v>1955</v>
      </c>
      <c r="E95" t="s">
        <v>2226</v>
      </c>
      <c r="F95" t="s">
        <v>999</v>
      </c>
      <c r="G95" t="s">
        <v>999</v>
      </c>
      <c r="H95"/>
      <c r="I95" t="s">
        <v>1011</v>
      </c>
      <c r="J95" s="336">
        <v>140000</v>
      </c>
      <c r="K95" t="s">
        <v>999</v>
      </c>
      <c r="L95"/>
      <c r="M95"/>
      <c r="N95"/>
    </row>
    <row r="96" spans="2:14" ht="15.75">
      <c r="B96" s="303" t="s">
        <v>988</v>
      </c>
      <c r="C96" t="s">
        <v>2261</v>
      </c>
      <c r="D96" t="s">
        <v>1955</v>
      </c>
      <c r="E96" t="s">
        <v>2226</v>
      </c>
      <c r="F96" t="s">
        <v>999</v>
      </c>
      <c r="G96" t="s">
        <v>999</v>
      </c>
      <c r="H96"/>
      <c r="I96" t="s">
        <v>1011</v>
      </c>
      <c r="J96" s="336">
        <v>140000</v>
      </c>
      <c r="K96" t="s">
        <v>999</v>
      </c>
      <c r="L96"/>
      <c r="M96"/>
      <c r="N96"/>
    </row>
    <row r="97" spans="2:14" ht="15.75">
      <c r="B97" s="303" t="s">
        <v>988</v>
      </c>
      <c r="C97" t="s">
        <v>2262</v>
      </c>
      <c r="D97" t="s">
        <v>1955</v>
      </c>
      <c r="E97" t="s">
        <v>2226</v>
      </c>
      <c r="F97" t="s">
        <v>999</v>
      </c>
      <c r="G97" t="s">
        <v>999</v>
      </c>
      <c r="H97"/>
      <c r="I97" t="s">
        <v>1011</v>
      </c>
      <c r="J97" s="336">
        <v>140000</v>
      </c>
      <c r="K97" t="s">
        <v>999</v>
      </c>
      <c r="L97"/>
      <c r="M97"/>
      <c r="N97"/>
    </row>
    <row r="98" spans="2:14" ht="15.75">
      <c r="B98" s="303" t="s">
        <v>988</v>
      </c>
      <c r="C98" t="s">
        <v>2263</v>
      </c>
      <c r="D98" t="s">
        <v>1955</v>
      </c>
      <c r="E98" t="s">
        <v>2226</v>
      </c>
      <c r="F98" t="s">
        <v>999</v>
      </c>
      <c r="G98" t="s">
        <v>999</v>
      </c>
      <c r="H98"/>
      <c r="I98" t="s">
        <v>1011</v>
      </c>
      <c r="J98" s="336">
        <v>0</v>
      </c>
      <c r="K98" t="s">
        <v>999</v>
      </c>
      <c r="L98"/>
      <c r="M98"/>
      <c r="N98"/>
    </row>
    <row r="99" spans="2:14" ht="15.75">
      <c r="B99" s="303" t="s">
        <v>988</v>
      </c>
      <c r="C99" t="s">
        <v>2264</v>
      </c>
      <c r="D99" t="s">
        <v>1955</v>
      </c>
      <c r="E99" t="s">
        <v>2226</v>
      </c>
      <c r="F99" t="s">
        <v>999</v>
      </c>
      <c r="G99" t="s">
        <v>999</v>
      </c>
      <c r="H99"/>
      <c r="I99" t="s">
        <v>1011</v>
      </c>
      <c r="J99" s="336">
        <v>140000</v>
      </c>
      <c r="K99" t="s">
        <v>999</v>
      </c>
      <c r="L99"/>
      <c r="M99"/>
      <c r="N99"/>
    </row>
    <row r="100" spans="2:14" ht="15.75">
      <c r="B100" s="303" t="s">
        <v>988</v>
      </c>
      <c r="C100" t="s">
        <v>2207</v>
      </c>
      <c r="D100" t="s">
        <v>1955</v>
      </c>
      <c r="E100" t="s">
        <v>2226</v>
      </c>
      <c r="F100" t="s">
        <v>999</v>
      </c>
      <c r="G100" t="s">
        <v>999</v>
      </c>
      <c r="H100"/>
      <c r="I100" t="s">
        <v>1011</v>
      </c>
      <c r="J100" s="336">
        <v>280000</v>
      </c>
      <c r="K100" t="s">
        <v>999</v>
      </c>
      <c r="L100"/>
      <c r="M100"/>
      <c r="N100"/>
    </row>
    <row r="101" spans="2:14" ht="15.75">
      <c r="B101" s="303" t="s">
        <v>988</v>
      </c>
      <c r="C101" t="s">
        <v>2265</v>
      </c>
      <c r="D101" t="s">
        <v>1954</v>
      </c>
      <c r="E101" t="s">
        <v>2226</v>
      </c>
      <c r="F101" t="s">
        <v>999</v>
      </c>
      <c r="G101" t="s">
        <v>999</v>
      </c>
      <c r="H101"/>
      <c r="I101" t="s">
        <v>1011</v>
      </c>
      <c r="J101" s="336">
        <v>725000</v>
      </c>
      <c r="K101" t="s">
        <v>999</v>
      </c>
      <c r="L101"/>
      <c r="M101"/>
      <c r="N101"/>
    </row>
    <row r="102" spans="2:14" ht="15.75">
      <c r="B102" s="303" t="s">
        <v>988</v>
      </c>
      <c r="C102" t="s">
        <v>2266</v>
      </c>
      <c r="D102" t="s">
        <v>1954</v>
      </c>
      <c r="E102" t="s">
        <v>2226</v>
      </c>
      <c r="F102" t="s">
        <v>999</v>
      </c>
      <c r="G102" t="s">
        <v>999</v>
      </c>
      <c r="H102"/>
      <c r="I102" t="s">
        <v>1011</v>
      </c>
      <c r="J102" s="336">
        <v>149935</v>
      </c>
      <c r="K102" t="s">
        <v>999</v>
      </c>
      <c r="L102"/>
      <c r="M102"/>
      <c r="N102"/>
    </row>
    <row r="103" spans="2:14" ht="15.75">
      <c r="B103" s="303" t="s">
        <v>988</v>
      </c>
      <c r="C103" t="s">
        <v>2267</v>
      </c>
      <c r="D103" t="s">
        <v>1954</v>
      </c>
      <c r="E103" t="s">
        <v>2226</v>
      </c>
      <c r="F103" t="s">
        <v>999</v>
      </c>
      <c r="G103" t="s">
        <v>999</v>
      </c>
      <c r="H103"/>
      <c r="I103" t="s">
        <v>1011</v>
      </c>
      <c r="J103" s="336">
        <v>835000</v>
      </c>
      <c r="K103" t="s">
        <v>999</v>
      </c>
      <c r="L103"/>
      <c r="M103"/>
      <c r="N103"/>
    </row>
    <row r="104" spans="2:14" ht="15.75">
      <c r="B104" s="303" t="s">
        <v>988</v>
      </c>
      <c r="C104" t="s">
        <v>2268</v>
      </c>
      <c r="D104" t="s">
        <v>1954</v>
      </c>
      <c r="E104" t="s">
        <v>2226</v>
      </c>
      <c r="F104" t="s">
        <v>999</v>
      </c>
      <c r="G104" t="s">
        <v>999</v>
      </c>
      <c r="H104"/>
      <c r="I104" t="s">
        <v>1011</v>
      </c>
      <c r="J104" s="336">
        <v>380000</v>
      </c>
      <c r="K104" t="s">
        <v>999</v>
      </c>
      <c r="L104"/>
      <c r="M104"/>
      <c r="N104"/>
    </row>
    <row r="105" spans="2:14" ht="15.75">
      <c r="B105" s="303" t="s">
        <v>988</v>
      </c>
      <c r="C105" t="s">
        <v>2269</v>
      </c>
      <c r="D105" t="s">
        <v>1954</v>
      </c>
      <c r="E105" t="s">
        <v>2226</v>
      </c>
      <c r="F105" t="s">
        <v>999</v>
      </c>
      <c r="G105" t="s">
        <v>999</v>
      </c>
      <c r="H105"/>
      <c r="I105" t="s">
        <v>1011</v>
      </c>
      <c r="J105" s="336">
        <v>730000</v>
      </c>
      <c r="K105" t="s">
        <v>999</v>
      </c>
      <c r="L105"/>
      <c r="M105"/>
      <c r="N105"/>
    </row>
    <row r="106" spans="2:14" ht="15.75">
      <c r="B106" s="303" t="s">
        <v>988</v>
      </c>
      <c r="C106" t="s">
        <v>1975</v>
      </c>
      <c r="D106" t="s">
        <v>1954</v>
      </c>
      <c r="E106" t="s">
        <v>2226</v>
      </c>
      <c r="F106" t="s">
        <v>999</v>
      </c>
      <c r="G106" t="s">
        <v>999</v>
      </c>
      <c r="H106"/>
      <c r="I106" t="s">
        <v>1011</v>
      </c>
      <c r="J106" s="336">
        <v>0</v>
      </c>
      <c r="K106" t="s">
        <v>999</v>
      </c>
      <c r="L106"/>
      <c r="M106"/>
      <c r="N106"/>
    </row>
    <row r="107" spans="2:14" ht="15.75">
      <c r="B107" s="303" t="s">
        <v>988</v>
      </c>
      <c r="C107" t="s">
        <v>2270</v>
      </c>
      <c r="D107" t="s">
        <v>1954</v>
      </c>
      <c r="E107" t="s">
        <v>2226</v>
      </c>
      <c r="F107" t="s">
        <v>999</v>
      </c>
      <c r="G107" t="s">
        <v>999</v>
      </c>
      <c r="H107"/>
      <c r="I107" t="s">
        <v>1011</v>
      </c>
      <c r="J107" s="336">
        <v>46517452</v>
      </c>
      <c r="K107" t="s">
        <v>999</v>
      </c>
      <c r="L107"/>
      <c r="M107"/>
      <c r="N107"/>
    </row>
    <row r="108" spans="2:14" ht="15.75">
      <c r="B108" s="303" t="s">
        <v>988</v>
      </c>
      <c r="C108" t="s">
        <v>2271</v>
      </c>
      <c r="D108" t="s">
        <v>1954</v>
      </c>
      <c r="E108" t="s">
        <v>2226</v>
      </c>
      <c r="F108" t="s">
        <v>999</v>
      </c>
      <c r="G108" t="s">
        <v>999</v>
      </c>
      <c r="H108"/>
      <c r="I108" t="s">
        <v>1011</v>
      </c>
      <c r="J108" s="336">
        <v>730000</v>
      </c>
      <c r="K108" t="s">
        <v>999</v>
      </c>
      <c r="L108"/>
      <c r="M108"/>
      <c r="N108"/>
    </row>
    <row r="109" spans="2:14" ht="15.75">
      <c r="B109" s="303" t="s">
        <v>988</v>
      </c>
      <c r="C109" t="s">
        <v>2272</v>
      </c>
      <c r="D109" t="s">
        <v>1954</v>
      </c>
      <c r="E109" t="s">
        <v>2226</v>
      </c>
      <c r="F109" t="s">
        <v>999</v>
      </c>
      <c r="G109" t="s">
        <v>999</v>
      </c>
      <c r="H109"/>
      <c r="I109" t="s">
        <v>1011</v>
      </c>
      <c r="J109" s="336">
        <v>642500</v>
      </c>
      <c r="K109" t="s">
        <v>999</v>
      </c>
      <c r="L109"/>
      <c r="M109"/>
      <c r="N109"/>
    </row>
    <row r="110" spans="2:14" ht="15.75">
      <c r="B110" s="303" t="s">
        <v>988</v>
      </c>
      <c r="C110" t="s">
        <v>2273</v>
      </c>
      <c r="D110" t="s">
        <v>1954</v>
      </c>
      <c r="E110" t="s">
        <v>2226</v>
      </c>
      <c r="F110" t="s">
        <v>999</v>
      </c>
      <c r="G110" t="s">
        <v>999</v>
      </c>
      <c r="H110"/>
      <c r="I110" t="s">
        <v>1011</v>
      </c>
      <c r="J110" s="336">
        <v>799000</v>
      </c>
      <c r="K110" t="s">
        <v>999</v>
      </c>
      <c r="L110"/>
      <c r="M110"/>
      <c r="N110"/>
    </row>
    <row r="111" spans="2:14" ht="15.75">
      <c r="B111" s="303" t="s">
        <v>988</v>
      </c>
      <c r="C111" t="s">
        <v>2274</v>
      </c>
      <c r="D111" t="s">
        <v>1954</v>
      </c>
      <c r="E111" t="s">
        <v>2226</v>
      </c>
      <c r="F111" t="s">
        <v>999</v>
      </c>
      <c r="G111" t="s">
        <v>999</v>
      </c>
      <c r="H111"/>
      <c r="I111" t="s">
        <v>1011</v>
      </c>
      <c r="J111" s="336">
        <v>37982145</v>
      </c>
      <c r="K111" t="s">
        <v>999</v>
      </c>
      <c r="L111"/>
      <c r="M111"/>
      <c r="N111"/>
    </row>
    <row r="112" spans="2:14" ht="15.75">
      <c r="B112" s="303" t="s">
        <v>988</v>
      </c>
      <c r="C112" t="s">
        <v>2275</v>
      </c>
      <c r="D112" t="s">
        <v>1954</v>
      </c>
      <c r="E112" t="s">
        <v>2226</v>
      </c>
      <c r="F112" t="s">
        <v>999</v>
      </c>
      <c r="G112" t="s">
        <v>999</v>
      </c>
      <c r="H112"/>
      <c r="I112" t="s">
        <v>1011</v>
      </c>
      <c r="J112" s="336">
        <v>630000</v>
      </c>
      <c r="K112" t="s">
        <v>999</v>
      </c>
      <c r="L112"/>
      <c r="M112"/>
      <c r="N112"/>
    </row>
    <row r="113" spans="2:14" ht="15.75">
      <c r="B113" s="303" t="s">
        <v>988</v>
      </c>
      <c r="C113" t="s">
        <v>2276</v>
      </c>
      <c r="D113" t="s">
        <v>1956</v>
      </c>
      <c r="E113" t="s">
        <v>2226</v>
      </c>
      <c r="F113" t="s">
        <v>999</v>
      </c>
      <c r="G113" t="s">
        <v>999</v>
      </c>
      <c r="H113"/>
      <c r="I113" t="s">
        <v>1011</v>
      </c>
      <c r="J113" s="336">
        <v>77000</v>
      </c>
      <c r="K113" t="s">
        <v>999</v>
      </c>
      <c r="L113"/>
      <c r="M113"/>
      <c r="N113"/>
    </row>
    <row r="114" spans="2:14" ht="15.75">
      <c r="B114" s="303" t="s">
        <v>988</v>
      </c>
      <c r="C114" t="s">
        <v>2277</v>
      </c>
      <c r="D114" t="s">
        <v>1956</v>
      </c>
      <c r="E114" t="s">
        <v>2226</v>
      </c>
      <c r="F114" t="s">
        <v>999</v>
      </c>
      <c r="G114" t="s">
        <v>999</v>
      </c>
      <c r="H114"/>
      <c r="I114" t="s">
        <v>1011</v>
      </c>
      <c r="J114" s="336">
        <v>159344</v>
      </c>
      <c r="K114" t="s">
        <v>999</v>
      </c>
      <c r="L114"/>
      <c r="M114"/>
      <c r="N114"/>
    </row>
    <row r="115" spans="2:14" ht="15.75">
      <c r="B115" s="303" t="s">
        <v>988</v>
      </c>
      <c r="C115" t="s">
        <v>2207</v>
      </c>
      <c r="D115" t="s">
        <v>1956</v>
      </c>
      <c r="E115" t="s">
        <v>2226</v>
      </c>
      <c r="F115" t="s">
        <v>999</v>
      </c>
      <c r="G115" t="s">
        <v>999</v>
      </c>
      <c r="H115"/>
      <c r="I115" t="s">
        <v>1011</v>
      </c>
      <c r="J115" s="336">
        <v>119089</v>
      </c>
      <c r="K115" t="s">
        <v>999</v>
      </c>
      <c r="L115"/>
      <c r="M115"/>
      <c r="N115"/>
    </row>
    <row r="116" spans="2:14" ht="15.75">
      <c r="B116" s="303" t="s">
        <v>988</v>
      </c>
      <c r="C116" t="s">
        <v>2284</v>
      </c>
      <c r="D116" t="s">
        <v>1953</v>
      </c>
      <c r="E116" t="s">
        <v>1543</v>
      </c>
      <c r="F116" t="s">
        <v>999</v>
      </c>
      <c r="G116" t="s">
        <v>999</v>
      </c>
      <c r="H116"/>
      <c r="I116" t="s">
        <v>1011</v>
      </c>
      <c r="J116" s="336">
        <v>0</v>
      </c>
      <c r="K116" t="s">
        <v>999</v>
      </c>
      <c r="L116"/>
      <c r="M116"/>
      <c r="N116"/>
    </row>
    <row r="117" spans="2:14" ht="15.75">
      <c r="B117" s="303" t="s">
        <v>988</v>
      </c>
      <c r="C117" t="s">
        <v>2284</v>
      </c>
      <c r="D117" t="s">
        <v>1952</v>
      </c>
      <c r="E117" t="s">
        <v>2279</v>
      </c>
      <c r="F117" t="s">
        <v>999</v>
      </c>
      <c r="G117" t="s">
        <v>999</v>
      </c>
      <c r="H117"/>
      <c r="I117" t="s">
        <v>1011</v>
      </c>
      <c r="J117" s="336">
        <v>42460</v>
      </c>
      <c r="K117" t="s">
        <v>999</v>
      </c>
      <c r="L117"/>
      <c r="M117"/>
      <c r="N117"/>
    </row>
    <row r="118" spans="2:14" ht="15.75">
      <c r="B118" s="303" t="s">
        <v>988</v>
      </c>
      <c r="C118" t="s">
        <v>2284</v>
      </c>
      <c r="D118" t="s">
        <v>1952</v>
      </c>
      <c r="E118" t="s">
        <v>1543</v>
      </c>
      <c r="F118" t="s">
        <v>999</v>
      </c>
      <c r="G118" t="s">
        <v>999</v>
      </c>
      <c r="H118"/>
      <c r="I118" t="s">
        <v>1011</v>
      </c>
      <c r="J118" s="336">
        <v>0</v>
      </c>
      <c r="K118" t="s">
        <v>999</v>
      </c>
      <c r="L118"/>
      <c r="M118"/>
      <c r="N118"/>
    </row>
    <row r="119" spans="2:14" ht="15.75">
      <c r="B119" s="303" t="s">
        <v>988</v>
      </c>
      <c r="C119" t="s">
        <v>2284</v>
      </c>
      <c r="D119" t="s">
        <v>1952</v>
      </c>
      <c r="E119" t="s">
        <v>2212</v>
      </c>
      <c r="F119" t="s">
        <v>999</v>
      </c>
      <c r="G119" t="s">
        <v>999</v>
      </c>
      <c r="H119"/>
      <c r="I119" t="s">
        <v>1011</v>
      </c>
      <c r="J119" s="336">
        <v>0</v>
      </c>
      <c r="K119" t="s">
        <v>999</v>
      </c>
      <c r="L119"/>
      <c r="M119"/>
      <c r="N119"/>
    </row>
    <row r="120" spans="2:14" ht="15.75">
      <c r="B120" s="303" t="s">
        <v>988</v>
      </c>
      <c r="C120" t="s">
        <v>2284</v>
      </c>
      <c r="D120" t="s">
        <v>1952</v>
      </c>
      <c r="E120" t="s">
        <v>2209</v>
      </c>
      <c r="F120" t="s">
        <v>999</v>
      </c>
      <c r="G120" t="s">
        <v>999</v>
      </c>
      <c r="H120"/>
      <c r="I120" t="s">
        <v>1011</v>
      </c>
      <c r="J120" s="336">
        <v>0</v>
      </c>
      <c r="K120" t="s">
        <v>999</v>
      </c>
      <c r="L120"/>
      <c r="M120"/>
      <c r="N120"/>
    </row>
    <row r="121" spans="2:14" ht="15.75">
      <c r="B121" s="303" t="s">
        <v>988</v>
      </c>
      <c r="C121" t="s">
        <v>2284</v>
      </c>
      <c r="D121" t="s">
        <v>1952</v>
      </c>
      <c r="E121" t="s">
        <v>286</v>
      </c>
      <c r="F121" t="s">
        <v>999</v>
      </c>
      <c r="G121" t="s">
        <v>999</v>
      </c>
      <c r="H121"/>
      <c r="I121" t="s">
        <v>1011</v>
      </c>
      <c r="J121" s="336">
        <v>540000</v>
      </c>
      <c r="K121" t="s">
        <v>999</v>
      </c>
      <c r="L121"/>
      <c r="M121"/>
      <c r="N121"/>
    </row>
    <row r="122" spans="2:14" ht="15.75">
      <c r="B122" s="303" t="s">
        <v>988</v>
      </c>
      <c r="C122" t="s">
        <v>2285</v>
      </c>
      <c r="D122" t="s">
        <v>1953</v>
      </c>
      <c r="E122" t="s">
        <v>1543</v>
      </c>
      <c r="F122" t="s">
        <v>999</v>
      </c>
      <c r="G122" t="s">
        <v>999</v>
      </c>
      <c r="H122"/>
      <c r="I122" t="s">
        <v>1011</v>
      </c>
      <c r="J122" s="336">
        <v>0</v>
      </c>
      <c r="K122" t="s">
        <v>999</v>
      </c>
      <c r="L122"/>
      <c r="M122"/>
      <c r="N122"/>
    </row>
    <row r="123" spans="2:14" ht="15.75">
      <c r="B123" s="303" t="s">
        <v>988</v>
      </c>
      <c r="C123" t="s">
        <v>2285</v>
      </c>
      <c r="D123" t="s">
        <v>1952</v>
      </c>
      <c r="E123" t="s">
        <v>2279</v>
      </c>
      <c r="F123" t="s">
        <v>999</v>
      </c>
      <c r="G123" t="s">
        <v>999</v>
      </c>
      <c r="H123"/>
      <c r="I123" t="s">
        <v>1011</v>
      </c>
      <c r="J123" s="336">
        <v>2645756</v>
      </c>
      <c r="K123" t="s">
        <v>999</v>
      </c>
      <c r="L123"/>
      <c r="M123"/>
      <c r="N123"/>
    </row>
    <row r="124" spans="2:14" ht="15.75">
      <c r="B124" s="303" t="s">
        <v>988</v>
      </c>
      <c r="C124" t="s">
        <v>2285</v>
      </c>
      <c r="D124" t="s">
        <v>1952</v>
      </c>
      <c r="E124" t="s">
        <v>1543</v>
      </c>
      <c r="F124" t="s">
        <v>999</v>
      </c>
      <c r="G124" t="s">
        <v>999</v>
      </c>
      <c r="H124"/>
      <c r="I124" t="s">
        <v>1011</v>
      </c>
      <c r="J124" s="336">
        <v>912122</v>
      </c>
      <c r="K124" t="s">
        <v>999</v>
      </c>
      <c r="L124"/>
      <c r="M124"/>
      <c r="N124"/>
    </row>
    <row r="125" spans="2:14" ht="15.75">
      <c r="B125" s="303" t="s">
        <v>988</v>
      </c>
      <c r="C125" t="s">
        <v>2285</v>
      </c>
      <c r="D125" t="s">
        <v>1952</v>
      </c>
      <c r="E125" t="s">
        <v>2212</v>
      </c>
      <c r="F125" t="s">
        <v>999</v>
      </c>
      <c r="G125" t="s">
        <v>999</v>
      </c>
      <c r="H125"/>
      <c r="I125" t="s">
        <v>1011</v>
      </c>
      <c r="J125" s="336">
        <v>0</v>
      </c>
      <c r="K125" t="s">
        <v>999</v>
      </c>
      <c r="L125"/>
      <c r="M125"/>
      <c r="N125"/>
    </row>
    <row r="126" spans="2:14" ht="15.75">
      <c r="B126" s="303" t="s">
        <v>988</v>
      </c>
      <c r="C126" t="s">
        <v>2285</v>
      </c>
      <c r="D126" t="s">
        <v>1952</v>
      </c>
      <c r="E126" t="s">
        <v>2209</v>
      </c>
      <c r="F126" t="s">
        <v>999</v>
      </c>
      <c r="G126" t="s">
        <v>999</v>
      </c>
      <c r="H126"/>
      <c r="I126" t="s">
        <v>1011</v>
      </c>
      <c r="J126" s="336">
        <v>0</v>
      </c>
      <c r="K126" t="s">
        <v>999</v>
      </c>
      <c r="L126"/>
      <c r="M126"/>
      <c r="N126"/>
    </row>
    <row r="127" spans="2:14" ht="15.75">
      <c r="B127" s="303" t="s">
        <v>988</v>
      </c>
      <c r="C127" t="s">
        <v>2285</v>
      </c>
      <c r="D127" t="s">
        <v>1952</v>
      </c>
      <c r="E127" t="s">
        <v>286</v>
      </c>
      <c r="F127" t="s">
        <v>999</v>
      </c>
      <c r="G127" t="s">
        <v>999</v>
      </c>
      <c r="H127"/>
      <c r="I127" t="s">
        <v>1011</v>
      </c>
      <c r="J127" s="336">
        <v>6023323</v>
      </c>
      <c r="K127" t="s">
        <v>999</v>
      </c>
      <c r="L127"/>
      <c r="M127"/>
      <c r="N127"/>
    </row>
    <row r="128" spans="2:14" ht="15.75">
      <c r="B128" s="303" t="s">
        <v>988</v>
      </c>
      <c r="C128" t="s">
        <v>2275</v>
      </c>
      <c r="D128" t="s">
        <v>1953</v>
      </c>
      <c r="E128" t="s">
        <v>1543</v>
      </c>
      <c r="F128" t="s">
        <v>999</v>
      </c>
      <c r="G128" t="s">
        <v>999</v>
      </c>
      <c r="H128"/>
      <c r="I128" t="s">
        <v>1011</v>
      </c>
      <c r="J128" s="336">
        <v>0</v>
      </c>
      <c r="K128" t="s">
        <v>999</v>
      </c>
      <c r="L128"/>
      <c r="M128"/>
      <c r="N128"/>
    </row>
    <row r="129" spans="2:14" ht="15.75">
      <c r="B129" s="303" t="s">
        <v>988</v>
      </c>
      <c r="C129" t="s">
        <v>2275</v>
      </c>
      <c r="D129" t="s">
        <v>1952</v>
      </c>
      <c r="E129" t="s">
        <v>2279</v>
      </c>
      <c r="F129" t="s">
        <v>999</v>
      </c>
      <c r="G129" t="s">
        <v>999</v>
      </c>
      <c r="H129"/>
      <c r="I129" t="s">
        <v>1011</v>
      </c>
      <c r="J129" s="336">
        <v>1762328</v>
      </c>
      <c r="K129" t="s">
        <v>999</v>
      </c>
      <c r="L129"/>
      <c r="M129"/>
      <c r="N129"/>
    </row>
    <row r="130" spans="2:14" ht="15.75">
      <c r="B130" s="303" t="s">
        <v>988</v>
      </c>
      <c r="C130" t="s">
        <v>2275</v>
      </c>
      <c r="D130" t="s">
        <v>1952</v>
      </c>
      <c r="E130" t="s">
        <v>1543</v>
      </c>
      <c r="F130" t="s">
        <v>999</v>
      </c>
      <c r="G130" t="s">
        <v>999</v>
      </c>
      <c r="H130"/>
      <c r="I130" t="s">
        <v>1011</v>
      </c>
      <c r="J130" s="336">
        <v>4804182</v>
      </c>
      <c r="K130" t="s">
        <v>999</v>
      </c>
      <c r="L130"/>
      <c r="M130"/>
      <c r="N130"/>
    </row>
    <row r="131" spans="2:14" ht="15.75">
      <c r="B131" s="303" t="s">
        <v>988</v>
      </c>
      <c r="C131" t="s">
        <v>2275</v>
      </c>
      <c r="D131" t="s">
        <v>1952</v>
      </c>
      <c r="E131" t="s">
        <v>2212</v>
      </c>
      <c r="F131" t="s">
        <v>999</v>
      </c>
      <c r="G131" t="s">
        <v>999</v>
      </c>
      <c r="H131"/>
      <c r="I131" t="s">
        <v>1011</v>
      </c>
      <c r="J131" s="336">
        <v>0</v>
      </c>
      <c r="K131" t="s">
        <v>999</v>
      </c>
      <c r="L131"/>
      <c r="M131"/>
      <c r="N131"/>
    </row>
    <row r="132" spans="2:14" ht="15.75">
      <c r="B132" s="303" t="s">
        <v>988</v>
      </c>
      <c r="C132" t="s">
        <v>2275</v>
      </c>
      <c r="D132" t="s">
        <v>1952</v>
      </c>
      <c r="E132" t="s">
        <v>2209</v>
      </c>
      <c r="F132" t="s">
        <v>999</v>
      </c>
      <c r="G132" t="s">
        <v>999</v>
      </c>
      <c r="H132"/>
      <c r="I132" t="s">
        <v>1011</v>
      </c>
      <c r="J132" s="336">
        <v>50000</v>
      </c>
      <c r="K132" t="s">
        <v>999</v>
      </c>
      <c r="L132"/>
      <c r="M132"/>
      <c r="N132"/>
    </row>
    <row r="133" spans="2:14" ht="15.75">
      <c r="B133" s="303" t="s">
        <v>988</v>
      </c>
      <c r="C133" t="s">
        <v>2275</v>
      </c>
      <c r="D133" t="s">
        <v>1952</v>
      </c>
      <c r="E133" t="s">
        <v>286</v>
      </c>
      <c r="F133" t="s">
        <v>999</v>
      </c>
      <c r="G133" t="s">
        <v>999</v>
      </c>
      <c r="H133"/>
      <c r="I133" t="s">
        <v>1011</v>
      </c>
      <c r="J133" s="336">
        <v>3019088</v>
      </c>
      <c r="K133" t="s">
        <v>999</v>
      </c>
      <c r="L133"/>
      <c r="M133"/>
      <c r="N133"/>
    </row>
    <row r="134" spans="2:14" ht="15.75">
      <c r="B134" s="303" t="s">
        <v>988</v>
      </c>
      <c r="C134" t="s">
        <v>2244</v>
      </c>
      <c r="D134" t="s">
        <v>1953</v>
      </c>
      <c r="E134" t="s">
        <v>1543</v>
      </c>
      <c r="F134" t="s">
        <v>999</v>
      </c>
      <c r="G134" t="s">
        <v>999</v>
      </c>
      <c r="H134"/>
      <c r="I134" t="s">
        <v>1011</v>
      </c>
      <c r="J134" s="336">
        <v>0</v>
      </c>
      <c r="K134" t="s">
        <v>999</v>
      </c>
      <c r="L134"/>
      <c r="M134"/>
      <c r="N134"/>
    </row>
    <row r="135" spans="2:14" ht="15.75">
      <c r="B135" s="303" t="s">
        <v>988</v>
      </c>
      <c r="C135" t="s">
        <v>2244</v>
      </c>
      <c r="D135" t="s">
        <v>1952</v>
      </c>
      <c r="E135" t="s">
        <v>2279</v>
      </c>
      <c r="F135" t="s">
        <v>999</v>
      </c>
      <c r="G135" t="s">
        <v>999</v>
      </c>
      <c r="H135"/>
      <c r="I135" t="s">
        <v>1011</v>
      </c>
      <c r="J135" s="336">
        <v>9285095</v>
      </c>
      <c r="K135" t="s">
        <v>999</v>
      </c>
      <c r="L135"/>
      <c r="M135"/>
      <c r="N135"/>
    </row>
    <row r="136" spans="2:14" ht="15.75">
      <c r="B136" s="303" t="s">
        <v>988</v>
      </c>
      <c r="C136" t="s">
        <v>2244</v>
      </c>
      <c r="D136" t="s">
        <v>1952</v>
      </c>
      <c r="E136" t="s">
        <v>1543</v>
      </c>
      <c r="F136" t="s">
        <v>999</v>
      </c>
      <c r="G136" t="s">
        <v>999</v>
      </c>
      <c r="H136"/>
      <c r="I136" t="s">
        <v>1011</v>
      </c>
      <c r="J136" s="336">
        <v>2205042</v>
      </c>
      <c r="K136" t="s">
        <v>999</v>
      </c>
      <c r="L136"/>
      <c r="M136"/>
      <c r="N136"/>
    </row>
    <row r="137" spans="2:14" ht="15.75">
      <c r="B137" s="303" t="s">
        <v>988</v>
      </c>
      <c r="C137" t="s">
        <v>2244</v>
      </c>
      <c r="D137" t="s">
        <v>1952</v>
      </c>
      <c r="E137" t="s">
        <v>2212</v>
      </c>
      <c r="F137" t="s">
        <v>999</v>
      </c>
      <c r="G137" t="s">
        <v>999</v>
      </c>
      <c r="H137"/>
      <c r="I137" t="s">
        <v>1011</v>
      </c>
      <c r="J137" s="336">
        <v>0</v>
      </c>
      <c r="K137" t="s">
        <v>999</v>
      </c>
      <c r="L137"/>
      <c r="M137"/>
      <c r="N137"/>
    </row>
    <row r="138" spans="2:14" ht="15.75">
      <c r="B138" s="303" t="s">
        <v>988</v>
      </c>
      <c r="C138" t="s">
        <v>2244</v>
      </c>
      <c r="D138" t="s">
        <v>1952</v>
      </c>
      <c r="E138" t="s">
        <v>2209</v>
      </c>
      <c r="F138" t="s">
        <v>999</v>
      </c>
      <c r="G138" t="s">
        <v>999</v>
      </c>
      <c r="H138"/>
      <c r="I138" t="s">
        <v>1011</v>
      </c>
      <c r="J138" s="336">
        <v>200000</v>
      </c>
      <c r="K138" t="s">
        <v>999</v>
      </c>
      <c r="L138"/>
      <c r="M138"/>
      <c r="N138"/>
    </row>
    <row r="139" spans="2:14" ht="15.75">
      <c r="B139" s="303" t="s">
        <v>988</v>
      </c>
      <c r="C139" t="s">
        <v>2244</v>
      </c>
      <c r="D139" t="s">
        <v>1952</v>
      </c>
      <c r="E139" t="s">
        <v>286</v>
      </c>
      <c r="F139" t="s">
        <v>999</v>
      </c>
      <c r="G139" t="s">
        <v>999</v>
      </c>
      <c r="H139"/>
      <c r="I139" t="s">
        <v>1011</v>
      </c>
      <c r="J139" s="336">
        <v>1921848</v>
      </c>
      <c r="K139" t="s">
        <v>999</v>
      </c>
      <c r="L139"/>
      <c r="M139"/>
      <c r="N139"/>
    </row>
    <row r="140" spans="2:14" ht="15.75">
      <c r="B140" s="303" t="s">
        <v>988</v>
      </c>
      <c r="C140" t="s">
        <v>2286</v>
      </c>
      <c r="D140" t="s">
        <v>1953</v>
      </c>
      <c r="E140" t="s">
        <v>1543</v>
      </c>
      <c r="F140" t="s">
        <v>999</v>
      </c>
      <c r="G140" t="s">
        <v>999</v>
      </c>
      <c r="H140"/>
      <c r="I140" t="s">
        <v>1011</v>
      </c>
      <c r="J140" s="336">
        <v>0</v>
      </c>
      <c r="K140" t="s">
        <v>999</v>
      </c>
      <c r="L140"/>
      <c r="M140"/>
      <c r="N140"/>
    </row>
    <row r="141" spans="2:14" ht="15.75">
      <c r="B141" s="303" t="s">
        <v>988</v>
      </c>
      <c r="C141" t="s">
        <v>2286</v>
      </c>
      <c r="D141" t="s">
        <v>1952</v>
      </c>
      <c r="E141" t="s">
        <v>2279</v>
      </c>
      <c r="F141" t="s">
        <v>999</v>
      </c>
      <c r="G141" t="s">
        <v>999</v>
      </c>
      <c r="H141"/>
      <c r="I141" t="s">
        <v>1011</v>
      </c>
      <c r="J141" s="336">
        <v>8327078</v>
      </c>
      <c r="K141" t="s">
        <v>999</v>
      </c>
      <c r="L141"/>
      <c r="M141"/>
      <c r="N141"/>
    </row>
    <row r="142" spans="2:14" ht="15.75">
      <c r="B142" s="303" t="s">
        <v>988</v>
      </c>
      <c r="C142" t="s">
        <v>2286</v>
      </c>
      <c r="D142" t="s">
        <v>1952</v>
      </c>
      <c r="E142" t="s">
        <v>1543</v>
      </c>
      <c r="F142" t="s">
        <v>999</v>
      </c>
      <c r="G142" t="s">
        <v>999</v>
      </c>
      <c r="H142"/>
      <c r="I142" t="s">
        <v>1011</v>
      </c>
      <c r="J142" s="336">
        <v>0</v>
      </c>
      <c r="K142" t="s">
        <v>999</v>
      </c>
      <c r="L142"/>
      <c r="M142"/>
      <c r="N142"/>
    </row>
    <row r="143" spans="2:14" ht="15.75">
      <c r="B143" s="303" t="s">
        <v>988</v>
      </c>
      <c r="C143" t="s">
        <v>2286</v>
      </c>
      <c r="D143" t="s">
        <v>1952</v>
      </c>
      <c r="E143" t="s">
        <v>2212</v>
      </c>
      <c r="F143" t="s">
        <v>999</v>
      </c>
      <c r="G143" t="s">
        <v>999</v>
      </c>
      <c r="H143"/>
      <c r="I143" t="s">
        <v>1011</v>
      </c>
      <c r="J143" s="336">
        <v>0</v>
      </c>
      <c r="K143" t="s">
        <v>999</v>
      </c>
      <c r="L143"/>
      <c r="M143"/>
      <c r="N143"/>
    </row>
    <row r="144" spans="2:14" ht="15.75">
      <c r="B144" s="303" t="s">
        <v>988</v>
      </c>
      <c r="C144" t="s">
        <v>2286</v>
      </c>
      <c r="D144" t="s">
        <v>1952</v>
      </c>
      <c r="E144" t="s">
        <v>2209</v>
      </c>
      <c r="F144" t="s">
        <v>999</v>
      </c>
      <c r="G144" t="s">
        <v>999</v>
      </c>
      <c r="H144"/>
      <c r="I144" t="s">
        <v>1011</v>
      </c>
      <c r="J144" s="336">
        <v>2975480</v>
      </c>
      <c r="K144" t="s">
        <v>999</v>
      </c>
      <c r="L144"/>
      <c r="M144"/>
      <c r="N144"/>
    </row>
    <row r="145" spans="2:14" ht="15.75">
      <c r="B145" s="303" t="s">
        <v>988</v>
      </c>
      <c r="C145" t="s">
        <v>2286</v>
      </c>
      <c r="D145" t="s">
        <v>1952</v>
      </c>
      <c r="E145" t="s">
        <v>286</v>
      </c>
      <c r="F145" t="s">
        <v>999</v>
      </c>
      <c r="G145" t="s">
        <v>999</v>
      </c>
      <c r="H145"/>
      <c r="I145" t="s">
        <v>1011</v>
      </c>
      <c r="J145" s="336">
        <v>0</v>
      </c>
      <c r="K145" t="s">
        <v>999</v>
      </c>
      <c r="L145"/>
      <c r="M145"/>
      <c r="N145"/>
    </row>
    <row r="146" spans="2:14" ht="15.75">
      <c r="B146" s="303" t="s">
        <v>988</v>
      </c>
      <c r="C146" t="s">
        <v>2245</v>
      </c>
      <c r="D146" t="s">
        <v>1953</v>
      </c>
      <c r="E146" t="s">
        <v>2226</v>
      </c>
      <c r="F146" t="s">
        <v>999</v>
      </c>
      <c r="G146" t="s">
        <v>999</v>
      </c>
      <c r="H146"/>
      <c r="I146" t="s">
        <v>1011</v>
      </c>
      <c r="J146" s="336">
        <v>251306</v>
      </c>
      <c r="K146" t="s">
        <v>999</v>
      </c>
      <c r="L146"/>
      <c r="M146"/>
      <c r="N146"/>
    </row>
    <row r="147" spans="2:14" ht="15.75">
      <c r="B147" s="303" t="s">
        <v>988</v>
      </c>
      <c r="C147" t="s">
        <v>2245</v>
      </c>
      <c r="D147" t="s">
        <v>1953</v>
      </c>
      <c r="E147" t="s">
        <v>1543</v>
      </c>
      <c r="F147" t="s">
        <v>999</v>
      </c>
      <c r="G147" t="s">
        <v>999</v>
      </c>
      <c r="H147"/>
      <c r="I147" t="s">
        <v>1011</v>
      </c>
      <c r="J147" s="336">
        <v>0</v>
      </c>
      <c r="K147" t="s">
        <v>999</v>
      </c>
      <c r="L147"/>
      <c r="M147"/>
      <c r="N147"/>
    </row>
    <row r="148" spans="2:14" ht="15.75">
      <c r="B148" s="303" t="s">
        <v>988</v>
      </c>
      <c r="C148" t="s">
        <v>2245</v>
      </c>
      <c r="D148" t="s">
        <v>1952</v>
      </c>
      <c r="E148" t="s">
        <v>2279</v>
      </c>
      <c r="F148" t="s">
        <v>999</v>
      </c>
      <c r="G148" t="s">
        <v>999</v>
      </c>
      <c r="H148"/>
      <c r="I148" t="s">
        <v>1011</v>
      </c>
      <c r="J148" s="336">
        <v>21066487</v>
      </c>
      <c r="K148" t="s">
        <v>999</v>
      </c>
      <c r="L148"/>
      <c r="M148"/>
      <c r="N148"/>
    </row>
    <row r="149" spans="2:14" ht="15.75">
      <c r="B149" s="303" t="s">
        <v>988</v>
      </c>
      <c r="C149" t="s">
        <v>2245</v>
      </c>
      <c r="D149" t="s">
        <v>1952</v>
      </c>
      <c r="E149" t="s">
        <v>1543</v>
      </c>
      <c r="F149" t="s">
        <v>999</v>
      </c>
      <c r="G149" t="s">
        <v>999</v>
      </c>
      <c r="H149"/>
      <c r="I149" t="s">
        <v>1011</v>
      </c>
      <c r="J149" s="336">
        <v>3029091</v>
      </c>
      <c r="K149" t="s">
        <v>999</v>
      </c>
      <c r="L149"/>
      <c r="M149"/>
      <c r="N149"/>
    </row>
    <row r="150" spans="2:14" ht="15.75">
      <c r="B150" s="303" t="s">
        <v>988</v>
      </c>
      <c r="C150" t="s">
        <v>2245</v>
      </c>
      <c r="D150" t="s">
        <v>1952</v>
      </c>
      <c r="E150" t="s">
        <v>2212</v>
      </c>
      <c r="F150" t="s">
        <v>999</v>
      </c>
      <c r="G150" t="s">
        <v>999</v>
      </c>
      <c r="H150"/>
      <c r="I150" t="s">
        <v>1011</v>
      </c>
      <c r="J150" s="336">
        <v>0</v>
      </c>
      <c r="K150" t="s">
        <v>999</v>
      </c>
      <c r="L150"/>
      <c r="M150"/>
      <c r="N150"/>
    </row>
    <row r="151" spans="2:14" ht="15.75">
      <c r="B151" s="303" t="s">
        <v>988</v>
      </c>
      <c r="C151" t="s">
        <v>2245</v>
      </c>
      <c r="D151" t="s">
        <v>1952</v>
      </c>
      <c r="E151" t="s">
        <v>2209</v>
      </c>
      <c r="F151" t="s">
        <v>999</v>
      </c>
      <c r="G151" t="s">
        <v>999</v>
      </c>
      <c r="H151"/>
      <c r="I151" t="s">
        <v>1011</v>
      </c>
      <c r="J151" s="336">
        <v>24363439</v>
      </c>
      <c r="K151" t="s">
        <v>999</v>
      </c>
      <c r="L151"/>
      <c r="M151"/>
      <c r="N151"/>
    </row>
    <row r="152" spans="2:14" ht="15.75">
      <c r="B152" s="303" t="s">
        <v>988</v>
      </c>
      <c r="C152" t="s">
        <v>2245</v>
      </c>
      <c r="D152" t="s">
        <v>1952</v>
      </c>
      <c r="E152" t="s">
        <v>2280</v>
      </c>
      <c r="F152" t="s">
        <v>999</v>
      </c>
      <c r="G152" t="s">
        <v>999</v>
      </c>
      <c r="H152"/>
      <c r="I152" t="s">
        <v>1011</v>
      </c>
      <c r="J152" s="336">
        <v>50000</v>
      </c>
      <c r="K152" t="s">
        <v>999</v>
      </c>
      <c r="L152"/>
      <c r="M152"/>
      <c r="N152"/>
    </row>
    <row r="153" spans="2:14" ht="15.75">
      <c r="B153" s="303" t="s">
        <v>988</v>
      </c>
      <c r="C153" t="s">
        <v>2245</v>
      </c>
      <c r="D153" t="s">
        <v>1952</v>
      </c>
      <c r="E153" t="s">
        <v>286</v>
      </c>
      <c r="F153" t="s">
        <v>999</v>
      </c>
      <c r="G153" t="s">
        <v>999</v>
      </c>
      <c r="H153"/>
      <c r="I153" t="s">
        <v>1011</v>
      </c>
      <c r="J153" s="336">
        <v>76836399</v>
      </c>
      <c r="K153" t="s">
        <v>999</v>
      </c>
      <c r="L153"/>
      <c r="M153"/>
      <c r="N153"/>
    </row>
    <row r="154" spans="2:14" ht="15.75">
      <c r="B154" s="303" t="s">
        <v>988</v>
      </c>
      <c r="C154" t="s">
        <v>2207</v>
      </c>
      <c r="D154" t="s">
        <v>1953</v>
      </c>
      <c r="E154" t="s">
        <v>2226</v>
      </c>
      <c r="F154" t="s">
        <v>999</v>
      </c>
      <c r="G154" t="s">
        <v>999</v>
      </c>
      <c r="H154"/>
      <c r="I154" t="s">
        <v>1011</v>
      </c>
      <c r="J154" s="336">
        <v>27000</v>
      </c>
      <c r="K154" t="s">
        <v>999</v>
      </c>
      <c r="L154"/>
      <c r="M154"/>
      <c r="N154"/>
    </row>
    <row r="155" spans="2:14" ht="15.75">
      <c r="B155" s="303" t="s">
        <v>988</v>
      </c>
      <c r="C155" t="s">
        <v>2207</v>
      </c>
      <c r="D155" t="s">
        <v>1953</v>
      </c>
      <c r="E155" t="s">
        <v>1543</v>
      </c>
      <c r="F155" t="s">
        <v>999</v>
      </c>
      <c r="G155" t="s">
        <v>999</v>
      </c>
      <c r="H155"/>
      <c r="I155" t="s">
        <v>1011</v>
      </c>
      <c r="J155" s="336">
        <v>3440505</v>
      </c>
      <c r="K155" t="s">
        <v>999</v>
      </c>
      <c r="L155"/>
      <c r="M155"/>
      <c r="N155"/>
    </row>
    <row r="156" spans="2:14" ht="15.75">
      <c r="B156" s="303" t="s">
        <v>988</v>
      </c>
      <c r="C156" t="s">
        <v>2207</v>
      </c>
      <c r="D156" t="s">
        <v>1952</v>
      </c>
      <c r="E156" t="s">
        <v>2279</v>
      </c>
      <c r="F156" t="s">
        <v>999</v>
      </c>
      <c r="G156" t="s">
        <v>999</v>
      </c>
      <c r="H156"/>
      <c r="I156" t="s">
        <v>1011</v>
      </c>
      <c r="J156" s="336">
        <v>16698037</v>
      </c>
      <c r="K156" t="s">
        <v>999</v>
      </c>
      <c r="L156"/>
      <c r="M156"/>
      <c r="N156"/>
    </row>
    <row r="157" spans="2:14" ht="15.75">
      <c r="B157" s="303" t="s">
        <v>988</v>
      </c>
      <c r="C157" t="s">
        <v>2207</v>
      </c>
      <c r="D157" t="s">
        <v>1952</v>
      </c>
      <c r="E157" t="s">
        <v>1543</v>
      </c>
      <c r="F157" t="s">
        <v>999</v>
      </c>
      <c r="G157" t="s">
        <v>999</v>
      </c>
      <c r="H157"/>
      <c r="I157" t="s">
        <v>1011</v>
      </c>
      <c r="J157" s="336">
        <v>4363864</v>
      </c>
      <c r="K157" t="s">
        <v>999</v>
      </c>
      <c r="L157"/>
      <c r="M157"/>
      <c r="N157"/>
    </row>
    <row r="158" spans="2:14" ht="15.75">
      <c r="B158" s="303" t="s">
        <v>988</v>
      </c>
      <c r="C158" t="s">
        <v>2207</v>
      </c>
      <c r="D158" t="s">
        <v>1952</v>
      </c>
      <c r="E158" t="s">
        <v>2212</v>
      </c>
      <c r="F158" t="s">
        <v>999</v>
      </c>
      <c r="G158" t="s">
        <v>999</v>
      </c>
      <c r="H158"/>
      <c r="I158" t="s">
        <v>1011</v>
      </c>
      <c r="J158" s="336">
        <v>1598454</v>
      </c>
      <c r="K158" t="s">
        <v>999</v>
      </c>
      <c r="L158"/>
      <c r="M158"/>
      <c r="N158"/>
    </row>
    <row r="159" spans="2:14" ht="15.75">
      <c r="B159" s="303" t="s">
        <v>988</v>
      </c>
      <c r="C159" t="s">
        <v>2207</v>
      </c>
      <c r="D159" t="s">
        <v>1952</v>
      </c>
      <c r="E159" t="s">
        <v>2209</v>
      </c>
      <c r="F159" t="s">
        <v>999</v>
      </c>
      <c r="G159" t="s">
        <v>999</v>
      </c>
      <c r="H159"/>
      <c r="I159" t="s">
        <v>1011</v>
      </c>
      <c r="J159" s="336">
        <v>5598849</v>
      </c>
      <c r="K159" t="s">
        <v>999</v>
      </c>
      <c r="L159"/>
      <c r="M159"/>
      <c r="N159"/>
    </row>
    <row r="160" spans="2:14" ht="15.75">
      <c r="B160" s="303" t="s">
        <v>988</v>
      </c>
      <c r="C160" t="s">
        <v>2207</v>
      </c>
      <c r="D160" t="s">
        <v>1952</v>
      </c>
      <c r="E160" t="s">
        <v>2280</v>
      </c>
      <c r="F160" t="s">
        <v>999</v>
      </c>
      <c r="G160" t="s">
        <v>999</v>
      </c>
      <c r="H160"/>
      <c r="I160" t="s">
        <v>1011</v>
      </c>
      <c r="J160" s="336">
        <v>0</v>
      </c>
      <c r="K160" t="s">
        <v>999</v>
      </c>
      <c r="L160"/>
      <c r="M160"/>
      <c r="N160"/>
    </row>
    <row r="161" spans="2:14" ht="15.75">
      <c r="B161" s="303" t="s">
        <v>988</v>
      </c>
      <c r="C161" t="s">
        <v>2207</v>
      </c>
      <c r="D161" t="s">
        <v>1952</v>
      </c>
      <c r="E161" t="s">
        <v>286</v>
      </c>
      <c r="F161" t="s">
        <v>999</v>
      </c>
      <c r="G161" t="s">
        <v>999</v>
      </c>
      <c r="H161"/>
      <c r="I161" t="s">
        <v>1011</v>
      </c>
      <c r="J161" s="336">
        <v>7555707</v>
      </c>
      <c r="K161" t="s">
        <v>999</v>
      </c>
      <c r="L161"/>
      <c r="M161"/>
      <c r="N161"/>
    </row>
    <row r="162" spans="2:14" ht="15.75">
      <c r="B162" s="303" t="s">
        <v>988</v>
      </c>
      <c r="C162" t="s">
        <v>2287</v>
      </c>
      <c r="D162" t="s">
        <v>1953</v>
      </c>
      <c r="E162" t="s">
        <v>2226</v>
      </c>
      <c r="F162" t="s">
        <v>999</v>
      </c>
      <c r="G162" t="s">
        <v>999</v>
      </c>
      <c r="H162"/>
      <c r="I162" t="s">
        <v>1011</v>
      </c>
      <c r="J162" s="336">
        <v>20000</v>
      </c>
      <c r="K162" t="s">
        <v>999</v>
      </c>
      <c r="L162"/>
      <c r="M162"/>
      <c r="N162"/>
    </row>
    <row r="163" spans="2:14" ht="15.75">
      <c r="B163" s="303" t="s">
        <v>988</v>
      </c>
      <c r="C163" t="s">
        <v>2287</v>
      </c>
      <c r="D163" t="s">
        <v>1953</v>
      </c>
      <c r="E163" t="s">
        <v>1543</v>
      </c>
      <c r="F163" t="s">
        <v>999</v>
      </c>
      <c r="G163" t="s">
        <v>999</v>
      </c>
      <c r="H163"/>
      <c r="I163" t="s">
        <v>1011</v>
      </c>
      <c r="J163" s="336">
        <v>0</v>
      </c>
      <c r="K163" t="s">
        <v>999</v>
      </c>
      <c r="L163"/>
      <c r="M163"/>
      <c r="N163"/>
    </row>
    <row r="164" spans="2:14" ht="15.75">
      <c r="B164" s="303" t="s">
        <v>988</v>
      </c>
      <c r="C164" t="s">
        <v>2287</v>
      </c>
      <c r="D164" t="s">
        <v>1952</v>
      </c>
      <c r="E164" t="s">
        <v>2279</v>
      </c>
      <c r="F164" t="s">
        <v>999</v>
      </c>
      <c r="G164" t="s">
        <v>999</v>
      </c>
      <c r="H164"/>
      <c r="I164" t="s">
        <v>1011</v>
      </c>
      <c r="J164" s="336">
        <v>298997</v>
      </c>
      <c r="K164" t="s">
        <v>999</v>
      </c>
      <c r="L164"/>
      <c r="M164"/>
      <c r="N164"/>
    </row>
    <row r="165" spans="2:14" ht="15.75">
      <c r="B165" s="303" t="s">
        <v>988</v>
      </c>
      <c r="C165" t="s">
        <v>2287</v>
      </c>
      <c r="D165" t="s">
        <v>1952</v>
      </c>
      <c r="E165" t="s">
        <v>1543</v>
      </c>
      <c r="F165" t="s">
        <v>999</v>
      </c>
      <c r="G165" t="s">
        <v>999</v>
      </c>
      <c r="H165"/>
      <c r="I165" t="s">
        <v>1011</v>
      </c>
      <c r="J165" s="336">
        <v>89537</v>
      </c>
      <c r="K165" t="s">
        <v>999</v>
      </c>
      <c r="L165"/>
      <c r="M165"/>
      <c r="N165"/>
    </row>
    <row r="166" spans="2:14" ht="15.75">
      <c r="B166" s="303" t="s">
        <v>988</v>
      </c>
      <c r="C166" t="s">
        <v>2287</v>
      </c>
      <c r="D166" t="s">
        <v>1952</v>
      </c>
      <c r="E166" t="s">
        <v>2212</v>
      </c>
      <c r="F166" t="s">
        <v>999</v>
      </c>
      <c r="G166" t="s">
        <v>999</v>
      </c>
      <c r="H166"/>
      <c r="I166" t="s">
        <v>1011</v>
      </c>
      <c r="J166" s="336">
        <v>0</v>
      </c>
      <c r="K166" t="s">
        <v>999</v>
      </c>
      <c r="L166"/>
      <c r="M166"/>
      <c r="N166"/>
    </row>
    <row r="167" spans="2:14" ht="15.75">
      <c r="B167" s="303" t="s">
        <v>988</v>
      </c>
      <c r="C167" t="s">
        <v>2287</v>
      </c>
      <c r="D167" t="s">
        <v>1952</v>
      </c>
      <c r="E167" t="s">
        <v>2209</v>
      </c>
      <c r="F167" t="s">
        <v>999</v>
      </c>
      <c r="G167" t="s">
        <v>999</v>
      </c>
      <c r="H167"/>
      <c r="I167" t="s">
        <v>1011</v>
      </c>
      <c r="J167" s="336">
        <v>0</v>
      </c>
      <c r="K167" t="s">
        <v>999</v>
      </c>
      <c r="L167"/>
      <c r="M167"/>
      <c r="N167"/>
    </row>
    <row r="168" spans="2:14" ht="15.75">
      <c r="B168" s="303" t="s">
        <v>988</v>
      </c>
      <c r="C168" t="s">
        <v>2287</v>
      </c>
      <c r="D168" t="s">
        <v>1952</v>
      </c>
      <c r="E168" t="s">
        <v>286</v>
      </c>
      <c r="F168" t="s">
        <v>999</v>
      </c>
      <c r="G168" t="s">
        <v>999</v>
      </c>
      <c r="H168"/>
      <c r="I168" t="s">
        <v>1011</v>
      </c>
      <c r="J168" s="336">
        <v>0</v>
      </c>
      <c r="K168" t="s">
        <v>999</v>
      </c>
      <c r="L168"/>
      <c r="M168"/>
      <c r="N168"/>
    </row>
    <row r="169" spans="2:14" ht="15.75">
      <c r="B169" s="303" t="s">
        <v>988</v>
      </c>
      <c r="C169" t="s">
        <v>2239</v>
      </c>
      <c r="D169" t="s">
        <v>1953</v>
      </c>
      <c r="E169" t="s">
        <v>1543</v>
      </c>
      <c r="F169" t="s">
        <v>999</v>
      </c>
      <c r="G169" t="s">
        <v>999</v>
      </c>
      <c r="H169"/>
      <c r="I169" t="s">
        <v>1011</v>
      </c>
      <c r="J169" s="336">
        <v>2042721</v>
      </c>
      <c r="K169" t="s">
        <v>999</v>
      </c>
      <c r="L169"/>
      <c r="M169"/>
      <c r="N169"/>
    </row>
    <row r="170" spans="2:14" ht="15.75">
      <c r="B170" s="303" t="s">
        <v>988</v>
      </c>
      <c r="C170" t="s">
        <v>2239</v>
      </c>
      <c r="D170" t="s">
        <v>1952</v>
      </c>
      <c r="E170" t="s">
        <v>2279</v>
      </c>
      <c r="F170" t="s">
        <v>999</v>
      </c>
      <c r="G170" t="s">
        <v>999</v>
      </c>
      <c r="H170"/>
      <c r="I170" t="s">
        <v>1011</v>
      </c>
      <c r="J170" s="336">
        <v>22227132</v>
      </c>
      <c r="K170" t="s">
        <v>999</v>
      </c>
      <c r="L170"/>
      <c r="M170"/>
      <c r="N170"/>
    </row>
    <row r="171" spans="2:14" ht="15.75">
      <c r="B171" s="303" t="s">
        <v>988</v>
      </c>
      <c r="C171" t="s">
        <v>2239</v>
      </c>
      <c r="D171" t="s">
        <v>1952</v>
      </c>
      <c r="E171" t="s">
        <v>1543</v>
      </c>
      <c r="F171" t="s">
        <v>999</v>
      </c>
      <c r="G171" t="s">
        <v>999</v>
      </c>
      <c r="H171"/>
      <c r="I171" t="s">
        <v>1011</v>
      </c>
      <c r="J171" s="336">
        <v>5742747</v>
      </c>
      <c r="K171" t="s">
        <v>999</v>
      </c>
      <c r="L171"/>
      <c r="M171"/>
      <c r="N171"/>
    </row>
    <row r="172" spans="2:14" ht="15.75">
      <c r="B172" s="303" t="s">
        <v>988</v>
      </c>
      <c r="C172" t="s">
        <v>2239</v>
      </c>
      <c r="D172" t="s">
        <v>1952</v>
      </c>
      <c r="E172" t="s">
        <v>2212</v>
      </c>
      <c r="F172" t="s">
        <v>999</v>
      </c>
      <c r="G172" t="s">
        <v>999</v>
      </c>
      <c r="H172"/>
      <c r="I172" t="s">
        <v>1011</v>
      </c>
      <c r="J172" s="336">
        <v>15000000</v>
      </c>
      <c r="K172" t="s">
        <v>999</v>
      </c>
      <c r="L172"/>
      <c r="M172"/>
      <c r="N172"/>
    </row>
    <row r="173" spans="2:14" ht="15.75">
      <c r="B173" s="303" t="s">
        <v>988</v>
      </c>
      <c r="C173" t="s">
        <v>2239</v>
      </c>
      <c r="D173" t="s">
        <v>1952</v>
      </c>
      <c r="E173" t="s">
        <v>2209</v>
      </c>
      <c r="F173" t="s">
        <v>999</v>
      </c>
      <c r="G173" t="s">
        <v>999</v>
      </c>
      <c r="H173"/>
      <c r="I173" t="s">
        <v>1011</v>
      </c>
      <c r="J173" s="336">
        <v>22471685</v>
      </c>
      <c r="K173" t="s">
        <v>999</v>
      </c>
      <c r="L173"/>
      <c r="M173"/>
      <c r="N173"/>
    </row>
    <row r="174" spans="2:14" ht="15.75">
      <c r="B174" s="303" t="s">
        <v>988</v>
      </c>
      <c r="C174" t="s">
        <v>2239</v>
      </c>
      <c r="D174" t="s">
        <v>1952</v>
      </c>
      <c r="E174" t="s">
        <v>286</v>
      </c>
      <c r="F174" t="s">
        <v>999</v>
      </c>
      <c r="G174" t="s">
        <v>999</v>
      </c>
      <c r="H174"/>
      <c r="I174" t="s">
        <v>1011</v>
      </c>
      <c r="J174" s="336">
        <v>5685528</v>
      </c>
      <c r="K174" t="s">
        <v>999</v>
      </c>
      <c r="L174"/>
      <c r="M174"/>
      <c r="N174"/>
    </row>
    <row r="175" spans="2:14" ht="15.75">
      <c r="B175" s="303" t="s">
        <v>988</v>
      </c>
      <c r="C175" t="s">
        <v>2228</v>
      </c>
      <c r="D175" t="s">
        <v>1953</v>
      </c>
      <c r="E175" t="s">
        <v>2226</v>
      </c>
      <c r="F175" t="s">
        <v>999</v>
      </c>
      <c r="G175" t="s">
        <v>999</v>
      </c>
      <c r="H175"/>
      <c r="I175" t="s">
        <v>1011</v>
      </c>
      <c r="J175" s="336">
        <v>59400</v>
      </c>
      <c r="K175" t="s">
        <v>999</v>
      </c>
      <c r="L175"/>
      <c r="M175"/>
      <c r="N175"/>
    </row>
    <row r="176" spans="2:14" ht="15.75">
      <c r="B176" s="303" t="s">
        <v>988</v>
      </c>
      <c r="C176" t="s">
        <v>2228</v>
      </c>
      <c r="D176" t="s">
        <v>1953</v>
      </c>
      <c r="E176" t="s">
        <v>1543</v>
      </c>
      <c r="F176" t="s">
        <v>999</v>
      </c>
      <c r="G176" t="s">
        <v>999</v>
      </c>
      <c r="H176"/>
      <c r="I176" t="s">
        <v>1011</v>
      </c>
      <c r="J176" s="336">
        <v>6375217</v>
      </c>
      <c r="K176" t="s">
        <v>999</v>
      </c>
      <c r="L176"/>
      <c r="M176"/>
      <c r="N176"/>
    </row>
    <row r="177" spans="2:14" ht="15.75">
      <c r="B177" s="303" t="s">
        <v>988</v>
      </c>
      <c r="C177" t="s">
        <v>2228</v>
      </c>
      <c r="D177" t="s">
        <v>1952</v>
      </c>
      <c r="E177" t="s">
        <v>2279</v>
      </c>
      <c r="F177" t="s">
        <v>999</v>
      </c>
      <c r="G177" t="s">
        <v>999</v>
      </c>
      <c r="H177"/>
      <c r="I177" t="s">
        <v>1011</v>
      </c>
      <c r="J177" s="336">
        <v>31005975</v>
      </c>
      <c r="K177" t="s">
        <v>999</v>
      </c>
      <c r="L177"/>
      <c r="M177"/>
      <c r="N177"/>
    </row>
    <row r="178" spans="2:14" ht="15.75">
      <c r="B178" s="303" t="s">
        <v>988</v>
      </c>
      <c r="C178" t="s">
        <v>2228</v>
      </c>
      <c r="D178" t="s">
        <v>1952</v>
      </c>
      <c r="E178" t="s">
        <v>1543</v>
      </c>
      <c r="F178" t="s">
        <v>999</v>
      </c>
      <c r="G178" t="s">
        <v>999</v>
      </c>
      <c r="H178"/>
      <c r="I178" t="s">
        <v>1011</v>
      </c>
      <c r="J178" s="336">
        <v>5209403</v>
      </c>
      <c r="K178" t="s">
        <v>999</v>
      </c>
      <c r="L178"/>
      <c r="M178"/>
      <c r="N178"/>
    </row>
    <row r="179" spans="2:14" ht="15.75">
      <c r="B179" s="303" t="s">
        <v>988</v>
      </c>
      <c r="C179" t="s">
        <v>2228</v>
      </c>
      <c r="D179" t="s">
        <v>1952</v>
      </c>
      <c r="E179" t="s">
        <v>2212</v>
      </c>
      <c r="F179" t="s">
        <v>999</v>
      </c>
      <c r="G179" t="s">
        <v>999</v>
      </c>
      <c r="H179"/>
      <c r="I179" t="s">
        <v>1011</v>
      </c>
      <c r="J179" s="336">
        <v>990000</v>
      </c>
      <c r="K179" t="s">
        <v>999</v>
      </c>
      <c r="L179"/>
      <c r="M179"/>
      <c r="N179"/>
    </row>
    <row r="180" spans="2:14" ht="15.75">
      <c r="B180" s="303" t="s">
        <v>988</v>
      </c>
      <c r="C180" t="s">
        <v>2228</v>
      </c>
      <c r="D180" t="s">
        <v>1952</v>
      </c>
      <c r="E180" t="s">
        <v>2209</v>
      </c>
      <c r="F180" t="s">
        <v>999</v>
      </c>
      <c r="G180" t="s">
        <v>999</v>
      </c>
      <c r="H180"/>
      <c r="I180" t="s">
        <v>1011</v>
      </c>
      <c r="J180" s="336">
        <v>14107548</v>
      </c>
      <c r="K180" t="s">
        <v>999</v>
      </c>
      <c r="L180"/>
      <c r="M180"/>
      <c r="N180"/>
    </row>
    <row r="181" spans="2:14" ht="15.75">
      <c r="B181" s="303" t="s">
        <v>988</v>
      </c>
      <c r="C181" t="s">
        <v>2228</v>
      </c>
      <c r="D181" t="s">
        <v>1952</v>
      </c>
      <c r="E181" t="s">
        <v>286</v>
      </c>
      <c r="F181" t="s">
        <v>999</v>
      </c>
      <c r="G181" t="s">
        <v>999</v>
      </c>
      <c r="H181"/>
      <c r="I181" t="s">
        <v>1011</v>
      </c>
      <c r="J181" s="336">
        <v>11510411</v>
      </c>
      <c r="K181" t="s">
        <v>999</v>
      </c>
      <c r="L181"/>
      <c r="M181"/>
      <c r="N181"/>
    </row>
    <row r="182" spans="2:14" ht="15.75">
      <c r="B182" s="303" t="s">
        <v>988</v>
      </c>
      <c r="C182" t="s">
        <v>2229</v>
      </c>
      <c r="D182" t="s">
        <v>1953</v>
      </c>
      <c r="E182" t="s">
        <v>1543</v>
      </c>
      <c r="F182" t="s">
        <v>999</v>
      </c>
      <c r="G182" t="s">
        <v>999</v>
      </c>
      <c r="H182"/>
      <c r="I182" t="s">
        <v>1011</v>
      </c>
      <c r="J182" s="336">
        <v>2493696</v>
      </c>
      <c r="K182" t="s">
        <v>999</v>
      </c>
      <c r="L182"/>
      <c r="M182"/>
      <c r="N182"/>
    </row>
    <row r="183" spans="2:14" ht="15.75">
      <c r="B183" s="303" t="s">
        <v>988</v>
      </c>
      <c r="C183" t="s">
        <v>2229</v>
      </c>
      <c r="D183" t="s">
        <v>1952</v>
      </c>
      <c r="E183" t="s">
        <v>2279</v>
      </c>
      <c r="F183" t="s">
        <v>999</v>
      </c>
      <c r="G183" t="s">
        <v>999</v>
      </c>
      <c r="H183"/>
      <c r="I183" t="s">
        <v>1011</v>
      </c>
      <c r="J183" s="336">
        <v>5714292</v>
      </c>
      <c r="K183" t="s">
        <v>999</v>
      </c>
      <c r="L183"/>
      <c r="M183"/>
      <c r="N183"/>
    </row>
    <row r="184" spans="2:14" ht="15.75">
      <c r="B184" s="303" t="s">
        <v>988</v>
      </c>
      <c r="C184" t="s">
        <v>2229</v>
      </c>
      <c r="D184" t="s">
        <v>1952</v>
      </c>
      <c r="E184" t="s">
        <v>1543</v>
      </c>
      <c r="F184" t="s">
        <v>999</v>
      </c>
      <c r="G184" t="s">
        <v>999</v>
      </c>
      <c r="H184"/>
      <c r="I184" t="s">
        <v>1011</v>
      </c>
      <c r="J184" s="336">
        <v>0</v>
      </c>
      <c r="K184" t="s">
        <v>999</v>
      </c>
      <c r="L184"/>
      <c r="M184"/>
      <c r="N184"/>
    </row>
    <row r="185" spans="2:14" ht="15.75">
      <c r="B185" s="303" t="s">
        <v>988</v>
      </c>
      <c r="C185" t="s">
        <v>2229</v>
      </c>
      <c r="D185" t="s">
        <v>1952</v>
      </c>
      <c r="E185" t="s">
        <v>2212</v>
      </c>
      <c r="F185" t="s">
        <v>999</v>
      </c>
      <c r="G185" t="s">
        <v>999</v>
      </c>
      <c r="H185"/>
      <c r="I185" t="s">
        <v>1011</v>
      </c>
      <c r="J185" s="336">
        <v>2187900</v>
      </c>
      <c r="K185" t="s">
        <v>999</v>
      </c>
      <c r="L185"/>
      <c r="M185"/>
      <c r="N185"/>
    </row>
    <row r="186" spans="2:14" ht="15.75">
      <c r="B186" s="303" t="s">
        <v>988</v>
      </c>
      <c r="C186" t="s">
        <v>2229</v>
      </c>
      <c r="D186" t="s">
        <v>1952</v>
      </c>
      <c r="E186" t="s">
        <v>2209</v>
      </c>
      <c r="F186" t="s">
        <v>999</v>
      </c>
      <c r="G186" t="s">
        <v>999</v>
      </c>
      <c r="H186"/>
      <c r="I186" t="s">
        <v>1011</v>
      </c>
      <c r="J186" s="336">
        <v>1319251</v>
      </c>
      <c r="K186" t="s">
        <v>999</v>
      </c>
      <c r="L186"/>
      <c r="M186"/>
      <c r="N186"/>
    </row>
    <row r="187" spans="2:14" ht="15.75">
      <c r="B187" s="303" t="s">
        <v>988</v>
      </c>
      <c r="C187" t="s">
        <v>2229</v>
      </c>
      <c r="D187" t="s">
        <v>1952</v>
      </c>
      <c r="E187" t="s">
        <v>286</v>
      </c>
      <c r="F187" t="s">
        <v>999</v>
      </c>
      <c r="G187" t="s">
        <v>999</v>
      </c>
      <c r="H187"/>
      <c r="I187" t="s">
        <v>1011</v>
      </c>
      <c r="J187" s="336">
        <v>0</v>
      </c>
      <c r="K187" t="s">
        <v>999</v>
      </c>
      <c r="L187"/>
      <c r="M187"/>
      <c r="N187"/>
    </row>
    <row r="188" spans="2:14" ht="15.75">
      <c r="B188" s="303" t="s">
        <v>988</v>
      </c>
      <c r="C188" t="s">
        <v>2241</v>
      </c>
      <c r="D188" t="s">
        <v>1953</v>
      </c>
      <c r="E188" t="s">
        <v>2226</v>
      </c>
      <c r="F188" t="s">
        <v>999</v>
      </c>
      <c r="G188" t="s">
        <v>999</v>
      </c>
      <c r="H188"/>
      <c r="I188" t="s">
        <v>1011</v>
      </c>
      <c r="J188" s="336">
        <v>1506800</v>
      </c>
      <c r="K188" t="s">
        <v>999</v>
      </c>
      <c r="L188"/>
      <c r="M188"/>
      <c r="N188"/>
    </row>
    <row r="189" spans="2:14" ht="15.75">
      <c r="B189" s="303" t="s">
        <v>988</v>
      </c>
      <c r="C189" t="s">
        <v>2241</v>
      </c>
      <c r="D189" t="s">
        <v>1953</v>
      </c>
      <c r="E189" t="s">
        <v>1543</v>
      </c>
      <c r="F189" t="s">
        <v>999</v>
      </c>
      <c r="G189" t="s">
        <v>999</v>
      </c>
      <c r="H189"/>
      <c r="I189" t="s">
        <v>1011</v>
      </c>
      <c r="J189" s="336">
        <v>68838506</v>
      </c>
      <c r="K189" t="s">
        <v>999</v>
      </c>
      <c r="L189"/>
      <c r="M189"/>
      <c r="N189"/>
    </row>
    <row r="190" spans="2:14" ht="15.75">
      <c r="B190" s="303" t="s">
        <v>988</v>
      </c>
      <c r="C190" t="s">
        <v>2241</v>
      </c>
      <c r="D190" t="s">
        <v>1952</v>
      </c>
      <c r="E190" t="s">
        <v>2226</v>
      </c>
      <c r="F190" t="s">
        <v>999</v>
      </c>
      <c r="G190" t="s">
        <v>999</v>
      </c>
      <c r="H190"/>
      <c r="I190" t="s">
        <v>1011</v>
      </c>
      <c r="J190" s="336">
        <v>61223</v>
      </c>
      <c r="K190" t="s">
        <v>999</v>
      </c>
      <c r="L190"/>
      <c r="M190"/>
      <c r="N190"/>
    </row>
    <row r="191" spans="2:14" ht="15.75">
      <c r="B191" s="303" t="s">
        <v>988</v>
      </c>
      <c r="C191" t="s">
        <v>2241</v>
      </c>
      <c r="D191" t="s">
        <v>1952</v>
      </c>
      <c r="E191" t="s">
        <v>2279</v>
      </c>
      <c r="F191" t="s">
        <v>999</v>
      </c>
      <c r="G191" t="s">
        <v>999</v>
      </c>
      <c r="H191"/>
      <c r="I191" t="s">
        <v>1011</v>
      </c>
      <c r="J191" s="336">
        <v>436753576</v>
      </c>
      <c r="K191" t="s">
        <v>999</v>
      </c>
      <c r="L191"/>
      <c r="M191"/>
      <c r="N191"/>
    </row>
    <row r="192" spans="2:14" ht="15.75">
      <c r="B192" s="303" t="s">
        <v>988</v>
      </c>
      <c r="C192" t="s">
        <v>2241</v>
      </c>
      <c r="D192" t="s">
        <v>1952</v>
      </c>
      <c r="E192" t="s">
        <v>1543</v>
      </c>
      <c r="F192" t="s">
        <v>999</v>
      </c>
      <c r="G192" t="s">
        <v>999</v>
      </c>
      <c r="H192"/>
      <c r="I192" t="s">
        <v>1011</v>
      </c>
      <c r="J192" s="336">
        <v>0</v>
      </c>
      <c r="K192" t="s">
        <v>999</v>
      </c>
      <c r="L192"/>
      <c r="M192"/>
      <c r="N192"/>
    </row>
    <row r="193" spans="2:14" ht="15.75">
      <c r="B193" s="303" t="s">
        <v>988</v>
      </c>
      <c r="C193" t="s">
        <v>2241</v>
      </c>
      <c r="D193" t="s">
        <v>1952</v>
      </c>
      <c r="E193" t="s">
        <v>2212</v>
      </c>
      <c r="F193" t="s">
        <v>999</v>
      </c>
      <c r="G193" t="s">
        <v>999</v>
      </c>
      <c r="H193"/>
      <c r="I193" t="s">
        <v>1011</v>
      </c>
      <c r="J193" s="336">
        <v>0</v>
      </c>
      <c r="K193" t="s">
        <v>999</v>
      </c>
      <c r="L193"/>
      <c r="M193"/>
      <c r="N193"/>
    </row>
    <row r="194" spans="2:14" ht="15.75">
      <c r="B194" s="303" t="s">
        <v>988</v>
      </c>
      <c r="C194" t="s">
        <v>2241</v>
      </c>
      <c r="D194" t="s">
        <v>1952</v>
      </c>
      <c r="E194" t="s">
        <v>2209</v>
      </c>
      <c r="F194" t="s">
        <v>999</v>
      </c>
      <c r="G194" t="s">
        <v>999</v>
      </c>
      <c r="H194"/>
      <c r="I194" t="s">
        <v>1011</v>
      </c>
      <c r="J194" s="336">
        <v>280846885</v>
      </c>
      <c r="K194" t="s">
        <v>999</v>
      </c>
      <c r="L194"/>
      <c r="M194"/>
      <c r="N194"/>
    </row>
    <row r="195" spans="2:14" ht="15.75">
      <c r="B195" s="303" t="s">
        <v>988</v>
      </c>
      <c r="C195" t="s">
        <v>2241</v>
      </c>
      <c r="D195" t="s">
        <v>1952</v>
      </c>
      <c r="E195" t="s">
        <v>2280</v>
      </c>
      <c r="F195" t="s">
        <v>999</v>
      </c>
      <c r="G195" t="s">
        <v>999</v>
      </c>
      <c r="H195"/>
      <c r="I195" t="s">
        <v>1011</v>
      </c>
      <c r="J195" s="336">
        <v>0</v>
      </c>
      <c r="K195" t="s">
        <v>999</v>
      </c>
      <c r="L195"/>
      <c r="M195"/>
      <c r="N195"/>
    </row>
    <row r="196" spans="2:14" ht="15.75">
      <c r="B196" s="303" t="s">
        <v>988</v>
      </c>
      <c r="C196" t="s">
        <v>2241</v>
      </c>
      <c r="D196" t="s">
        <v>1952</v>
      </c>
      <c r="E196" t="s">
        <v>286</v>
      </c>
      <c r="F196" t="s">
        <v>999</v>
      </c>
      <c r="G196" t="s">
        <v>999</v>
      </c>
      <c r="H196"/>
      <c r="I196" t="s">
        <v>1011</v>
      </c>
      <c r="J196" s="336">
        <v>4791</v>
      </c>
      <c r="K196" t="s">
        <v>999</v>
      </c>
      <c r="L196"/>
      <c r="M196"/>
      <c r="N196"/>
    </row>
    <row r="197" spans="2:14" ht="15.75">
      <c r="B197" s="303" t="s">
        <v>988</v>
      </c>
      <c r="C197" t="s">
        <v>2288</v>
      </c>
      <c r="D197" t="s">
        <v>1953</v>
      </c>
      <c r="E197" t="s">
        <v>2226</v>
      </c>
      <c r="F197" t="s">
        <v>999</v>
      </c>
      <c r="G197" t="s">
        <v>999</v>
      </c>
      <c r="H197"/>
      <c r="I197" t="s">
        <v>1011</v>
      </c>
      <c r="J197" s="336">
        <v>50400</v>
      </c>
      <c r="K197" t="s">
        <v>999</v>
      </c>
      <c r="L197"/>
      <c r="M197"/>
      <c r="N197"/>
    </row>
    <row r="198" spans="2:14" ht="15.75">
      <c r="B198" s="303" t="s">
        <v>988</v>
      </c>
      <c r="C198" t="s">
        <v>2288</v>
      </c>
      <c r="D198" t="s">
        <v>1953</v>
      </c>
      <c r="E198" t="s">
        <v>1543</v>
      </c>
      <c r="F198" t="s">
        <v>999</v>
      </c>
      <c r="G198" t="s">
        <v>999</v>
      </c>
      <c r="H198"/>
      <c r="I198" t="s">
        <v>1011</v>
      </c>
      <c r="J198" s="336">
        <v>5813899</v>
      </c>
      <c r="K198" t="s">
        <v>999</v>
      </c>
      <c r="L198"/>
      <c r="M198"/>
      <c r="N198"/>
    </row>
    <row r="199" spans="2:14" ht="15.75">
      <c r="B199" s="303" t="s">
        <v>988</v>
      </c>
      <c r="C199" t="s">
        <v>2288</v>
      </c>
      <c r="D199" t="s">
        <v>1952</v>
      </c>
      <c r="E199" t="s">
        <v>2279</v>
      </c>
      <c r="F199" t="s">
        <v>999</v>
      </c>
      <c r="G199" t="s">
        <v>999</v>
      </c>
      <c r="H199"/>
      <c r="I199" t="s">
        <v>1011</v>
      </c>
      <c r="J199" s="336">
        <v>31862055</v>
      </c>
      <c r="K199" t="s">
        <v>999</v>
      </c>
      <c r="L199"/>
      <c r="M199"/>
      <c r="N199"/>
    </row>
    <row r="200" spans="2:14" ht="15.75">
      <c r="B200" s="303" t="s">
        <v>988</v>
      </c>
      <c r="C200" t="s">
        <v>2288</v>
      </c>
      <c r="D200" t="s">
        <v>1952</v>
      </c>
      <c r="E200" t="s">
        <v>1543</v>
      </c>
      <c r="F200" t="s">
        <v>999</v>
      </c>
      <c r="G200" t="s">
        <v>999</v>
      </c>
      <c r="H200"/>
      <c r="I200" t="s">
        <v>1011</v>
      </c>
      <c r="J200" s="336">
        <v>3808933</v>
      </c>
      <c r="K200" t="s">
        <v>999</v>
      </c>
      <c r="L200"/>
      <c r="M200"/>
      <c r="N200"/>
    </row>
    <row r="201" spans="2:14" ht="15.75">
      <c r="B201" s="303" t="s">
        <v>988</v>
      </c>
      <c r="C201" t="s">
        <v>2288</v>
      </c>
      <c r="D201" t="s">
        <v>1952</v>
      </c>
      <c r="E201" t="s">
        <v>2212</v>
      </c>
      <c r="F201" t="s">
        <v>999</v>
      </c>
      <c r="G201" t="s">
        <v>999</v>
      </c>
      <c r="H201"/>
      <c r="I201" t="s">
        <v>1011</v>
      </c>
      <c r="J201" s="336">
        <v>0</v>
      </c>
      <c r="K201" t="s">
        <v>999</v>
      </c>
      <c r="L201"/>
      <c r="M201"/>
      <c r="N201"/>
    </row>
    <row r="202" spans="2:14" ht="15.75">
      <c r="B202" s="303" t="s">
        <v>988</v>
      </c>
      <c r="C202" t="s">
        <v>2288</v>
      </c>
      <c r="D202" t="s">
        <v>1952</v>
      </c>
      <c r="E202" t="s">
        <v>2209</v>
      </c>
      <c r="F202" t="s">
        <v>999</v>
      </c>
      <c r="G202" t="s">
        <v>999</v>
      </c>
      <c r="H202"/>
      <c r="I202" t="s">
        <v>1011</v>
      </c>
      <c r="J202" s="336">
        <v>1675487</v>
      </c>
      <c r="K202" t="s">
        <v>999</v>
      </c>
      <c r="L202"/>
      <c r="M202"/>
      <c r="N202"/>
    </row>
    <row r="203" spans="2:14" ht="15.75">
      <c r="B203" s="303" t="s">
        <v>988</v>
      </c>
      <c r="C203" t="s">
        <v>2288</v>
      </c>
      <c r="D203" t="s">
        <v>1952</v>
      </c>
      <c r="E203" t="s">
        <v>286</v>
      </c>
      <c r="F203" t="s">
        <v>999</v>
      </c>
      <c r="G203" t="s">
        <v>999</v>
      </c>
      <c r="H203"/>
      <c r="I203" t="s">
        <v>1011</v>
      </c>
      <c r="J203" s="336">
        <v>8051831</v>
      </c>
      <c r="K203" t="s">
        <v>999</v>
      </c>
      <c r="L203"/>
      <c r="M203"/>
      <c r="N203"/>
    </row>
    <row r="204" spans="2:14" ht="15.75">
      <c r="B204" s="303" t="s">
        <v>988</v>
      </c>
      <c r="C204" t="s">
        <v>2289</v>
      </c>
      <c r="D204" t="s">
        <v>1953</v>
      </c>
      <c r="E204" t="s">
        <v>1543</v>
      </c>
      <c r="F204" t="s">
        <v>999</v>
      </c>
      <c r="G204" t="s">
        <v>999</v>
      </c>
      <c r="H204"/>
      <c r="I204" t="s">
        <v>1011</v>
      </c>
      <c r="J204" s="336">
        <v>0</v>
      </c>
      <c r="K204" t="s">
        <v>999</v>
      </c>
      <c r="L204"/>
      <c r="M204"/>
      <c r="N204"/>
    </row>
    <row r="205" spans="2:14" ht="15.75">
      <c r="B205" s="303" t="s">
        <v>988</v>
      </c>
      <c r="C205" t="s">
        <v>2289</v>
      </c>
      <c r="D205" t="s">
        <v>1952</v>
      </c>
      <c r="E205" t="s">
        <v>2279</v>
      </c>
      <c r="F205" t="s">
        <v>999</v>
      </c>
      <c r="G205" t="s">
        <v>999</v>
      </c>
      <c r="H205"/>
      <c r="I205" t="s">
        <v>1011</v>
      </c>
      <c r="J205" s="336">
        <v>1412296</v>
      </c>
      <c r="K205" t="s">
        <v>999</v>
      </c>
      <c r="L205"/>
      <c r="M205"/>
      <c r="N205"/>
    </row>
    <row r="206" spans="2:14" ht="15.75">
      <c r="B206" s="303" t="s">
        <v>988</v>
      </c>
      <c r="C206" t="s">
        <v>2289</v>
      </c>
      <c r="D206" t="s">
        <v>1952</v>
      </c>
      <c r="E206" t="s">
        <v>1543</v>
      </c>
      <c r="F206" t="s">
        <v>999</v>
      </c>
      <c r="G206" t="s">
        <v>999</v>
      </c>
      <c r="H206"/>
      <c r="I206" t="s">
        <v>1011</v>
      </c>
      <c r="J206" s="336">
        <v>1083570</v>
      </c>
      <c r="K206" t="s">
        <v>999</v>
      </c>
      <c r="L206"/>
      <c r="M206"/>
      <c r="N206"/>
    </row>
    <row r="207" spans="2:14" ht="15.75">
      <c r="B207" s="303" t="s">
        <v>988</v>
      </c>
      <c r="C207" t="s">
        <v>2289</v>
      </c>
      <c r="D207" t="s">
        <v>1952</v>
      </c>
      <c r="E207" t="s">
        <v>2212</v>
      </c>
      <c r="F207" t="s">
        <v>999</v>
      </c>
      <c r="G207" t="s">
        <v>999</v>
      </c>
      <c r="H207"/>
      <c r="I207" t="s">
        <v>1011</v>
      </c>
      <c r="J207" s="336">
        <v>0</v>
      </c>
      <c r="K207" t="s">
        <v>999</v>
      </c>
      <c r="L207"/>
      <c r="M207"/>
      <c r="N207"/>
    </row>
    <row r="208" spans="2:14" ht="15.75">
      <c r="B208" s="303" t="s">
        <v>988</v>
      </c>
      <c r="C208" t="s">
        <v>2289</v>
      </c>
      <c r="D208" t="s">
        <v>1952</v>
      </c>
      <c r="E208" t="s">
        <v>2209</v>
      </c>
      <c r="F208" t="s">
        <v>999</v>
      </c>
      <c r="G208" t="s">
        <v>999</v>
      </c>
      <c r="H208"/>
      <c r="I208" t="s">
        <v>1011</v>
      </c>
      <c r="J208" s="336">
        <v>0</v>
      </c>
      <c r="K208" t="s">
        <v>999</v>
      </c>
      <c r="L208"/>
      <c r="M208"/>
      <c r="N208"/>
    </row>
    <row r="209" spans="2:14" ht="15.75">
      <c r="B209" s="303" t="s">
        <v>988</v>
      </c>
      <c r="C209" t="s">
        <v>2289</v>
      </c>
      <c r="D209" t="s">
        <v>1952</v>
      </c>
      <c r="E209" t="s">
        <v>286</v>
      </c>
      <c r="F209" t="s">
        <v>999</v>
      </c>
      <c r="G209" t="s">
        <v>999</v>
      </c>
      <c r="H209"/>
      <c r="I209" t="s">
        <v>1011</v>
      </c>
      <c r="J209" s="336">
        <v>1982441</v>
      </c>
      <c r="K209" t="s">
        <v>999</v>
      </c>
      <c r="L209"/>
      <c r="M209"/>
      <c r="N209"/>
    </row>
    <row r="210" spans="2:14" ht="15.75">
      <c r="B210" s="303" t="s">
        <v>988</v>
      </c>
      <c r="C210" t="s">
        <v>2290</v>
      </c>
      <c r="D210" t="s">
        <v>1953</v>
      </c>
      <c r="E210" t="s">
        <v>1543</v>
      </c>
      <c r="F210" t="s">
        <v>999</v>
      </c>
      <c r="G210" t="s">
        <v>999</v>
      </c>
      <c r="H210"/>
      <c r="I210" t="s">
        <v>1011</v>
      </c>
      <c r="J210" s="336">
        <v>0</v>
      </c>
      <c r="K210" t="s">
        <v>999</v>
      </c>
      <c r="L210"/>
      <c r="M210"/>
      <c r="N210"/>
    </row>
    <row r="211" spans="2:14" ht="15.75">
      <c r="B211" s="303" t="s">
        <v>988</v>
      </c>
      <c r="C211" t="s">
        <v>2290</v>
      </c>
      <c r="D211" t="s">
        <v>1952</v>
      </c>
      <c r="E211" t="s">
        <v>2279</v>
      </c>
      <c r="F211" t="s">
        <v>999</v>
      </c>
      <c r="G211" t="s">
        <v>999</v>
      </c>
      <c r="H211"/>
      <c r="I211" t="s">
        <v>1011</v>
      </c>
      <c r="J211" s="336">
        <v>1566475</v>
      </c>
      <c r="K211" t="s">
        <v>999</v>
      </c>
      <c r="L211"/>
      <c r="M211"/>
      <c r="N211"/>
    </row>
    <row r="212" spans="2:14" ht="15.75">
      <c r="B212" s="303" t="s">
        <v>988</v>
      </c>
      <c r="C212" t="s">
        <v>2290</v>
      </c>
      <c r="D212" t="s">
        <v>1952</v>
      </c>
      <c r="E212" t="s">
        <v>1543</v>
      </c>
      <c r="F212" t="s">
        <v>999</v>
      </c>
      <c r="G212" t="s">
        <v>999</v>
      </c>
      <c r="H212"/>
      <c r="I212" t="s">
        <v>1011</v>
      </c>
      <c r="J212" s="336">
        <v>2449487</v>
      </c>
      <c r="K212" t="s">
        <v>999</v>
      </c>
      <c r="L212"/>
      <c r="M212"/>
      <c r="N212"/>
    </row>
    <row r="213" spans="2:14" ht="15.75">
      <c r="B213" s="303" t="s">
        <v>988</v>
      </c>
      <c r="C213" t="s">
        <v>2290</v>
      </c>
      <c r="D213" t="s">
        <v>1952</v>
      </c>
      <c r="E213" t="s">
        <v>2212</v>
      </c>
      <c r="F213" t="s">
        <v>999</v>
      </c>
      <c r="G213" t="s">
        <v>999</v>
      </c>
      <c r="H213"/>
      <c r="I213" t="s">
        <v>1011</v>
      </c>
      <c r="J213" s="336">
        <v>0</v>
      </c>
      <c r="K213" t="s">
        <v>999</v>
      </c>
      <c r="L213"/>
      <c r="M213"/>
      <c r="N213"/>
    </row>
    <row r="214" spans="2:14" ht="15.75">
      <c r="B214" s="303" t="s">
        <v>988</v>
      </c>
      <c r="C214" t="s">
        <v>2290</v>
      </c>
      <c r="D214" t="s">
        <v>1952</v>
      </c>
      <c r="E214" t="s">
        <v>2209</v>
      </c>
      <c r="F214" t="s">
        <v>999</v>
      </c>
      <c r="G214" t="s">
        <v>999</v>
      </c>
      <c r="H214"/>
      <c r="I214" t="s">
        <v>1011</v>
      </c>
      <c r="J214" s="336">
        <v>275421</v>
      </c>
      <c r="K214" t="s">
        <v>999</v>
      </c>
      <c r="L214"/>
      <c r="M214"/>
      <c r="N214"/>
    </row>
    <row r="215" spans="2:14" ht="15.75">
      <c r="B215" s="303" t="s">
        <v>988</v>
      </c>
      <c r="C215" t="s">
        <v>2290</v>
      </c>
      <c r="D215" t="s">
        <v>1952</v>
      </c>
      <c r="E215" t="s">
        <v>286</v>
      </c>
      <c r="F215" t="s">
        <v>999</v>
      </c>
      <c r="G215" t="s">
        <v>999</v>
      </c>
      <c r="H215"/>
      <c r="I215" t="s">
        <v>1011</v>
      </c>
      <c r="J215" s="336">
        <v>3466587</v>
      </c>
      <c r="K215" t="s">
        <v>999</v>
      </c>
      <c r="L215"/>
      <c r="M215"/>
      <c r="N215"/>
    </row>
    <row r="216" spans="2:14" ht="15.75">
      <c r="B216" s="303" t="s">
        <v>988</v>
      </c>
      <c r="C216" t="s">
        <v>2291</v>
      </c>
      <c r="D216" t="s">
        <v>1953</v>
      </c>
      <c r="E216" t="s">
        <v>1543</v>
      </c>
      <c r="F216" t="s">
        <v>999</v>
      </c>
      <c r="G216" t="s">
        <v>999</v>
      </c>
      <c r="H216"/>
      <c r="I216" t="s">
        <v>1011</v>
      </c>
      <c r="J216" s="336">
        <v>119808</v>
      </c>
      <c r="K216" t="s">
        <v>999</v>
      </c>
      <c r="L216"/>
      <c r="M216"/>
      <c r="N216"/>
    </row>
    <row r="217" spans="2:14" ht="15.75">
      <c r="B217" s="303" t="s">
        <v>988</v>
      </c>
      <c r="C217" t="s">
        <v>2291</v>
      </c>
      <c r="D217" t="s">
        <v>1952</v>
      </c>
      <c r="E217" t="s">
        <v>2226</v>
      </c>
      <c r="F217" t="s">
        <v>999</v>
      </c>
      <c r="G217" t="s">
        <v>999</v>
      </c>
      <c r="H217"/>
      <c r="I217" t="s">
        <v>1011</v>
      </c>
      <c r="J217" s="336">
        <v>16000</v>
      </c>
      <c r="K217" t="s">
        <v>999</v>
      </c>
      <c r="L217"/>
      <c r="M217"/>
      <c r="N217"/>
    </row>
    <row r="218" spans="2:14" ht="15.75">
      <c r="B218" s="303" t="s">
        <v>988</v>
      </c>
      <c r="C218" t="s">
        <v>2291</v>
      </c>
      <c r="D218" t="s">
        <v>1952</v>
      </c>
      <c r="E218" t="s">
        <v>2279</v>
      </c>
      <c r="F218" t="s">
        <v>999</v>
      </c>
      <c r="G218" t="s">
        <v>999</v>
      </c>
      <c r="H218"/>
      <c r="I218" t="s">
        <v>1011</v>
      </c>
      <c r="J218" s="336">
        <v>2754382</v>
      </c>
      <c r="K218" t="s">
        <v>999</v>
      </c>
      <c r="L218"/>
      <c r="M218"/>
      <c r="N218"/>
    </row>
    <row r="219" spans="2:14" ht="15.75">
      <c r="B219" s="303" t="s">
        <v>988</v>
      </c>
      <c r="C219" t="s">
        <v>2291</v>
      </c>
      <c r="D219" t="s">
        <v>1952</v>
      </c>
      <c r="E219" t="s">
        <v>1543</v>
      </c>
      <c r="F219" t="s">
        <v>999</v>
      </c>
      <c r="G219" t="s">
        <v>999</v>
      </c>
      <c r="H219"/>
      <c r="I219" t="s">
        <v>1011</v>
      </c>
      <c r="J219" s="336">
        <v>398774</v>
      </c>
      <c r="K219" t="s">
        <v>999</v>
      </c>
      <c r="L219"/>
      <c r="M219"/>
      <c r="N219"/>
    </row>
    <row r="220" spans="2:14" ht="15.75">
      <c r="B220" s="303" t="s">
        <v>988</v>
      </c>
      <c r="C220" t="s">
        <v>2291</v>
      </c>
      <c r="D220" t="s">
        <v>1952</v>
      </c>
      <c r="E220" t="s">
        <v>2212</v>
      </c>
      <c r="F220" t="s">
        <v>999</v>
      </c>
      <c r="G220" t="s">
        <v>999</v>
      </c>
      <c r="H220"/>
      <c r="I220" t="s">
        <v>1011</v>
      </c>
      <c r="J220" s="336">
        <v>1125000</v>
      </c>
      <c r="K220" t="s">
        <v>999</v>
      </c>
      <c r="L220"/>
      <c r="M220"/>
      <c r="N220"/>
    </row>
    <row r="221" spans="2:14" ht="15.75">
      <c r="B221" s="303" t="s">
        <v>988</v>
      </c>
      <c r="C221" t="s">
        <v>2291</v>
      </c>
      <c r="D221" t="s">
        <v>1952</v>
      </c>
      <c r="E221" t="s">
        <v>2209</v>
      </c>
      <c r="F221" t="s">
        <v>999</v>
      </c>
      <c r="G221" t="s">
        <v>999</v>
      </c>
      <c r="H221"/>
      <c r="I221" t="s">
        <v>1011</v>
      </c>
      <c r="J221" s="336">
        <v>7494279</v>
      </c>
      <c r="K221" t="s">
        <v>999</v>
      </c>
      <c r="L221"/>
      <c r="M221"/>
      <c r="N221"/>
    </row>
    <row r="222" spans="2:14" ht="15.75">
      <c r="B222" s="303" t="s">
        <v>988</v>
      </c>
      <c r="C222" t="s">
        <v>2291</v>
      </c>
      <c r="D222" t="s">
        <v>1952</v>
      </c>
      <c r="E222" t="s">
        <v>2280</v>
      </c>
      <c r="F222" t="s">
        <v>999</v>
      </c>
      <c r="G222" t="s">
        <v>999</v>
      </c>
      <c r="H222"/>
      <c r="I222" t="s">
        <v>1011</v>
      </c>
      <c r="J222" s="336">
        <v>0</v>
      </c>
      <c r="K222" t="s">
        <v>999</v>
      </c>
      <c r="L222"/>
      <c r="M222"/>
      <c r="N222"/>
    </row>
    <row r="223" spans="2:14" ht="15.75">
      <c r="B223" s="303" t="s">
        <v>988</v>
      </c>
      <c r="C223" t="s">
        <v>2291</v>
      </c>
      <c r="D223" t="s">
        <v>1952</v>
      </c>
      <c r="E223" t="s">
        <v>286</v>
      </c>
      <c r="F223" t="s">
        <v>999</v>
      </c>
      <c r="G223" t="s">
        <v>999</v>
      </c>
      <c r="H223"/>
      <c r="I223" t="s">
        <v>1011</v>
      </c>
      <c r="J223" s="336">
        <v>60699</v>
      </c>
      <c r="K223" t="s">
        <v>999</v>
      </c>
      <c r="L223"/>
      <c r="M223"/>
      <c r="N223"/>
    </row>
    <row r="224" spans="2:14" ht="15.75">
      <c r="B224" s="303" t="s">
        <v>988</v>
      </c>
      <c r="C224" t="s">
        <v>2274</v>
      </c>
      <c r="D224" t="s">
        <v>1953</v>
      </c>
      <c r="E224" t="s">
        <v>2226</v>
      </c>
      <c r="F224" t="s">
        <v>999</v>
      </c>
      <c r="G224" t="s">
        <v>999</v>
      </c>
      <c r="H224"/>
      <c r="I224" t="s">
        <v>1011</v>
      </c>
      <c r="J224" s="336">
        <v>30043271</v>
      </c>
      <c r="K224" t="s">
        <v>999</v>
      </c>
      <c r="L224"/>
      <c r="M224"/>
      <c r="N224"/>
    </row>
    <row r="225" spans="2:14" ht="15.75">
      <c r="B225" s="303" t="s">
        <v>988</v>
      </c>
      <c r="C225" t="s">
        <v>2274</v>
      </c>
      <c r="D225" t="s">
        <v>1953</v>
      </c>
      <c r="E225" t="s">
        <v>1543</v>
      </c>
      <c r="F225" t="s">
        <v>999</v>
      </c>
      <c r="G225" t="s">
        <v>999</v>
      </c>
      <c r="H225"/>
      <c r="I225" t="s">
        <v>1011</v>
      </c>
      <c r="J225" s="336">
        <v>19316337</v>
      </c>
      <c r="K225" t="s">
        <v>999</v>
      </c>
      <c r="L225"/>
      <c r="M225"/>
      <c r="N225"/>
    </row>
    <row r="226" spans="2:14" ht="15.75">
      <c r="B226" s="303" t="s">
        <v>988</v>
      </c>
      <c r="C226" t="s">
        <v>2274</v>
      </c>
      <c r="D226" t="s">
        <v>1952</v>
      </c>
      <c r="E226" t="s">
        <v>2226</v>
      </c>
      <c r="F226" t="s">
        <v>999</v>
      </c>
      <c r="G226" t="s">
        <v>999</v>
      </c>
      <c r="H226"/>
      <c r="I226" t="s">
        <v>1011</v>
      </c>
      <c r="J226" s="336">
        <v>142184357</v>
      </c>
      <c r="K226" t="s">
        <v>999</v>
      </c>
      <c r="L226"/>
      <c r="M226"/>
      <c r="N226"/>
    </row>
    <row r="227" spans="2:14" ht="15.75">
      <c r="B227" s="303" t="s">
        <v>988</v>
      </c>
      <c r="C227" t="s">
        <v>2274</v>
      </c>
      <c r="D227" t="s">
        <v>1952</v>
      </c>
      <c r="E227" t="s">
        <v>2279</v>
      </c>
      <c r="F227" t="s">
        <v>999</v>
      </c>
      <c r="G227" t="s">
        <v>999</v>
      </c>
      <c r="H227"/>
      <c r="I227" t="s">
        <v>1011</v>
      </c>
      <c r="J227" s="336">
        <v>85942304</v>
      </c>
      <c r="K227" t="s">
        <v>999</v>
      </c>
      <c r="L227"/>
      <c r="M227"/>
      <c r="N227"/>
    </row>
    <row r="228" spans="2:14" ht="15.75">
      <c r="B228" s="303" t="s">
        <v>988</v>
      </c>
      <c r="C228" t="s">
        <v>2274</v>
      </c>
      <c r="D228" t="s">
        <v>1952</v>
      </c>
      <c r="E228" t="s">
        <v>1543</v>
      </c>
      <c r="F228" t="s">
        <v>999</v>
      </c>
      <c r="G228" t="s">
        <v>999</v>
      </c>
      <c r="H228"/>
      <c r="I228" t="s">
        <v>1011</v>
      </c>
      <c r="J228" s="336">
        <v>27014839</v>
      </c>
      <c r="K228" t="s">
        <v>999</v>
      </c>
      <c r="L228"/>
      <c r="M228"/>
      <c r="N228"/>
    </row>
    <row r="229" spans="2:14" ht="15.75">
      <c r="B229" s="303" t="s">
        <v>988</v>
      </c>
      <c r="C229" t="s">
        <v>2274</v>
      </c>
      <c r="D229" t="s">
        <v>1952</v>
      </c>
      <c r="E229" t="s">
        <v>2212</v>
      </c>
      <c r="F229" t="s">
        <v>999</v>
      </c>
      <c r="G229" t="s">
        <v>999</v>
      </c>
      <c r="H229"/>
      <c r="I229" t="s">
        <v>1011</v>
      </c>
      <c r="J229" s="336">
        <v>0</v>
      </c>
      <c r="K229" t="s">
        <v>999</v>
      </c>
      <c r="L229"/>
      <c r="M229"/>
      <c r="N229"/>
    </row>
    <row r="230" spans="2:14" ht="15.75">
      <c r="B230" s="303" t="s">
        <v>988</v>
      </c>
      <c r="C230" t="s">
        <v>2274</v>
      </c>
      <c r="D230" t="s">
        <v>1952</v>
      </c>
      <c r="E230" t="s">
        <v>2209</v>
      </c>
      <c r="F230" t="s">
        <v>999</v>
      </c>
      <c r="G230" t="s">
        <v>999</v>
      </c>
      <c r="H230"/>
      <c r="I230" t="s">
        <v>1011</v>
      </c>
      <c r="J230" s="336">
        <v>47272031</v>
      </c>
      <c r="K230" t="s">
        <v>999</v>
      </c>
      <c r="L230"/>
      <c r="M230"/>
      <c r="N230"/>
    </row>
    <row r="231" spans="2:14" ht="15.75">
      <c r="B231" s="303" t="s">
        <v>988</v>
      </c>
      <c r="C231" t="s">
        <v>2274</v>
      </c>
      <c r="D231" t="s">
        <v>1952</v>
      </c>
      <c r="E231" t="s">
        <v>286</v>
      </c>
      <c r="F231" t="s">
        <v>999</v>
      </c>
      <c r="G231" t="s">
        <v>999</v>
      </c>
      <c r="H231"/>
      <c r="I231" t="s">
        <v>1011</v>
      </c>
      <c r="J231" s="336">
        <v>80000</v>
      </c>
      <c r="K231" t="s">
        <v>999</v>
      </c>
      <c r="L231"/>
      <c r="M231"/>
      <c r="N231"/>
    </row>
    <row r="232" spans="2:14" ht="15.75">
      <c r="B232" s="303" t="s">
        <v>988</v>
      </c>
      <c r="C232" t="s">
        <v>2253</v>
      </c>
      <c r="D232" t="s">
        <v>1953</v>
      </c>
      <c r="E232" t="s">
        <v>1543</v>
      </c>
      <c r="F232" t="s">
        <v>999</v>
      </c>
      <c r="G232" t="s">
        <v>999</v>
      </c>
      <c r="H232"/>
      <c r="I232" t="s">
        <v>1011</v>
      </c>
      <c r="J232" s="336">
        <v>2299944</v>
      </c>
      <c r="K232" t="s">
        <v>999</v>
      </c>
      <c r="L232"/>
      <c r="M232"/>
      <c r="N232"/>
    </row>
    <row r="233" spans="2:14" ht="15.75">
      <c r="B233" s="303" t="s">
        <v>988</v>
      </c>
      <c r="C233" t="s">
        <v>2253</v>
      </c>
      <c r="D233" t="s">
        <v>1952</v>
      </c>
      <c r="E233" t="s">
        <v>2279</v>
      </c>
      <c r="F233" t="s">
        <v>999</v>
      </c>
      <c r="G233" t="s">
        <v>999</v>
      </c>
      <c r="H233"/>
      <c r="I233" t="s">
        <v>1011</v>
      </c>
      <c r="J233" s="336">
        <v>6481418</v>
      </c>
      <c r="K233" t="s">
        <v>999</v>
      </c>
      <c r="L233"/>
      <c r="M233"/>
      <c r="N233"/>
    </row>
    <row r="234" spans="2:14" ht="15.75">
      <c r="B234" s="303" t="s">
        <v>988</v>
      </c>
      <c r="C234" t="s">
        <v>2253</v>
      </c>
      <c r="D234" t="s">
        <v>1952</v>
      </c>
      <c r="E234" t="s">
        <v>1543</v>
      </c>
      <c r="F234" t="s">
        <v>999</v>
      </c>
      <c r="G234" t="s">
        <v>999</v>
      </c>
      <c r="H234"/>
      <c r="I234" t="s">
        <v>1011</v>
      </c>
      <c r="J234" s="336">
        <v>11387193</v>
      </c>
      <c r="K234" t="s">
        <v>999</v>
      </c>
      <c r="L234"/>
      <c r="M234"/>
      <c r="N234"/>
    </row>
    <row r="235" spans="2:14" ht="15.75">
      <c r="B235" s="303" t="s">
        <v>988</v>
      </c>
      <c r="C235" t="s">
        <v>2253</v>
      </c>
      <c r="D235" t="s">
        <v>1952</v>
      </c>
      <c r="E235" t="s">
        <v>2212</v>
      </c>
      <c r="F235" t="s">
        <v>999</v>
      </c>
      <c r="G235" t="s">
        <v>999</v>
      </c>
      <c r="H235"/>
      <c r="I235" t="s">
        <v>1011</v>
      </c>
      <c r="J235" s="336">
        <v>0</v>
      </c>
      <c r="K235" t="s">
        <v>999</v>
      </c>
      <c r="L235"/>
      <c r="M235"/>
      <c r="N235"/>
    </row>
    <row r="236" spans="2:14" ht="15.75">
      <c r="B236" s="303" t="s">
        <v>988</v>
      </c>
      <c r="C236" t="s">
        <v>2253</v>
      </c>
      <c r="D236" t="s">
        <v>1952</v>
      </c>
      <c r="E236" t="s">
        <v>2209</v>
      </c>
      <c r="F236" t="s">
        <v>999</v>
      </c>
      <c r="G236" t="s">
        <v>999</v>
      </c>
      <c r="H236"/>
      <c r="I236" t="s">
        <v>1011</v>
      </c>
      <c r="J236" s="336">
        <v>7350030</v>
      </c>
      <c r="K236" t="s">
        <v>999</v>
      </c>
      <c r="L236"/>
      <c r="M236"/>
      <c r="N236"/>
    </row>
    <row r="237" spans="2:14" ht="15.75">
      <c r="B237" s="303" t="s">
        <v>988</v>
      </c>
      <c r="C237" t="s">
        <v>2253</v>
      </c>
      <c r="D237" t="s">
        <v>1952</v>
      </c>
      <c r="E237" t="s">
        <v>286</v>
      </c>
      <c r="F237" t="s">
        <v>999</v>
      </c>
      <c r="G237" t="s">
        <v>999</v>
      </c>
      <c r="H237"/>
      <c r="I237" t="s">
        <v>1011</v>
      </c>
      <c r="J237" s="336">
        <v>43661655</v>
      </c>
      <c r="K237" t="s">
        <v>999</v>
      </c>
      <c r="L237"/>
      <c r="M237"/>
      <c r="N237"/>
    </row>
    <row r="238" spans="2:14" ht="15.75">
      <c r="B238" s="303" t="s">
        <v>988</v>
      </c>
      <c r="C238" t="s">
        <v>2256</v>
      </c>
      <c r="D238" t="s">
        <v>1953</v>
      </c>
      <c r="E238" t="s">
        <v>2226</v>
      </c>
      <c r="F238" t="s">
        <v>999</v>
      </c>
      <c r="G238" t="s">
        <v>999</v>
      </c>
      <c r="H238"/>
      <c r="I238" t="s">
        <v>1011</v>
      </c>
      <c r="J238" s="336">
        <v>29363</v>
      </c>
      <c r="K238" t="s">
        <v>999</v>
      </c>
      <c r="L238"/>
      <c r="M238"/>
      <c r="N238"/>
    </row>
    <row r="239" spans="2:14" ht="15.75">
      <c r="B239" s="303" t="s">
        <v>988</v>
      </c>
      <c r="C239" t="s">
        <v>2256</v>
      </c>
      <c r="D239" t="s">
        <v>1953</v>
      </c>
      <c r="E239" t="s">
        <v>1543</v>
      </c>
      <c r="F239" t="s">
        <v>999</v>
      </c>
      <c r="G239" t="s">
        <v>999</v>
      </c>
      <c r="H239"/>
      <c r="I239" t="s">
        <v>1011</v>
      </c>
      <c r="J239" s="336">
        <v>2828071</v>
      </c>
      <c r="K239" t="s">
        <v>999</v>
      </c>
      <c r="L239"/>
      <c r="M239"/>
      <c r="N239"/>
    </row>
    <row r="240" spans="2:14" ht="15.75">
      <c r="B240" s="303" t="s">
        <v>988</v>
      </c>
      <c r="C240" t="s">
        <v>2256</v>
      </c>
      <c r="D240" t="s">
        <v>1952</v>
      </c>
      <c r="E240" t="s">
        <v>2279</v>
      </c>
      <c r="F240" t="s">
        <v>999</v>
      </c>
      <c r="G240" t="s">
        <v>999</v>
      </c>
      <c r="H240"/>
      <c r="I240" t="s">
        <v>1011</v>
      </c>
      <c r="J240" s="336">
        <v>7794961</v>
      </c>
      <c r="K240" t="s">
        <v>999</v>
      </c>
      <c r="L240"/>
      <c r="M240"/>
      <c r="N240"/>
    </row>
    <row r="241" spans="2:14" ht="15.75">
      <c r="B241" s="303" t="s">
        <v>988</v>
      </c>
      <c r="C241" t="s">
        <v>2256</v>
      </c>
      <c r="D241" t="s">
        <v>1952</v>
      </c>
      <c r="E241" t="s">
        <v>1543</v>
      </c>
      <c r="F241" t="s">
        <v>999</v>
      </c>
      <c r="G241" t="s">
        <v>999</v>
      </c>
      <c r="H241"/>
      <c r="I241" t="s">
        <v>1011</v>
      </c>
      <c r="J241" s="336">
        <v>6473277</v>
      </c>
      <c r="K241" t="s">
        <v>999</v>
      </c>
      <c r="L241"/>
      <c r="M241"/>
      <c r="N241"/>
    </row>
    <row r="242" spans="2:14" ht="15.75">
      <c r="B242" s="303" t="s">
        <v>988</v>
      </c>
      <c r="C242" t="s">
        <v>2256</v>
      </c>
      <c r="D242" t="s">
        <v>1952</v>
      </c>
      <c r="E242" t="s">
        <v>2212</v>
      </c>
      <c r="F242" t="s">
        <v>999</v>
      </c>
      <c r="G242" t="s">
        <v>999</v>
      </c>
      <c r="H242"/>
      <c r="I242" t="s">
        <v>1011</v>
      </c>
      <c r="J242" s="336">
        <v>0</v>
      </c>
      <c r="K242" t="s">
        <v>999</v>
      </c>
      <c r="L242"/>
      <c r="M242"/>
      <c r="N242"/>
    </row>
    <row r="243" spans="2:14" ht="15.75">
      <c r="B243" s="303" t="s">
        <v>988</v>
      </c>
      <c r="C243" t="s">
        <v>2256</v>
      </c>
      <c r="D243" t="s">
        <v>1952</v>
      </c>
      <c r="E243" t="s">
        <v>2209</v>
      </c>
      <c r="F243" t="s">
        <v>999</v>
      </c>
      <c r="G243" t="s">
        <v>999</v>
      </c>
      <c r="H243"/>
      <c r="I243" t="s">
        <v>1011</v>
      </c>
      <c r="J243" s="336">
        <v>8627628</v>
      </c>
      <c r="K243" t="s">
        <v>999</v>
      </c>
      <c r="L243"/>
      <c r="M243"/>
      <c r="N243"/>
    </row>
    <row r="244" spans="2:14" ht="15.75">
      <c r="B244" s="303" t="s">
        <v>988</v>
      </c>
      <c r="C244" t="s">
        <v>2256</v>
      </c>
      <c r="D244" t="s">
        <v>1952</v>
      </c>
      <c r="E244" t="s">
        <v>286</v>
      </c>
      <c r="F244" t="s">
        <v>999</v>
      </c>
      <c r="G244" t="s">
        <v>999</v>
      </c>
      <c r="H244"/>
      <c r="I244" t="s">
        <v>1011</v>
      </c>
      <c r="J244" s="336">
        <v>233500</v>
      </c>
      <c r="K244" t="s">
        <v>999</v>
      </c>
      <c r="L244"/>
      <c r="M244"/>
      <c r="N244"/>
    </row>
    <row r="245" spans="2:14" ht="15.75">
      <c r="B245" s="303" t="s">
        <v>988</v>
      </c>
      <c r="C245" t="s">
        <v>2277</v>
      </c>
      <c r="D245" t="s">
        <v>1953</v>
      </c>
      <c r="E245" t="s">
        <v>2226</v>
      </c>
      <c r="F245" t="s">
        <v>999</v>
      </c>
      <c r="G245" t="s">
        <v>999</v>
      </c>
      <c r="H245"/>
      <c r="I245" t="s">
        <v>1011</v>
      </c>
      <c r="J245" s="336">
        <v>92409</v>
      </c>
      <c r="K245" t="s">
        <v>999</v>
      </c>
      <c r="L245"/>
      <c r="M245"/>
      <c r="N245"/>
    </row>
    <row r="246" spans="2:14" ht="15.75">
      <c r="B246" s="303" t="s">
        <v>988</v>
      </c>
      <c r="C246" t="s">
        <v>2277</v>
      </c>
      <c r="D246" t="s">
        <v>1953</v>
      </c>
      <c r="E246" t="s">
        <v>1543</v>
      </c>
      <c r="F246" t="s">
        <v>999</v>
      </c>
      <c r="G246" t="s">
        <v>999</v>
      </c>
      <c r="H246"/>
      <c r="I246" t="s">
        <v>1011</v>
      </c>
      <c r="J246" s="336">
        <v>0</v>
      </c>
      <c r="K246" t="s">
        <v>999</v>
      </c>
      <c r="L246"/>
      <c r="M246"/>
      <c r="N246"/>
    </row>
    <row r="247" spans="2:14" ht="15.75">
      <c r="B247" s="303" t="s">
        <v>988</v>
      </c>
      <c r="C247" t="s">
        <v>2277</v>
      </c>
      <c r="D247" t="s">
        <v>1952</v>
      </c>
      <c r="E247" t="s">
        <v>2279</v>
      </c>
      <c r="F247" t="s">
        <v>999</v>
      </c>
      <c r="G247" t="s">
        <v>999</v>
      </c>
      <c r="H247"/>
      <c r="I247" t="s">
        <v>1011</v>
      </c>
      <c r="J247" s="336">
        <v>9177124</v>
      </c>
      <c r="K247" t="s">
        <v>999</v>
      </c>
      <c r="L247"/>
      <c r="M247"/>
      <c r="N247"/>
    </row>
    <row r="248" spans="2:14" ht="15.75">
      <c r="B248" s="303" t="s">
        <v>988</v>
      </c>
      <c r="C248" t="s">
        <v>2277</v>
      </c>
      <c r="D248" t="s">
        <v>1952</v>
      </c>
      <c r="E248" t="s">
        <v>1543</v>
      </c>
      <c r="F248" t="s">
        <v>999</v>
      </c>
      <c r="G248" t="s">
        <v>999</v>
      </c>
      <c r="H248"/>
      <c r="I248" t="s">
        <v>1011</v>
      </c>
      <c r="J248" s="336">
        <v>678104</v>
      </c>
      <c r="K248" t="s">
        <v>999</v>
      </c>
      <c r="L248"/>
      <c r="M248"/>
      <c r="N248"/>
    </row>
    <row r="249" spans="2:14" ht="15.75">
      <c r="B249" s="303" t="s">
        <v>988</v>
      </c>
      <c r="C249" t="s">
        <v>2277</v>
      </c>
      <c r="D249" t="s">
        <v>1952</v>
      </c>
      <c r="E249" t="s">
        <v>2212</v>
      </c>
      <c r="F249" t="s">
        <v>999</v>
      </c>
      <c r="G249" t="s">
        <v>999</v>
      </c>
      <c r="H249"/>
      <c r="I249" t="s">
        <v>1011</v>
      </c>
      <c r="J249" s="336">
        <v>0</v>
      </c>
      <c r="K249" t="s">
        <v>999</v>
      </c>
      <c r="L249"/>
      <c r="M249"/>
      <c r="N249"/>
    </row>
    <row r="250" spans="2:14" ht="15.75">
      <c r="B250" s="303" t="s">
        <v>988</v>
      </c>
      <c r="C250" t="s">
        <v>2277</v>
      </c>
      <c r="D250" t="s">
        <v>1952</v>
      </c>
      <c r="E250" t="s">
        <v>2209</v>
      </c>
      <c r="F250" t="s">
        <v>999</v>
      </c>
      <c r="G250" t="s">
        <v>999</v>
      </c>
      <c r="H250"/>
      <c r="I250" t="s">
        <v>1011</v>
      </c>
      <c r="J250" s="336">
        <v>34239863</v>
      </c>
      <c r="K250" t="s">
        <v>999</v>
      </c>
      <c r="L250"/>
      <c r="M250"/>
      <c r="N250"/>
    </row>
    <row r="251" spans="2:14" ht="15.75">
      <c r="B251" s="303" t="s">
        <v>988</v>
      </c>
      <c r="C251" t="s">
        <v>2277</v>
      </c>
      <c r="D251" t="s">
        <v>1952</v>
      </c>
      <c r="E251" t="s">
        <v>286</v>
      </c>
      <c r="F251" t="s">
        <v>999</v>
      </c>
      <c r="G251" t="s">
        <v>999</v>
      </c>
      <c r="H251"/>
      <c r="I251" t="s">
        <v>1011</v>
      </c>
      <c r="J251" s="336">
        <v>54009879</v>
      </c>
      <c r="K251" t="s">
        <v>999</v>
      </c>
      <c r="L251"/>
      <c r="M251"/>
      <c r="N251"/>
    </row>
    <row r="252" spans="2:14" ht="15.75">
      <c r="B252" s="303" t="s">
        <v>988</v>
      </c>
      <c r="C252" t="s">
        <v>2292</v>
      </c>
      <c r="D252" t="s">
        <v>1953</v>
      </c>
      <c r="E252" t="s">
        <v>2226</v>
      </c>
      <c r="F252" t="s">
        <v>999</v>
      </c>
      <c r="G252" t="s">
        <v>999</v>
      </c>
      <c r="H252"/>
      <c r="I252" t="s">
        <v>1011</v>
      </c>
      <c r="J252" s="336">
        <v>556821</v>
      </c>
      <c r="K252" t="s">
        <v>999</v>
      </c>
      <c r="L252"/>
      <c r="M252"/>
      <c r="N252"/>
    </row>
    <row r="253" spans="2:14" ht="15.75">
      <c r="B253" s="303" t="s">
        <v>988</v>
      </c>
      <c r="C253" t="s">
        <v>2292</v>
      </c>
      <c r="D253" t="s">
        <v>1953</v>
      </c>
      <c r="E253" t="s">
        <v>1543</v>
      </c>
      <c r="F253" t="s">
        <v>999</v>
      </c>
      <c r="G253" t="s">
        <v>999</v>
      </c>
      <c r="H253"/>
      <c r="I253" t="s">
        <v>1011</v>
      </c>
      <c r="J253" s="336">
        <v>713855</v>
      </c>
      <c r="K253" t="s">
        <v>999</v>
      </c>
      <c r="L253"/>
      <c r="M253"/>
      <c r="N253"/>
    </row>
    <row r="254" spans="2:14" ht="15.75">
      <c r="B254" s="303" t="s">
        <v>988</v>
      </c>
      <c r="C254" t="s">
        <v>2292</v>
      </c>
      <c r="D254" t="s">
        <v>1952</v>
      </c>
      <c r="E254" t="s">
        <v>2279</v>
      </c>
      <c r="F254" t="s">
        <v>999</v>
      </c>
      <c r="G254" t="s">
        <v>999</v>
      </c>
      <c r="H254"/>
      <c r="I254" t="s">
        <v>1011</v>
      </c>
      <c r="J254" s="336">
        <v>2045180</v>
      </c>
      <c r="K254" t="s">
        <v>999</v>
      </c>
      <c r="L254"/>
      <c r="M254"/>
      <c r="N254"/>
    </row>
    <row r="255" spans="2:14" ht="15.75">
      <c r="B255" s="303" t="s">
        <v>988</v>
      </c>
      <c r="C255" t="s">
        <v>2292</v>
      </c>
      <c r="D255" t="s">
        <v>1952</v>
      </c>
      <c r="E255" t="s">
        <v>1543</v>
      </c>
      <c r="F255" t="s">
        <v>999</v>
      </c>
      <c r="G255" t="s">
        <v>999</v>
      </c>
      <c r="H255"/>
      <c r="I255" t="s">
        <v>1011</v>
      </c>
      <c r="J255" s="336">
        <v>933917</v>
      </c>
      <c r="K255" t="s">
        <v>999</v>
      </c>
      <c r="L255"/>
      <c r="M255"/>
      <c r="N255"/>
    </row>
    <row r="256" spans="2:14" ht="15.75">
      <c r="B256" s="303" t="s">
        <v>988</v>
      </c>
      <c r="C256" t="s">
        <v>2292</v>
      </c>
      <c r="D256" t="s">
        <v>1952</v>
      </c>
      <c r="E256" t="s">
        <v>2212</v>
      </c>
      <c r="F256" t="s">
        <v>999</v>
      </c>
      <c r="G256" t="s">
        <v>999</v>
      </c>
      <c r="H256"/>
      <c r="I256" t="s">
        <v>1011</v>
      </c>
      <c r="J256" s="336">
        <v>0</v>
      </c>
      <c r="K256" t="s">
        <v>999</v>
      </c>
      <c r="L256"/>
      <c r="M256"/>
      <c r="N256"/>
    </row>
    <row r="257" spans="2:14" ht="15.75">
      <c r="B257" s="303" t="s">
        <v>988</v>
      </c>
      <c r="C257" t="s">
        <v>2292</v>
      </c>
      <c r="D257" t="s">
        <v>1952</v>
      </c>
      <c r="E257" t="s">
        <v>2209</v>
      </c>
      <c r="F257" t="s">
        <v>999</v>
      </c>
      <c r="G257" t="s">
        <v>999</v>
      </c>
      <c r="H257"/>
      <c r="I257" t="s">
        <v>1011</v>
      </c>
      <c r="J257" s="336">
        <v>906412</v>
      </c>
      <c r="K257" t="s">
        <v>999</v>
      </c>
      <c r="L257"/>
      <c r="M257"/>
      <c r="N257"/>
    </row>
    <row r="258" spans="2:14" ht="15.75">
      <c r="B258" s="303" t="s">
        <v>988</v>
      </c>
      <c r="C258" t="s">
        <v>2292</v>
      </c>
      <c r="D258" t="s">
        <v>1952</v>
      </c>
      <c r="E258" t="s">
        <v>286</v>
      </c>
      <c r="F258" t="s">
        <v>999</v>
      </c>
      <c r="G258" t="s">
        <v>999</v>
      </c>
      <c r="H258"/>
      <c r="I258" t="s">
        <v>1011</v>
      </c>
      <c r="J258" s="336">
        <v>0</v>
      </c>
      <c r="K258" t="s">
        <v>999</v>
      </c>
      <c r="L258"/>
      <c r="M258"/>
      <c r="N258"/>
    </row>
    <row r="259" spans="2:14" ht="15.75">
      <c r="B259" s="303" t="s">
        <v>988</v>
      </c>
      <c r="C259" t="s">
        <v>2293</v>
      </c>
      <c r="D259" t="s">
        <v>1953</v>
      </c>
      <c r="E259" t="s">
        <v>1543</v>
      </c>
      <c r="F259" t="s">
        <v>999</v>
      </c>
      <c r="G259" t="s">
        <v>999</v>
      </c>
      <c r="H259"/>
      <c r="I259" t="s">
        <v>1011</v>
      </c>
      <c r="J259" s="336">
        <v>0</v>
      </c>
      <c r="K259" t="s">
        <v>999</v>
      </c>
      <c r="L259"/>
      <c r="M259"/>
      <c r="N259"/>
    </row>
    <row r="260" spans="2:14" ht="15.75">
      <c r="B260" s="303" t="s">
        <v>988</v>
      </c>
      <c r="C260" t="s">
        <v>2293</v>
      </c>
      <c r="D260" t="s">
        <v>1952</v>
      </c>
      <c r="E260" t="s">
        <v>2279</v>
      </c>
      <c r="F260" t="s">
        <v>999</v>
      </c>
      <c r="G260" t="s">
        <v>999</v>
      </c>
      <c r="H260"/>
      <c r="I260" t="s">
        <v>1011</v>
      </c>
      <c r="J260" s="336">
        <v>609123</v>
      </c>
      <c r="K260" t="s">
        <v>999</v>
      </c>
      <c r="L260"/>
      <c r="M260"/>
      <c r="N260"/>
    </row>
    <row r="261" spans="2:14" ht="15.75">
      <c r="B261" s="303" t="s">
        <v>988</v>
      </c>
      <c r="C261" t="s">
        <v>2293</v>
      </c>
      <c r="D261" t="s">
        <v>1952</v>
      </c>
      <c r="E261" t="s">
        <v>1543</v>
      </c>
      <c r="F261" t="s">
        <v>999</v>
      </c>
      <c r="G261" t="s">
        <v>999</v>
      </c>
      <c r="H261"/>
      <c r="I261" t="s">
        <v>1011</v>
      </c>
      <c r="J261" s="336">
        <v>363930</v>
      </c>
      <c r="K261" t="s">
        <v>999</v>
      </c>
      <c r="L261"/>
      <c r="M261"/>
      <c r="N261"/>
    </row>
    <row r="262" spans="2:14" ht="15.75">
      <c r="B262" s="303" t="s">
        <v>988</v>
      </c>
      <c r="C262" t="s">
        <v>2293</v>
      </c>
      <c r="D262" t="s">
        <v>1952</v>
      </c>
      <c r="E262" t="s">
        <v>2212</v>
      </c>
      <c r="F262" t="s">
        <v>999</v>
      </c>
      <c r="G262" t="s">
        <v>999</v>
      </c>
      <c r="H262"/>
      <c r="I262" t="s">
        <v>1011</v>
      </c>
      <c r="J262" s="336">
        <v>0</v>
      </c>
      <c r="K262" t="s">
        <v>999</v>
      </c>
      <c r="L262"/>
      <c r="M262"/>
      <c r="N262"/>
    </row>
    <row r="263" spans="2:14" ht="15.75">
      <c r="B263" s="303" t="s">
        <v>988</v>
      </c>
      <c r="C263" t="s">
        <v>2293</v>
      </c>
      <c r="D263" t="s">
        <v>1952</v>
      </c>
      <c r="E263" t="s">
        <v>2209</v>
      </c>
      <c r="F263" t="s">
        <v>999</v>
      </c>
      <c r="G263" t="s">
        <v>999</v>
      </c>
      <c r="H263"/>
      <c r="I263" t="s">
        <v>1011</v>
      </c>
      <c r="J263" s="336">
        <v>43000</v>
      </c>
      <c r="K263" t="s">
        <v>999</v>
      </c>
      <c r="L263"/>
      <c r="M263"/>
      <c r="N263"/>
    </row>
    <row r="264" spans="2:14" ht="15.75">
      <c r="B264" s="303" t="s">
        <v>988</v>
      </c>
      <c r="C264" t="s">
        <v>2293</v>
      </c>
      <c r="D264" t="s">
        <v>1952</v>
      </c>
      <c r="E264" t="s">
        <v>2280</v>
      </c>
      <c r="F264" t="s">
        <v>999</v>
      </c>
      <c r="G264" t="s">
        <v>999</v>
      </c>
      <c r="H264"/>
      <c r="I264" t="s">
        <v>1011</v>
      </c>
      <c r="J264" s="336">
        <v>0</v>
      </c>
      <c r="K264" t="s">
        <v>999</v>
      </c>
      <c r="L264"/>
      <c r="M264"/>
      <c r="N264"/>
    </row>
    <row r="265" spans="2:14" ht="15.75">
      <c r="B265" s="303" t="s">
        <v>988</v>
      </c>
      <c r="C265" t="s">
        <v>2293</v>
      </c>
      <c r="D265" t="s">
        <v>1952</v>
      </c>
      <c r="E265" t="s">
        <v>286</v>
      </c>
      <c r="F265" t="s">
        <v>999</v>
      </c>
      <c r="G265" t="s">
        <v>999</v>
      </c>
      <c r="H265"/>
      <c r="I265" t="s">
        <v>1011</v>
      </c>
      <c r="J265" s="336">
        <v>170160</v>
      </c>
      <c r="K265" t="s">
        <v>999</v>
      </c>
      <c r="L265"/>
      <c r="M265"/>
      <c r="N265"/>
    </row>
    <row r="266" spans="2:14" ht="15.75">
      <c r="B266" s="303" t="s">
        <v>988</v>
      </c>
      <c r="C266" t="s">
        <v>2271</v>
      </c>
      <c r="D266" t="s">
        <v>1953</v>
      </c>
      <c r="E266" t="s">
        <v>1543</v>
      </c>
      <c r="F266" t="s">
        <v>999</v>
      </c>
      <c r="G266" t="s">
        <v>999</v>
      </c>
      <c r="H266"/>
      <c r="I266" t="s">
        <v>1011</v>
      </c>
      <c r="J266" s="336">
        <v>0</v>
      </c>
      <c r="K266" t="s">
        <v>999</v>
      </c>
      <c r="L266"/>
      <c r="M266"/>
      <c r="N266"/>
    </row>
    <row r="267" spans="2:14" ht="15.75">
      <c r="B267" s="303" t="s">
        <v>988</v>
      </c>
      <c r="C267" t="s">
        <v>2271</v>
      </c>
      <c r="D267" t="s">
        <v>1952</v>
      </c>
      <c r="E267" t="s">
        <v>2279</v>
      </c>
      <c r="F267" t="s">
        <v>999</v>
      </c>
      <c r="G267" t="s">
        <v>999</v>
      </c>
      <c r="H267"/>
      <c r="I267" t="s">
        <v>1011</v>
      </c>
      <c r="J267" s="336">
        <v>3121959</v>
      </c>
      <c r="K267" t="s">
        <v>999</v>
      </c>
      <c r="L267"/>
      <c r="M267"/>
      <c r="N267"/>
    </row>
    <row r="268" spans="2:14" ht="15.75">
      <c r="B268" s="303" t="s">
        <v>988</v>
      </c>
      <c r="C268" t="s">
        <v>2271</v>
      </c>
      <c r="D268" t="s">
        <v>1952</v>
      </c>
      <c r="E268" t="s">
        <v>1543</v>
      </c>
      <c r="F268" t="s">
        <v>999</v>
      </c>
      <c r="G268" t="s">
        <v>999</v>
      </c>
      <c r="H268"/>
      <c r="I268" t="s">
        <v>1011</v>
      </c>
      <c r="J268" s="336">
        <v>15253474</v>
      </c>
      <c r="K268" t="s">
        <v>999</v>
      </c>
      <c r="L268"/>
      <c r="M268"/>
      <c r="N268"/>
    </row>
    <row r="269" spans="2:14" ht="15.75">
      <c r="B269" s="303" t="s">
        <v>988</v>
      </c>
      <c r="C269" t="s">
        <v>2271</v>
      </c>
      <c r="D269" t="s">
        <v>1952</v>
      </c>
      <c r="E269" t="s">
        <v>2212</v>
      </c>
      <c r="F269" t="s">
        <v>999</v>
      </c>
      <c r="G269" t="s">
        <v>999</v>
      </c>
      <c r="H269"/>
      <c r="I269" t="s">
        <v>1011</v>
      </c>
      <c r="J269" s="336">
        <v>0</v>
      </c>
      <c r="K269" t="s">
        <v>999</v>
      </c>
      <c r="L269"/>
      <c r="M269"/>
      <c r="N269"/>
    </row>
    <row r="270" spans="2:14" ht="15.75">
      <c r="B270" s="303" t="s">
        <v>988</v>
      </c>
      <c r="C270" t="s">
        <v>2271</v>
      </c>
      <c r="D270" t="s">
        <v>1952</v>
      </c>
      <c r="E270" t="s">
        <v>2209</v>
      </c>
      <c r="F270" t="s">
        <v>999</v>
      </c>
      <c r="G270" t="s">
        <v>999</v>
      </c>
      <c r="H270"/>
      <c r="I270" t="s">
        <v>1011</v>
      </c>
      <c r="J270" s="336">
        <v>0</v>
      </c>
      <c r="K270" t="s">
        <v>999</v>
      </c>
      <c r="L270"/>
      <c r="M270"/>
      <c r="N270"/>
    </row>
    <row r="271" spans="2:14" ht="15.75">
      <c r="B271" s="303" t="s">
        <v>988</v>
      </c>
      <c r="C271" t="s">
        <v>2271</v>
      </c>
      <c r="D271" t="s">
        <v>1952</v>
      </c>
      <c r="E271" t="s">
        <v>286</v>
      </c>
      <c r="F271" t="s">
        <v>999</v>
      </c>
      <c r="G271" t="s">
        <v>999</v>
      </c>
      <c r="H271"/>
      <c r="I271" t="s">
        <v>1011</v>
      </c>
      <c r="J271" s="336">
        <v>13826792</v>
      </c>
      <c r="K271" t="s">
        <v>999</v>
      </c>
      <c r="L271"/>
      <c r="M271"/>
      <c r="N271"/>
    </row>
    <row r="272" spans="2:14" ht="15.75">
      <c r="B272" s="303" t="s">
        <v>988</v>
      </c>
      <c r="C272" t="s">
        <v>2269</v>
      </c>
      <c r="D272" t="s">
        <v>1953</v>
      </c>
      <c r="E272" t="s">
        <v>1543</v>
      </c>
      <c r="F272" t="s">
        <v>999</v>
      </c>
      <c r="G272" t="s">
        <v>999</v>
      </c>
      <c r="H272"/>
      <c r="I272" t="s">
        <v>1011</v>
      </c>
      <c r="J272" s="336">
        <v>764692</v>
      </c>
      <c r="K272" t="s">
        <v>999</v>
      </c>
      <c r="L272"/>
      <c r="M272"/>
      <c r="N272"/>
    </row>
    <row r="273" spans="2:14" ht="15.75">
      <c r="B273" s="303" t="s">
        <v>988</v>
      </c>
      <c r="C273" t="s">
        <v>2269</v>
      </c>
      <c r="D273" t="s">
        <v>1952</v>
      </c>
      <c r="E273" t="s">
        <v>2279</v>
      </c>
      <c r="F273" t="s">
        <v>999</v>
      </c>
      <c r="G273" t="s">
        <v>999</v>
      </c>
      <c r="H273"/>
      <c r="I273" t="s">
        <v>1011</v>
      </c>
      <c r="J273" s="336">
        <v>4328509</v>
      </c>
      <c r="K273" t="s">
        <v>999</v>
      </c>
      <c r="L273"/>
      <c r="M273"/>
      <c r="N273"/>
    </row>
    <row r="274" spans="2:14" ht="15.75">
      <c r="B274" s="303" t="s">
        <v>988</v>
      </c>
      <c r="C274" t="s">
        <v>2269</v>
      </c>
      <c r="D274" t="s">
        <v>1952</v>
      </c>
      <c r="E274" t="s">
        <v>1543</v>
      </c>
      <c r="F274" t="s">
        <v>999</v>
      </c>
      <c r="G274" t="s">
        <v>999</v>
      </c>
      <c r="H274"/>
      <c r="I274" t="s">
        <v>1011</v>
      </c>
      <c r="J274" s="336">
        <v>9979858</v>
      </c>
      <c r="K274" t="s">
        <v>999</v>
      </c>
      <c r="L274"/>
      <c r="M274"/>
      <c r="N274"/>
    </row>
    <row r="275" spans="2:14" ht="15.75">
      <c r="B275" s="303" t="s">
        <v>988</v>
      </c>
      <c r="C275" t="s">
        <v>2269</v>
      </c>
      <c r="D275" t="s">
        <v>1952</v>
      </c>
      <c r="E275" t="s">
        <v>2212</v>
      </c>
      <c r="F275" t="s">
        <v>999</v>
      </c>
      <c r="G275" t="s">
        <v>999</v>
      </c>
      <c r="H275"/>
      <c r="I275" t="s">
        <v>1011</v>
      </c>
      <c r="J275" s="336">
        <v>0</v>
      </c>
      <c r="K275" t="s">
        <v>999</v>
      </c>
      <c r="L275"/>
      <c r="M275"/>
      <c r="N275"/>
    </row>
    <row r="276" spans="2:14" ht="15.75">
      <c r="B276" s="303" t="s">
        <v>988</v>
      </c>
      <c r="C276" t="s">
        <v>2269</v>
      </c>
      <c r="D276" t="s">
        <v>1952</v>
      </c>
      <c r="E276" t="s">
        <v>2209</v>
      </c>
      <c r="F276" t="s">
        <v>999</v>
      </c>
      <c r="G276" t="s">
        <v>999</v>
      </c>
      <c r="H276"/>
      <c r="I276" t="s">
        <v>1011</v>
      </c>
      <c r="J276" s="336">
        <v>0</v>
      </c>
      <c r="K276" t="s">
        <v>999</v>
      </c>
      <c r="L276"/>
      <c r="M276"/>
      <c r="N276"/>
    </row>
    <row r="277" spans="2:14" ht="15.75">
      <c r="B277" s="303" t="s">
        <v>988</v>
      </c>
      <c r="C277" t="s">
        <v>2269</v>
      </c>
      <c r="D277" t="s">
        <v>1952</v>
      </c>
      <c r="E277" t="s">
        <v>286</v>
      </c>
      <c r="F277" t="s">
        <v>999</v>
      </c>
      <c r="G277" t="s">
        <v>999</v>
      </c>
      <c r="H277"/>
      <c r="I277" t="s">
        <v>1011</v>
      </c>
      <c r="J277" s="336">
        <v>5131600</v>
      </c>
      <c r="K277" t="s">
        <v>999</v>
      </c>
      <c r="L277"/>
      <c r="M277"/>
      <c r="N277"/>
    </row>
    <row r="278" spans="2:14" ht="15.75">
      <c r="B278" s="303" t="s">
        <v>988</v>
      </c>
      <c r="C278" t="s">
        <v>2294</v>
      </c>
      <c r="D278" t="s">
        <v>1953</v>
      </c>
      <c r="E278" t="s">
        <v>2226</v>
      </c>
      <c r="F278" t="s">
        <v>999</v>
      </c>
      <c r="G278" t="s">
        <v>999</v>
      </c>
      <c r="H278"/>
      <c r="I278" t="s">
        <v>1011</v>
      </c>
      <c r="J278" s="336">
        <v>1494683</v>
      </c>
      <c r="K278" t="s">
        <v>999</v>
      </c>
      <c r="L278"/>
      <c r="M278"/>
      <c r="N278"/>
    </row>
    <row r="279" spans="2:14" ht="15.75">
      <c r="B279" s="303" t="s">
        <v>988</v>
      </c>
      <c r="C279" t="s">
        <v>2294</v>
      </c>
      <c r="D279" t="s">
        <v>1953</v>
      </c>
      <c r="E279" t="s">
        <v>1543</v>
      </c>
      <c r="F279" t="s">
        <v>999</v>
      </c>
      <c r="G279" t="s">
        <v>999</v>
      </c>
      <c r="H279"/>
      <c r="I279" t="s">
        <v>1011</v>
      </c>
      <c r="J279" s="336">
        <v>2951942</v>
      </c>
      <c r="K279" t="s">
        <v>999</v>
      </c>
      <c r="L279"/>
      <c r="M279"/>
      <c r="N279"/>
    </row>
    <row r="280" spans="2:14" ht="15.75">
      <c r="B280" s="303" t="s">
        <v>988</v>
      </c>
      <c r="C280" t="s">
        <v>2294</v>
      </c>
      <c r="D280" t="s">
        <v>1952</v>
      </c>
      <c r="E280" t="s">
        <v>2226</v>
      </c>
      <c r="F280" t="s">
        <v>999</v>
      </c>
      <c r="G280" t="s">
        <v>999</v>
      </c>
      <c r="H280"/>
      <c r="I280" t="s">
        <v>1011</v>
      </c>
      <c r="J280" s="336">
        <v>14516</v>
      </c>
      <c r="K280" t="s">
        <v>999</v>
      </c>
      <c r="L280"/>
      <c r="M280"/>
      <c r="N280"/>
    </row>
    <row r="281" spans="2:14" ht="15.75">
      <c r="B281" s="303" t="s">
        <v>988</v>
      </c>
      <c r="C281" t="s">
        <v>2294</v>
      </c>
      <c r="D281" t="s">
        <v>1952</v>
      </c>
      <c r="E281" t="s">
        <v>2279</v>
      </c>
      <c r="F281" t="s">
        <v>999</v>
      </c>
      <c r="G281" t="s">
        <v>999</v>
      </c>
      <c r="H281"/>
      <c r="I281" t="s">
        <v>1011</v>
      </c>
      <c r="J281" s="336">
        <v>23555552</v>
      </c>
      <c r="K281" t="s">
        <v>999</v>
      </c>
      <c r="L281"/>
      <c r="M281"/>
      <c r="N281"/>
    </row>
    <row r="282" spans="2:14" ht="15.75">
      <c r="B282" s="303" t="s">
        <v>988</v>
      </c>
      <c r="C282" t="s">
        <v>2294</v>
      </c>
      <c r="D282" t="s">
        <v>1952</v>
      </c>
      <c r="E282" t="s">
        <v>1543</v>
      </c>
      <c r="F282" t="s">
        <v>999</v>
      </c>
      <c r="G282" t="s">
        <v>999</v>
      </c>
      <c r="H282"/>
      <c r="I282" t="s">
        <v>1011</v>
      </c>
      <c r="J282" s="336">
        <v>372270</v>
      </c>
      <c r="K282" t="s">
        <v>999</v>
      </c>
      <c r="L282"/>
      <c r="M282"/>
      <c r="N282"/>
    </row>
    <row r="283" spans="2:14" ht="15.75">
      <c r="B283" s="303" t="s">
        <v>988</v>
      </c>
      <c r="C283" t="s">
        <v>2294</v>
      </c>
      <c r="D283" t="s">
        <v>1952</v>
      </c>
      <c r="E283" t="s">
        <v>2212</v>
      </c>
      <c r="F283" t="s">
        <v>999</v>
      </c>
      <c r="G283" t="s">
        <v>999</v>
      </c>
      <c r="H283"/>
      <c r="I283" t="s">
        <v>1011</v>
      </c>
      <c r="J283" s="336">
        <v>0</v>
      </c>
      <c r="K283" t="s">
        <v>999</v>
      </c>
      <c r="L283"/>
      <c r="M283"/>
      <c r="N283"/>
    </row>
    <row r="284" spans="2:14" ht="15.75">
      <c r="B284" s="303" t="s">
        <v>988</v>
      </c>
      <c r="C284" t="s">
        <v>2294</v>
      </c>
      <c r="D284" t="s">
        <v>1952</v>
      </c>
      <c r="E284" t="s">
        <v>2209</v>
      </c>
      <c r="F284" t="s">
        <v>999</v>
      </c>
      <c r="G284" t="s">
        <v>999</v>
      </c>
      <c r="H284"/>
      <c r="I284" t="s">
        <v>1011</v>
      </c>
      <c r="J284" s="336">
        <v>101188</v>
      </c>
      <c r="K284" t="s">
        <v>999</v>
      </c>
      <c r="L284"/>
      <c r="M284"/>
      <c r="N284"/>
    </row>
    <row r="285" spans="2:14" ht="15.75">
      <c r="B285" s="303" t="s">
        <v>988</v>
      </c>
      <c r="C285" t="s">
        <v>2294</v>
      </c>
      <c r="D285" t="s">
        <v>1952</v>
      </c>
      <c r="E285" t="s">
        <v>286</v>
      </c>
      <c r="F285" t="s">
        <v>999</v>
      </c>
      <c r="G285" t="s">
        <v>999</v>
      </c>
      <c r="H285"/>
      <c r="I285" t="s">
        <v>1011</v>
      </c>
      <c r="J285" s="336">
        <v>0</v>
      </c>
      <c r="K285" t="s">
        <v>999</v>
      </c>
      <c r="L285"/>
      <c r="M285"/>
      <c r="N285"/>
    </row>
    <row r="286" spans="2:14" ht="15.75">
      <c r="B286" s="303" t="s">
        <v>988</v>
      </c>
      <c r="C286" t="s">
        <v>2246</v>
      </c>
      <c r="D286" t="s">
        <v>1953</v>
      </c>
      <c r="E286" t="s">
        <v>1543</v>
      </c>
      <c r="F286" t="s">
        <v>999</v>
      </c>
      <c r="G286" t="s">
        <v>999</v>
      </c>
      <c r="H286"/>
      <c r="I286" t="s">
        <v>1011</v>
      </c>
      <c r="J286" s="336">
        <v>0</v>
      </c>
      <c r="K286" t="s">
        <v>999</v>
      </c>
      <c r="L286"/>
      <c r="M286"/>
      <c r="N286"/>
    </row>
    <row r="287" spans="2:14" ht="15.75">
      <c r="B287" s="303" t="s">
        <v>988</v>
      </c>
      <c r="C287" t="s">
        <v>2246</v>
      </c>
      <c r="D287" t="s">
        <v>1952</v>
      </c>
      <c r="E287" t="s">
        <v>2279</v>
      </c>
      <c r="F287" t="s">
        <v>999</v>
      </c>
      <c r="G287" t="s">
        <v>999</v>
      </c>
      <c r="H287"/>
      <c r="I287" t="s">
        <v>1011</v>
      </c>
      <c r="J287" s="336">
        <v>3256212</v>
      </c>
      <c r="K287" t="s">
        <v>999</v>
      </c>
      <c r="L287"/>
      <c r="M287"/>
      <c r="N287"/>
    </row>
    <row r="288" spans="2:14" ht="15.75">
      <c r="B288" s="303" t="s">
        <v>988</v>
      </c>
      <c r="C288" t="s">
        <v>2246</v>
      </c>
      <c r="D288" t="s">
        <v>1952</v>
      </c>
      <c r="E288" t="s">
        <v>1543</v>
      </c>
      <c r="F288" t="s">
        <v>999</v>
      </c>
      <c r="G288" t="s">
        <v>999</v>
      </c>
      <c r="H288"/>
      <c r="I288" t="s">
        <v>1011</v>
      </c>
      <c r="J288" s="336">
        <v>916111</v>
      </c>
      <c r="K288" t="s">
        <v>999</v>
      </c>
      <c r="L288"/>
      <c r="M288"/>
      <c r="N288"/>
    </row>
    <row r="289" spans="2:14" ht="15.75">
      <c r="B289" s="303" t="s">
        <v>988</v>
      </c>
      <c r="C289" t="s">
        <v>2246</v>
      </c>
      <c r="D289" t="s">
        <v>1952</v>
      </c>
      <c r="E289" t="s">
        <v>2212</v>
      </c>
      <c r="F289" t="s">
        <v>999</v>
      </c>
      <c r="G289" t="s">
        <v>999</v>
      </c>
      <c r="H289"/>
      <c r="I289" t="s">
        <v>1011</v>
      </c>
      <c r="J289" s="336">
        <v>0</v>
      </c>
      <c r="K289" t="s">
        <v>999</v>
      </c>
      <c r="L289"/>
      <c r="M289"/>
      <c r="N289"/>
    </row>
    <row r="290" spans="2:14" ht="15.75">
      <c r="B290" s="303" t="s">
        <v>988</v>
      </c>
      <c r="C290" t="s">
        <v>2246</v>
      </c>
      <c r="D290" t="s">
        <v>1952</v>
      </c>
      <c r="E290" t="s">
        <v>2209</v>
      </c>
      <c r="F290" t="s">
        <v>999</v>
      </c>
      <c r="G290" t="s">
        <v>999</v>
      </c>
      <c r="H290"/>
      <c r="I290" t="s">
        <v>1011</v>
      </c>
      <c r="J290" s="336">
        <v>360000</v>
      </c>
      <c r="K290" t="s">
        <v>999</v>
      </c>
      <c r="L290"/>
      <c r="M290"/>
      <c r="N290"/>
    </row>
    <row r="291" spans="2:14" ht="15.75">
      <c r="B291" s="303" t="s">
        <v>988</v>
      </c>
      <c r="C291" t="s">
        <v>2246</v>
      </c>
      <c r="D291" t="s">
        <v>1952</v>
      </c>
      <c r="E291" t="s">
        <v>286</v>
      </c>
      <c r="F291" t="s">
        <v>999</v>
      </c>
      <c r="G291" t="s">
        <v>999</v>
      </c>
      <c r="H291"/>
      <c r="I291" t="s">
        <v>1011</v>
      </c>
      <c r="J291" s="336">
        <v>0</v>
      </c>
      <c r="K291" t="s">
        <v>999</v>
      </c>
      <c r="L291"/>
      <c r="M291"/>
      <c r="N291"/>
    </row>
    <row r="292" spans="2:14" ht="15.75">
      <c r="B292" s="303" t="s">
        <v>988</v>
      </c>
      <c r="C292" t="s">
        <v>2295</v>
      </c>
      <c r="D292" t="s">
        <v>1953</v>
      </c>
      <c r="E292" t="s">
        <v>1543</v>
      </c>
      <c r="F292" t="s">
        <v>999</v>
      </c>
      <c r="G292" t="s">
        <v>999</v>
      </c>
      <c r="H292"/>
      <c r="I292" t="s">
        <v>1011</v>
      </c>
      <c r="J292" s="336">
        <v>621817</v>
      </c>
      <c r="K292" t="s">
        <v>999</v>
      </c>
      <c r="L292"/>
      <c r="M292"/>
      <c r="N292"/>
    </row>
    <row r="293" spans="2:14" ht="15.75">
      <c r="B293" s="303" t="s">
        <v>988</v>
      </c>
      <c r="C293" t="s">
        <v>2295</v>
      </c>
      <c r="D293" t="s">
        <v>1952</v>
      </c>
      <c r="E293" t="s">
        <v>2279</v>
      </c>
      <c r="F293" t="s">
        <v>999</v>
      </c>
      <c r="G293" t="s">
        <v>999</v>
      </c>
      <c r="H293"/>
      <c r="I293" t="s">
        <v>1011</v>
      </c>
      <c r="J293" s="336">
        <v>1223691</v>
      </c>
      <c r="K293" t="s">
        <v>999</v>
      </c>
      <c r="L293"/>
      <c r="M293"/>
      <c r="N293"/>
    </row>
    <row r="294" spans="2:14" ht="15.75">
      <c r="B294" s="303" t="s">
        <v>988</v>
      </c>
      <c r="C294" t="s">
        <v>2295</v>
      </c>
      <c r="D294" t="s">
        <v>1952</v>
      </c>
      <c r="E294" t="s">
        <v>1543</v>
      </c>
      <c r="F294" t="s">
        <v>999</v>
      </c>
      <c r="G294" t="s">
        <v>999</v>
      </c>
      <c r="H294"/>
      <c r="I294" t="s">
        <v>1011</v>
      </c>
      <c r="J294" s="336">
        <v>726080</v>
      </c>
      <c r="K294" t="s">
        <v>999</v>
      </c>
      <c r="L294"/>
      <c r="M294"/>
      <c r="N294"/>
    </row>
    <row r="295" spans="2:14" ht="15.75">
      <c r="B295" s="303" t="s">
        <v>988</v>
      </c>
      <c r="C295" t="s">
        <v>2295</v>
      </c>
      <c r="D295" t="s">
        <v>1952</v>
      </c>
      <c r="E295" t="s">
        <v>2212</v>
      </c>
      <c r="F295" t="s">
        <v>999</v>
      </c>
      <c r="G295" t="s">
        <v>999</v>
      </c>
      <c r="H295"/>
      <c r="I295" t="s">
        <v>1011</v>
      </c>
      <c r="J295" s="336">
        <v>0</v>
      </c>
      <c r="K295" t="s">
        <v>999</v>
      </c>
      <c r="L295"/>
      <c r="M295"/>
      <c r="N295"/>
    </row>
    <row r="296" spans="2:14" ht="15.75">
      <c r="B296" s="303" t="s">
        <v>988</v>
      </c>
      <c r="C296" t="s">
        <v>2295</v>
      </c>
      <c r="D296" t="s">
        <v>1952</v>
      </c>
      <c r="E296" t="s">
        <v>2209</v>
      </c>
      <c r="F296" t="s">
        <v>999</v>
      </c>
      <c r="G296" t="s">
        <v>999</v>
      </c>
      <c r="H296"/>
      <c r="I296" t="s">
        <v>1011</v>
      </c>
      <c r="J296" s="336">
        <v>1116017</v>
      </c>
      <c r="K296" t="s">
        <v>999</v>
      </c>
      <c r="L296"/>
      <c r="M296"/>
      <c r="N296"/>
    </row>
    <row r="297" spans="2:14" ht="15.75">
      <c r="B297" s="303" t="s">
        <v>988</v>
      </c>
      <c r="C297" t="s">
        <v>2295</v>
      </c>
      <c r="D297" t="s">
        <v>1952</v>
      </c>
      <c r="E297" t="s">
        <v>286</v>
      </c>
      <c r="F297" t="s">
        <v>999</v>
      </c>
      <c r="G297" t="s">
        <v>999</v>
      </c>
      <c r="H297"/>
      <c r="I297" t="s">
        <v>1011</v>
      </c>
      <c r="J297" s="336">
        <v>2357751</v>
      </c>
      <c r="K297" t="s">
        <v>999</v>
      </c>
      <c r="L297"/>
      <c r="M297"/>
      <c r="N297"/>
    </row>
    <row r="298" spans="2:14" ht="15.75">
      <c r="B298" s="303" t="s">
        <v>988</v>
      </c>
      <c r="C298" t="s">
        <v>2296</v>
      </c>
      <c r="D298" t="s">
        <v>1953</v>
      </c>
      <c r="E298" t="s">
        <v>1543</v>
      </c>
      <c r="F298" t="s">
        <v>999</v>
      </c>
      <c r="G298" t="s">
        <v>999</v>
      </c>
      <c r="H298"/>
      <c r="I298" t="s">
        <v>1011</v>
      </c>
      <c r="J298" s="336">
        <v>14962457</v>
      </c>
      <c r="K298" t="s">
        <v>999</v>
      </c>
      <c r="L298"/>
      <c r="M298"/>
      <c r="N298"/>
    </row>
    <row r="299" spans="2:14" ht="15.75">
      <c r="B299" s="303" t="s">
        <v>988</v>
      </c>
      <c r="C299" t="s">
        <v>2296</v>
      </c>
      <c r="D299" t="s">
        <v>1952</v>
      </c>
      <c r="E299" t="s">
        <v>2279</v>
      </c>
      <c r="F299" t="s">
        <v>999</v>
      </c>
      <c r="G299" t="s">
        <v>999</v>
      </c>
      <c r="H299"/>
      <c r="I299" t="s">
        <v>1011</v>
      </c>
      <c r="J299" s="336">
        <v>1492594</v>
      </c>
      <c r="K299" t="s">
        <v>999</v>
      </c>
      <c r="L299"/>
      <c r="M299"/>
      <c r="N299"/>
    </row>
    <row r="300" spans="2:14" ht="15.75">
      <c r="B300" s="303" t="s">
        <v>988</v>
      </c>
      <c r="C300" t="s">
        <v>2296</v>
      </c>
      <c r="D300" t="s">
        <v>1952</v>
      </c>
      <c r="E300" t="s">
        <v>1543</v>
      </c>
      <c r="F300" t="s">
        <v>999</v>
      </c>
      <c r="G300" t="s">
        <v>999</v>
      </c>
      <c r="H300"/>
      <c r="I300" t="s">
        <v>1011</v>
      </c>
      <c r="J300" s="336">
        <v>3092603</v>
      </c>
      <c r="K300" t="s">
        <v>999</v>
      </c>
      <c r="L300"/>
      <c r="M300"/>
      <c r="N300"/>
    </row>
    <row r="301" spans="2:14" ht="15.75">
      <c r="B301" s="303" t="s">
        <v>988</v>
      </c>
      <c r="C301" t="s">
        <v>2296</v>
      </c>
      <c r="D301" t="s">
        <v>1952</v>
      </c>
      <c r="E301" t="s">
        <v>2212</v>
      </c>
      <c r="F301" t="s">
        <v>999</v>
      </c>
      <c r="G301" t="s">
        <v>999</v>
      </c>
      <c r="H301"/>
      <c r="I301" t="s">
        <v>1011</v>
      </c>
      <c r="J301" s="336">
        <v>0</v>
      </c>
      <c r="K301" t="s">
        <v>999</v>
      </c>
      <c r="L301"/>
      <c r="M301"/>
      <c r="N301"/>
    </row>
    <row r="302" spans="2:14" ht="15.75">
      <c r="B302" s="303" t="s">
        <v>988</v>
      </c>
      <c r="C302" t="s">
        <v>2296</v>
      </c>
      <c r="D302" t="s">
        <v>1952</v>
      </c>
      <c r="E302" t="s">
        <v>2209</v>
      </c>
      <c r="F302" t="s">
        <v>999</v>
      </c>
      <c r="G302" t="s">
        <v>999</v>
      </c>
      <c r="H302"/>
      <c r="I302" t="s">
        <v>1011</v>
      </c>
      <c r="J302" s="336">
        <v>6757568</v>
      </c>
      <c r="K302" t="s">
        <v>999</v>
      </c>
      <c r="L302"/>
      <c r="M302"/>
      <c r="N302"/>
    </row>
    <row r="303" spans="2:14" ht="15.75">
      <c r="B303" s="303" t="s">
        <v>988</v>
      </c>
      <c r="C303" t="s">
        <v>2296</v>
      </c>
      <c r="D303" t="s">
        <v>1952</v>
      </c>
      <c r="E303" t="s">
        <v>286</v>
      </c>
      <c r="F303" t="s">
        <v>999</v>
      </c>
      <c r="G303" t="s">
        <v>999</v>
      </c>
      <c r="H303"/>
      <c r="I303" t="s">
        <v>1011</v>
      </c>
      <c r="J303" s="336">
        <v>0</v>
      </c>
      <c r="K303" t="s">
        <v>999</v>
      </c>
      <c r="L303"/>
      <c r="M303"/>
      <c r="N303"/>
    </row>
    <row r="304" spans="2:14" ht="15.75">
      <c r="B304" s="303" t="s">
        <v>988</v>
      </c>
      <c r="C304" t="s">
        <v>2297</v>
      </c>
      <c r="D304" t="s">
        <v>1953</v>
      </c>
      <c r="E304" t="s">
        <v>1543</v>
      </c>
      <c r="F304" t="s">
        <v>999</v>
      </c>
      <c r="G304" t="s">
        <v>999</v>
      </c>
      <c r="H304"/>
      <c r="I304" t="s">
        <v>1011</v>
      </c>
      <c r="J304" s="336">
        <v>0</v>
      </c>
      <c r="K304" t="s">
        <v>999</v>
      </c>
      <c r="L304"/>
      <c r="M304"/>
      <c r="N304"/>
    </row>
    <row r="305" spans="2:14" ht="15.75">
      <c r="B305" s="303" t="s">
        <v>988</v>
      </c>
      <c r="C305" t="s">
        <v>2297</v>
      </c>
      <c r="D305" t="s">
        <v>1952</v>
      </c>
      <c r="E305" t="s">
        <v>2279</v>
      </c>
      <c r="F305" t="s">
        <v>999</v>
      </c>
      <c r="G305" t="s">
        <v>999</v>
      </c>
      <c r="H305"/>
      <c r="I305" t="s">
        <v>1011</v>
      </c>
      <c r="J305" s="336">
        <v>6244295</v>
      </c>
      <c r="K305" t="s">
        <v>999</v>
      </c>
      <c r="L305"/>
      <c r="M305"/>
      <c r="N305"/>
    </row>
    <row r="306" spans="2:14" ht="15.75">
      <c r="B306" s="303" t="s">
        <v>988</v>
      </c>
      <c r="C306" t="s">
        <v>2297</v>
      </c>
      <c r="D306" t="s">
        <v>1952</v>
      </c>
      <c r="E306" t="s">
        <v>1543</v>
      </c>
      <c r="F306" t="s">
        <v>999</v>
      </c>
      <c r="G306" t="s">
        <v>999</v>
      </c>
      <c r="H306"/>
      <c r="I306" t="s">
        <v>1011</v>
      </c>
      <c r="J306" s="336">
        <v>31432</v>
      </c>
      <c r="K306" t="s">
        <v>999</v>
      </c>
      <c r="L306"/>
      <c r="M306"/>
      <c r="N306"/>
    </row>
    <row r="307" spans="2:14" ht="15.75">
      <c r="B307" s="303" t="s">
        <v>988</v>
      </c>
      <c r="C307" t="s">
        <v>2297</v>
      </c>
      <c r="D307" t="s">
        <v>1952</v>
      </c>
      <c r="E307" t="s">
        <v>2212</v>
      </c>
      <c r="F307" t="s">
        <v>999</v>
      </c>
      <c r="G307" t="s">
        <v>999</v>
      </c>
      <c r="H307"/>
      <c r="I307" t="s">
        <v>1011</v>
      </c>
      <c r="J307" s="336">
        <v>0</v>
      </c>
      <c r="K307" t="s">
        <v>999</v>
      </c>
      <c r="L307"/>
      <c r="M307"/>
      <c r="N307"/>
    </row>
    <row r="308" spans="2:14" ht="15.75">
      <c r="B308" s="303" t="s">
        <v>988</v>
      </c>
      <c r="C308" t="s">
        <v>2297</v>
      </c>
      <c r="D308" t="s">
        <v>1952</v>
      </c>
      <c r="E308" t="s">
        <v>2209</v>
      </c>
      <c r="F308" t="s">
        <v>999</v>
      </c>
      <c r="G308" t="s">
        <v>999</v>
      </c>
      <c r="H308"/>
      <c r="I308" t="s">
        <v>1011</v>
      </c>
      <c r="J308" s="336">
        <v>1593156</v>
      </c>
      <c r="K308" t="s">
        <v>999</v>
      </c>
      <c r="L308"/>
      <c r="M308"/>
      <c r="N308"/>
    </row>
    <row r="309" spans="2:14" ht="15.75">
      <c r="B309" s="303" t="s">
        <v>988</v>
      </c>
      <c r="C309" t="s">
        <v>2297</v>
      </c>
      <c r="D309" t="s">
        <v>1952</v>
      </c>
      <c r="E309" t="s">
        <v>286</v>
      </c>
      <c r="F309" t="s">
        <v>999</v>
      </c>
      <c r="G309" t="s">
        <v>999</v>
      </c>
      <c r="H309"/>
      <c r="I309" t="s">
        <v>1011</v>
      </c>
      <c r="J309" s="336">
        <v>0</v>
      </c>
      <c r="K309" t="s">
        <v>999</v>
      </c>
      <c r="L309"/>
      <c r="M309"/>
      <c r="N309"/>
    </row>
    <row r="310" spans="2:14" ht="15.75">
      <c r="B310" s="303" t="s">
        <v>988</v>
      </c>
      <c r="C310" t="s">
        <v>2276</v>
      </c>
      <c r="D310" t="s">
        <v>1953</v>
      </c>
      <c r="E310" t="s">
        <v>1543</v>
      </c>
      <c r="F310" t="s">
        <v>999</v>
      </c>
      <c r="G310" t="s">
        <v>999</v>
      </c>
      <c r="H310"/>
      <c r="I310" t="s">
        <v>1011</v>
      </c>
      <c r="J310" s="336">
        <v>1790</v>
      </c>
      <c r="K310" t="s">
        <v>999</v>
      </c>
      <c r="L310"/>
      <c r="M310"/>
      <c r="N310"/>
    </row>
    <row r="311" spans="2:14" ht="15.75">
      <c r="B311" s="303" t="s">
        <v>988</v>
      </c>
      <c r="C311" t="s">
        <v>2276</v>
      </c>
      <c r="D311" t="s">
        <v>1952</v>
      </c>
      <c r="E311" t="s">
        <v>2279</v>
      </c>
      <c r="F311" t="s">
        <v>999</v>
      </c>
      <c r="G311" t="s">
        <v>999</v>
      </c>
      <c r="H311"/>
      <c r="I311" t="s">
        <v>1011</v>
      </c>
      <c r="J311" s="336">
        <v>491283</v>
      </c>
      <c r="K311" t="s">
        <v>999</v>
      </c>
      <c r="L311"/>
      <c r="M311"/>
      <c r="N311"/>
    </row>
    <row r="312" spans="2:14" ht="15.75">
      <c r="B312" s="303" t="s">
        <v>988</v>
      </c>
      <c r="C312" t="s">
        <v>2276</v>
      </c>
      <c r="D312" t="s">
        <v>1952</v>
      </c>
      <c r="E312" t="s">
        <v>1543</v>
      </c>
      <c r="F312" t="s">
        <v>999</v>
      </c>
      <c r="G312" t="s">
        <v>999</v>
      </c>
      <c r="H312"/>
      <c r="I312" t="s">
        <v>1011</v>
      </c>
      <c r="J312" s="336">
        <v>1467696</v>
      </c>
      <c r="K312" t="s">
        <v>999</v>
      </c>
      <c r="L312"/>
      <c r="M312"/>
      <c r="N312"/>
    </row>
    <row r="313" spans="2:14" ht="15.75">
      <c r="B313" s="303" t="s">
        <v>988</v>
      </c>
      <c r="C313" t="s">
        <v>2276</v>
      </c>
      <c r="D313" t="s">
        <v>1952</v>
      </c>
      <c r="E313" t="s">
        <v>2212</v>
      </c>
      <c r="F313" t="s">
        <v>999</v>
      </c>
      <c r="G313" t="s">
        <v>999</v>
      </c>
      <c r="H313"/>
      <c r="I313" t="s">
        <v>1011</v>
      </c>
      <c r="J313" s="336">
        <v>15570</v>
      </c>
      <c r="K313" t="s">
        <v>999</v>
      </c>
      <c r="L313"/>
      <c r="M313"/>
      <c r="N313"/>
    </row>
    <row r="314" spans="2:14" ht="15.75">
      <c r="B314" s="303" t="s">
        <v>988</v>
      </c>
      <c r="C314" t="s">
        <v>2276</v>
      </c>
      <c r="D314" t="s">
        <v>1952</v>
      </c>
      <c r="E314" t="s">
        <v>2209</v>
      </c>
      <c r="F314" t="s">
        <v>999</v>
      </c>
      <c r="G314" t="s">
        <v>999</v>
      </c>
      <c r="H314"/>
      <c r="I314" t="s">
        <v>1011</v>
      </c>
      <c r="J314" s="336">
        <v>88998</v>
      </c>
      <c r="K314" t="s">
        <v>999</v>
      </c>
      <c r="L314"/>
      <c r="M314"/>
      <c r="N314"/>
    </row>
    <row r="315" spans="2:14" ht="15.75">
      <c r="B315" s="303" t="s">
        <v>988</v>
      </c>
      <c r="C315" t="s">
        <v>2276</v>
      </c>
      <c r="D315" t="s">
        <v>1952</v>
      </c>
      <c r="E315" t="s">
        <v>286</v>
      </c>
      <c r="F315" t="s">
        <v>999</v>
      </c>
      <c r="G315" t="s">
        <v>999</v>
      </c>
      <c r="H315"/>
      <c r="I315" t="s">
        <v>1011</v>
      </c>
      <c r="J315" s="336">
        <v>1508495</v>
      </c>
      <c r="K315" t="s">
        <v>999</v>
      </c>
      <c r="L315"/>
      <c r="M315"/>
      <c r="N315"/>
    </row>
    <row r="316" spans="2:14" ht="15.75">
      <c r="B316" s="303" t="s">
        <v>988</v>
      </c>
      <c r="C316" t="s">
        <v>2298</v>
      </c>
      <c r="D316" t="s">
        <v>1953</v>
      </c>
      <c r="E316" t="s">
        <v>2226</v>
      </c>
      <c r="F316" t="s">
        <v>999</v>
      </c>
      <c r="G316" t="s">
        <v>999</v>
      </c>
      <c r="H316"/>
      <c r="I316" t="s">
        <v>1011</v>
      </c>
      <c r="J316" s="336">
        <v>10000</v>
      </c>
      <c r="K316" t="s">
        <v>999</v>
      </c>
      <c r="L316"/>
      <c r="M316"/>
      <c r="N316"/>
    </row>
    <row r="317" spans="2:14" ht="15.75">
      <c r="B317" s="303" t="s">
        <v>988</v>
      </c>
      <c r="C317" t="s">
        <v>2298</v>
      </c>
      <c r="D317" t="s">
        <v>1953</v>
      </c>
      <c r="E317" t="s">
        <v>1543</v>
      </c>
      <c r="F317" t="s">
        <v>999</v>
      </c>
      <c r="G317" t="s">
        <v>999</v>
      </c>
      <c r="H317"/>
      <c r="I317" t="s">
        <v>1011</v>
      </c>
      <c r="J317" s="336">
        <v>7374024</v>
      </c>
      <c r="K317" t="s">
        <v>999</v>
      </c>
      <c r="L317"/>
      <c r="M317"/>
      <c r="N317"/>
    </row>
    <row r="318" spans="2:14" ht="15.75">
      <c r="B318" s="303" t="s">
        <v>988</v>
      </c>
      <c r="C318" t="s">
        <v>2298</v>
      </c>
      <c r="D318" t="s">
        <v>1952</v>
      </c>
      <c r="E318" t="s">
        <v>2279</v>
      </c>
      <c r="F318" t="s">
        <v>999</v>
      </c>
      <c r="G318" t="s">
        <v>999</v>
      </c>
      <c r="H318"/>
      <c r="I318" t="s">
        <v>1011</v>
      </c>
      <c r="J318" s="336">
        <v>5716305</v>
      </c>
      <c r="K318" t="s">
        <v>999</v>
      </c>
      <c r="L318"/>
      <c r="M318"/>
      <c r="N318"/>
    </row>
    <row r="319" spans="2:14" ht="15.75">
      <c r="B319" s="303" t="s">
        <v>988</v>
      </c>
      <c r="C319" t="s">
        <v>2298</v>
      </c>
      <c r="D319" t="s">
        <v>1952</v>
      </c>
      <c r="E319" t="s">
        <v>1543</v>
      </c>
      <c r="F319" t="s">
        <v>999</v>
      </c>
      <c r="G319" t="s">
        <v>999</v>
      </c>
      <c r="H319"/>
      <c r="I319" t="s">
        <v>1011</v>
      </c>
      <c r="J319" s="336">
        <v>1804261</v>
      </c>
      <c r="K319" t="s">
        <v>999</v>
      </c>
      <c r="L319"/>
      <c r="M319"/>
      <c r="N319"/>
    </row>
    <row r="320" spans="2:14" ht="15.75">
      <c r="B320" s="303" t="s">
        <v>988</v>
      </c>
      <c r="C320" t="s">
        <v>2298</v>
      </c>
      <c r="D320" t="s">
        <v>1952</v>
      </c>
      <c r="E320" t="s">
        <v>2212</v>
      </c>
      <c r="F320" t="s">
        <v>999</v>
      </c>
      <c r="G320" t="s">
        <v>999</v>
      </c>
      <c r="H320"/>
      <c r="I320" t="s">
        <v>1011</v>
      </c>
      <c r="J320" s="336">
        <v>0</v>
      </c>
      <c r="K320" t="s">
        <v>999</v>
      </c>
      <c r="L320"/>
      <c r="M320"/>
      <c r="N320"/>
    </row>
    <row r="321" spans="2:14" ht="15.75">
      <c r="B321" s="303" t="s">
        <v>988</v>
      </c>
      <c r="C321" t="s">
        <v>2298</v>
      </c>
      <c r="D321" t="s">
        <v>1952</v>
      </c>
      <c r="E321" t="s">
        <v>2209</v>
      </c>
      <c r="F321" t="s">
        <v>999</v>
      </c>
      <c r="G321" t="s">
        <v>999</v>
      </c>
      <c r="H321"/>
      <c r="I321" t="s">
        <v>1011</v>
      </c>
      <c r="J321" s="336">
        <v>269652</v>
      </c>
      <c r="K321" t="s">
        <v>999</v>
      </c>
      <c r="L321"/>
      <c r="M321"/>
      <c r="N321"/>
    </row>
    <row r="322" spans="2:14" ht="15.75">
      <c r="B322" s="303" t="s">
        <v>988</v>
      </c>
      <c r="C322" t="s">
        <v>2298</v>
      </c>
      <c r="D322" t="s">
        <v>1952</v>
      </c>
      <c r="E322" t="s">
        <v>286</v>
      </c>
      <c r="F322" t="s">
        <v>999</v>
      </c>
      <c r="G322" t="s">
        <v>999</v>
      </c>
      <c r="H322"/>
      <c r="I322" t="s">
        <v>1011</v>
      </c>
      <c r="J322" s="336">
        <v>0</v>
      </c>
      <c r="K322" t="s">
        <v>999</v>
      </c>
      <c r="L322"/>
      <c r="M322"/>
      <c r="N322"/>
    </row>
    <row r="323" spans="2:14" ht="15.75">
      <c r="B323" s="303" t="s">
        <v>988</v>
      </c>
      <c r="C323" t="s">
        <v>2232</v>
      </c>
      <c r="D323" t="s">
        <v>1953</v>
      </c>
      <c r="E323" t="s">
        <v>1543</v>
      </c>
      <c r="F323" t="s">
        <v>999</v>
      </c>
      <c r="G323" t="s">
        <v>999</v>
      </c>
      <c r="H323"/>
      <c r="I323" t="s">
        <v>1011</v>
      </c>
      <c r="J323" s="336">
        <v>0</v>
      </c>
      <c r="K323" t="s">
        <v>999</v>
      </c>
      <c r="L323"/>
      <c r="M323"/>
      <c r="N323"/>
    </row>
    <row r="324" spans="2:14" ht="15.75">
      <c r="B324" s="303" t="s">
        <v>988</v>
      </c>
      <c r="C324" t="s">
        <v>2232</v>
      </c>
      <c r="D324" t="s">
        <v>1952</v>
      </c>
      <c r="E324" t="s">
        <v>2279</v>
      </c>
      <c r="F324" t="s">
        <v>999</v>
      </c>
      <c r="G324" t="s">
        <v>999</v>
      </c>
      <c r="H324"/>
      <c r="I324" t="s">
        <v>1011</v>
      </c>
      <c r="J324" s="336">
        <v>2109695</v>
      </c>
      <c r="K324" t="s">
        <v>999</v>
      </c>
      <c r="L324"/>
      <c r="M324"/>
      <c r="N324"/>
    </row>
    <row r="325" spans="2:14" ht="15.75">
      <c r="B325" s="303" t="s">
        <v>988</v>
      </c>
      <c r="C325" t="s">
        <v>2232</v>
      </c>
      <c r="D325" t="s">
        <v>1952</v>
      </c>
      <c r="E325" t="s">
        <v>1543</v>
      </c>
      <c r="F325" t="s">
        <v>999</v>
      </c>
      <c r="G325" t="s">
        <v>999</v>
      </c>
      <c r="H325"/>
      <c r="I325" t="s">
        <v>1011</v>
      </c>
      <c r="J325" s="336">
        <v>871319</v>
      </c>
      <c r="K325" t="s">
        <v>999</v>
      </c>
      <c r="L325"/>
      <c r="M325"/>
      <c r="N325"/>
    </row>
    <row r="326" spans="2:14" ht="15.75">
      <c r="B326" s="303" t="s">
        <v>988</v>
      </c>
      <c r="C326" t="s">
        <v>2232</v>
      </c>
      <c r="D326" t="s">
        <v>1952</v>
      </c>
      <c r="E326" t="s">
        <v>2212</v>
      </c>
      <c r="F326" t="s">
        <v>999</v>
      </c>
      <c r="G326" t="s">
        <v>999</v>
      </c>
      <c r="H326"/>
      <c r="I326" t="s">
        <v>1011</v>
      </c>
      <c r="J326" s="336">
        <v>0</v>
      </c>
      <c r="K326" t="s">
        <v>999</v>
      </c>
      <c r="L326"/>
      <c r="M326"/>
      <c r="N326"/>
    </row>
    <row r="327" spans="2:14" ht="15.75">
      <c r="B327" s="303" t="s">
        <v>988</v>
      </c>
      <c r="C327" t="s">
        <v>2232</v>
      </c>
      <c r="D327" t="s">
        <v>1952</v>
      </c>
      <c r="E327" t="s">
        <v>2209</v>
      </c>
      <c r="F327" t="s">
        <v>999</v>
      </c>
      <c r="G327" t="s">
        <v>999</v>
      </c>
      <c r="H327"/>
      <c r="I327" t="s">
        <v>1011</v>
      </c>
      <c r="J327" s="336">
        <v>7264700</v>
      </c>
      <c r="K327" t="s">
        <v>999</v>
      </c>
      <c r="L327"/>
      <c r="M327"/>
      <c r="N327"/>
    </row>
    <row r="328" spans="2:14" ht="15.75">
      <c r="B328" s="303" t="s">
        <v>988</v>
      </c>
      <c r="C328" t="s">
        <v>2232</v>
      </c>
      <c r="D328" t="s">
        <v>1952</v>
      </c>
      <c r="E328" t="s">
        <v>286</v>
      </c>
      <c r="F328" t="s">
        <v>999</v>
      </c>
      <c r="G328" t="s">
        <v>999</v>
      </c>
      <c r="H328"/>
      <c r="I328" t="s">
        <v>1011</v>
      </c>
      <c r="J328" s="336">
        <v>2402817</v>
      </c>
      <c r="K328" t="s">
        <v>999</v>
      </c>
      <c r="L328"/>
      <c r="M328"/>
      <c r="N328"/>
    </row>
    <row r="329" spans="2:14" ht="15.75">
      <c r="B329" s="303" t="s">
        <v>988</v>
      </c>
      <c r="C329" t="s">
        <v>2230</v>
      </c>
      <c r="D329" t="s">
        <v>1953</v>
      </c>
      <c r="E329" t="s">
        <v>2226</v>
      </c>
      <c r="F329" t="s">
        <v>999</v>
      </c>
      <c r="G329" t="s">
        <v>999</v>
      </c>
      <c r="H329"/>
      <c r="I329" t="s">
        <v>1011</v>
      </c>
      <c r="J329" s="336">
        <v>36000</v>
      </c>
      <c r="K329" t="s">
        <v>999</v>
      </c>
      <c r="L329"/>
      <c r="M329"/>
      <c r="N329"/>
    </row>
    <row r="330" spans="2:14" ht="15.75">
      <c r="B330" s="303" t="s">
        <v>988</v>
      </c>
      <c r="C330" t="s">
        <v>2230</v>
      </c>
      <c r="D330" t="s">
        <v>1953</v>
      </c>
      <c r="E330" t="s">
        <v>1543</v>
      </c>
      <c r="F330" t="s">
        <v>999</v>
      </c>
      <c r="G330" t="s">
        <v>999</v>
      </c>
      <c r="H330"/>
      <c r="I330" t="s">
        <v>1011</v>
      </c>
      <c r="J330" s="336">
        <v>4147591</v>
      </c>
      <c r="K330" t="s">
        <v>999</v>
      </c>
      <c r="L330"/>
      <c r="M330"/>
      <c r="N330"/>
    </row>
    <row r="331" spans="2:14" ht="15.75">
      <c r="B331" s="303" t="s">
        <v>988</v>
      </c>
      <c r="C331" t="s">
        <v>2230</v>
      </c>
      <c r="D331" t="s">
        <v>1952</v>
      </c>
      <c r="E331" t="s">
        <v>2279</v>
      </c>
      <c r="F331" t="s">
        <v>999</v>
      </c>
      <c r="G331" t="s">
        <v>999</v>
      </c>
      <c r="H331"/>
      <c r="I331" t="s">
        <v>1011</v>
      </c>
      <c r="J331" s="336">
        <v>9225290</v>
      </c>
      <c r="K331" t="s">
        <v>999</v>
      </c>
      <c r="L331"/>
      <c r="M331"/>
      <c r="N331"/>
    </row>
    <row r="332" spans="2:14" ht="15.75">
      <c r="B332" s="303" t="s">
        <v>988</v>
      </c>
      <c r="C332" t="s">
        <v>2230</v>
      </c>
      <c r="D332" t="s">
        <v>1952</v>
      </c>
      <c r="E332" t="s">
        <v>1543</v>
      </c>
      <c r="F332" t="s">
        <v>999</v>
      </c>
      <c r="G332" t="s">
        <v>999</v>
      </c>
      <c r="H332"/>
      <c r="I332" t="s">
        <v>1011</v>
      </c>
      <c r="J332" s="336">
        <v>0</v>
      </c>
      <c r="K332" t="s">
        <v>999</v>
      </c>
      <c r="L332"/>
      <c r="M332"/>
      <c r="N332"/>
    </row>
    <row r="333" spans="2:14" ht="15.75">
      <c r="B333" s="303" t="s">
        <v>988</v>
      </c>
      <c r="C333" t="s">
        <v>2230</v>
      </c>
      <c r="D333" t="s">
        <v>1952</v>
      </c>
      <c r="E333" t="s">
        <v>2212</v>
      </c>
      <c r="F333" t="s">
        <v>999</v>
      </c>
      <c r="G333" t="s">
        <v>999</v>
      </c>
      <c r="H333"/>
      <c r="I333" t="s">
        <v>1011</v>
      </c>
      <c r="J333" s="336">
        <v>1460728</v>
      </c>
      <c r="K333" t="s">
        <v>999</v>
      </c>
      <c r="L333"/>
      <c r="M333"/>
      <c r="N333"/>
    </row>
    <row r="334" spans="2:14" ht="15.75">
      <c r="B334" s="303" t="s">
        <v>988</v>
      </c>
      <c r="C334" t="s">
        <v>2230</v>
      </c>
      <c r="D334" t="s">
        <v>1952</v>
      </c>
      <c r="E334" t="s">
        <v>2209</v>
      </c>
      <c r="F334" t="s">
        <v>999</v>
      </c>
      <c r="G334" t="s">
        <v>999</v>
      </c>
      <c r="H334"/>
      <c r="I334" t="s">
        <v>1011</v>
      </c>
      <c r="J334" s="336">
        <v>362332</v>
      </c>
      <c r="K334" t="s">
        <v>999</v>
      </c>
      <c r="L334"/>
      <c r="M334"/>
      <c r="N334"/>
    </row>
    <row r="335" spans="2:14" ht="15.75">
      <c r="B335" s="303" t="s">
        <v>988</v>
      </c>
      <c r="C335" t="s">
        <v>2230</v>
      </c>
      <c r="D335" t="s">
        <v>1952</v>
      </c>
      <c r="E335" t="s">
        <v>286</v>
      </c>
      <c r="F335" t="s">
        <v>999</v>
      </c>
      <c r="G335" t="s">
        <v>999</v>
      </c>
      <c r="H335"/>
      <c r="I335" t="s">
        <v>1011</v>
      </c>
      <c r="J335" s="336">
        <v>0</v>
      </c>
      <c r="K335" t="s">
        <v>999</v>
      </c>
      <c r="L335"/>
      <c r="M335"/>
      <c r="N335"/>
    </row>
    <row r="336" spans="2:14" ht="15.75">
      <c r="B336" s="303" t="s">
        <v>988</v>
      </c>
      <c r="C336" t="s">
        <v>2250</v>
      </c>
      <c r="D336" t="s">
        <v>1953</v>
      </c>
      <c r="E336" t="s">
        <v>2226</v>
      </c>
      <c r="F336" t="s">
        <v>999</v>
      </c>
      <c r="G336" t="s">
        <v>999</v>
      </c>
      <c r="H336"/>
      <c r="I336" t="s">
        <v>1011</v>
      </c>
      <c r="J336" s="336">
        <v>102669</v>
      </c>
      <c r="K336" t="s">
        <v>999</v>
      </c>
      <c r="L336"/>
      <c r="M336"/>
      <c r="N336"/>
    </row>
    <row r="337" spans="2:14" ht="15.75">
      <c r="B337" s="303" t="s">
        <v>988</v>
      </c>
      <c r="C337" t="s">
        <v>2250</v>
      </c>
      <c r="D337" t="s">
        <v>1953</v>
      </c>
      <c r="E337" t="s">
        <v>1543</v>
      </c>
      <c r="F337" t="s">
        <v>999</v>
      </c>
      <c r="G337" t="s">
        <v>999</v>
      </c>
      <c r="H337"/>
      <c r="I337" t="s">
        <v>1011</v>
      </c>
      <c r="J337" s="336">
        <v>17179063</v>
      </c>
      <c r="K337" t="s">
        <v>999</v>
      </c>
      <c r="L337"/>
      <c r="M337"/>
      <c r="N337"/>
    </row>
    <row r="338" spans="2:14" ht="15.75">
      <c r="B338" s="303" t="s">
        <v>988</v>
      </c>
      <c r="C338" t="s">
        <v>2250</v>
      </c>
      <c r="D338" t="s">
        <v>1952</v>
      </c>
      <c r="E338" t="s">
        <v>2279</v>
      </c>
      <c r="F338" t="s">
        <v>999</v>
      </c>
      <c r="G338" t="s">
        <v>999</v>
      </c>
      <c r="H338"/>
      <c r="I338" t="s">
        <v>1011</v>
      </c>
      <c r="J338" s="336">
        <v>32512442</v>
      </c>
      <c r="K338" t="s">
        <v>999</v>
      </c>
      <c r="L338"/>
      <c r="M338"/>
      <c r="N338"/>
    </row>
    <row r="339" spans="2:14" ht="15.75">
      <c r="B339" s="303" t="s">
        <v>988</v>
      </c>
      <c r="C339" t="s">
        <v>2250</v>
      </c>
      <c r="D339" t="s">
        <v>1952</v>
      </c>
      <c r="E339" t="s">
        <v>1543</v>
      </c>
      <c r="F339" t="s">
        <v>999</v>
      </c>
      <c r="G339" t="s">
        <v>999</v>
      </c>
      <c r="H339"/>
      <c r="I339" t="s">
        <v>1011</v>
      </c>
      <c r="J339" s="336">
        <v>6690814</v>
      </c>
      <c r="K339" t="s">
        <v>999</v>
      </c>
      <c r="L339"/>
      <c r="M339"/>
      <c r="N339"/>
    </row>
    <row r="340" spans="2:14" ht="15.75">
      <c r="B340" s="303" t="s">
        <v>988</v>
      </c>
      <c r="C340" t="s">
        <v>2250</v>
      </c>
      <c r="D340" t="s">
        <v>1952</v>
      </c>
      <c r="E340" t="s">
        <v>2212</v>
      </c>
      <c r="F340" t="s">
        <v>999</v>
      </c>
      <c r="G340" t="s">
        <v>999</v>
      </c>
      <c r="H340"/>
      <c r="I340" t="s">
        <v>1011</v>
      </c>
      <c r="J340" s="336">
        <v>9528300</v>
      </c>
      <c r="K340" t="s">
        <v>999</v>
      </c>
      <c r="L340"/>
      <c r="M340"/>
      <c r="N340"/>
    </row>
    <row r="341" spans="2:14" ht="15.75">
      <c r="B341" s="303" t="s">
        <v>988</v>
      </c>
      <c r="C341" t="s">
        <v>2250</v>
      </c>
      <c r="D341" t="s">
        <v>1952</v>
      </c>
      <c r="E341" t="s">
        <v>2209</v>
      </c>
      <c r="F341" t="s">
        <v>999</v>
      </c>
      <c r="G341" t="s">
        <v>999</v>
      </c>
      <c r="H341"/>
      <c r="I341" t="s">
        <v>1011</v>
      </c>
      <c r="J341" s="336">
        <v>25896426</v>
      </c>
      <c r="K341" t="s">
        <v>999</v>
      </c>
      <c r="L341"/>
      <c r="M341"/>
      <c r="N341"/>
    </row>
    <row r="342" spans="2:14" ht="15.75">
      <c r="B342" s="303" t="s">
        <v>988</v>
      </c>
      <c r="C342" t="s">
        <v>2250</v>
      </c>
      <c r="D342" t="s">
        <v>1952</v>
      </c>
      <c r="E342" t="s">
        <v>2280</v>
      </c>
      <c r="F342" t="s">
        <v>999</v>
      </c>
      <c r="G342" t="s">
        <v>999</v>
      </c>
      <c r="H342"/>
      <c r="I342" t="s">
        <v>1011</v>
      </c>
      <c r="J342" s="336">
        <v>0</v>
      </c>
      <c r="K342" t="s">
        <v>999</v>
      </c>
      <c r="L342"/>
      <c r="M342"/>
      <c r="N342"/>
    </row>
    <row r="343" spans="2:14" ht="15.75">
      <c r="B343" s="303" t="s">
        <v>988</v>
      </c>
      <c r="C343" t="s">
        <v>2250</v>
      </c>
      <c r="D343" t="s">
        <v>1952</v>
      </c>
      <c r="E343" t="s">
        <v>286</v>
      </c>
      <c r="F343" t="s">
        <v>999</v>
      </c>
      <c r="G343" t="s">
        <v>999</v>
      </c>
      <c r="H343"/>
      <c r="I343" t="s">
        <v>1011</v>
      </c>
      <c r="J343" s="336">
        <v>460647</v>
      </c>
      <c r="K343" t="s">
        <v>999</v>
      </c>
      <c r="L343"/>
      <c r="M343"/>
      <c r="N343"/>
    </row>
    <row r="344" spans="2:14" ht="15.75">
      <c r="B344" s="303" t="s">
        <v>988</v>
      </c>
      <c r="C344" t="s">
        <v>2260</v>
      </c>
      <c r="D344" t="s">
        <v>1953</v>
      </c>
      <c r="E344" t="s">
        <v>1543</v>
      </c>
      <c r="F344" t="s">
        <v>999</v>
      </c>
      <c r="G344" t="s">
        <v>999</v>
      </c>
      <c r="H344"/>
      <c r="I344" t="s">
        <v>1011</v>
      </c>
      <c r="J344" s="336">
        <v>232064</v>
      </c>
      <c r="K344" t="s">
        <v>999</v>
      </c>
      <c r="L344"/>
      <c r="M344"/>
      <c r="N344"/>
    </row>
    <row r="345" spans="2:14" ht="15.75">
      <c r="B345" s="303" t="s">
        <v>988</v>
      </c>
      <c r="C345" t="s">
        <v>2260</v>
      </c>
      <c r="D345" t="s">
        <v>1952</v>
      </c>
      <c r="E345" t="s">
        <v>2279</v>
      </c>
      <c r="F345" t="s">
        <v>999</v>
      </c>
      <c r="G345" t="s">
        <v>999</v>
      </c>
      <c r="H345"/>
      <c r="I345" t="s">
        <v>1011</v>
      </c>
      <c r="J345" s="336">
        <v>5301321</v>
      </c>
      <c r="K345" t="s">
        <v>999</v>
      </c>
      <c r="L345"/>
      <c r="M345"/>
      <c r="N345"/>
    </row>
    <row r="346" spans="2:14" ht="15.75">
      <c r="B346" s="303" t="s">
        <v>988</v>
      </c>
      <c r="C346" t="s">
        <v>2260</v>
      </c>
      <c r="D346" t="s">
        <v>1952</v>
      </c>
      <c r="E346" t="s">
        <v>1543</v>
      </c>
      <c r="F346" t="s">
        <v>999</v>
      </c>
      <c r="G346" t="s">
        <v>999</v>
      </c>
      <c r="H346"/>
      <c r="I346" t="s">
        <v>1011</v>
      </c>
      <c r="J346" s="336">
        <v>4280290</v>
      </c>
      <c r="K346" t="s">
        <v>999</v>
      </c>
      <c r="L346"/>
      <c r="M346"/>
      <c r="N346"/>
    </row>
    <row r="347" spans="2:14" ht="15.75">
      <c r="B347" s="303" t="s">
        <v>988</v>
      </c>
      <c r="C347" t="s">
        <v>2260</v>
      </c>
      <c r="D347" t="s">
        <v>1952</v>
      </c>
      <c r="E347" t="s">
        <v>2212</v>
      </c>
      <c r="F347" t="s">
        <v>999</v>
      </c>
      <c r="G347" t="s">
        <v>999</v>
      </c>
      <c r="H347"/>
      <c r="I347" t="s">
        <v>1011</v>
      </c>
      <c r="J347" s="336">
        <v>0</v>
      </c>
      <c r="K347" t="s">
        <v>999</v>
      </c>
      <c r="L347"/>
      <c r="M347"/>
      <c r="N347"/>
    </row>
    <row r="348" spans="2:14" ht="15.75">
      <c r="B348" s="303" t="s">
        <v>988</v>
      </c>
      <c r="C348" t="s">
        <v>2260</v>
      </c>
      <c r="D348" t="s">
        <v>1952</v>
      </c>
      <c r="E348" t="s">
        <v>2209</v>
      </c>
      <c r="F348" t="s">
        <v>999</v>
      </c>
      <c r="G348" t="s">
        <v>999</v>
      </c>
      <c r="H348"/>
      <c r="I348" t="s">
        <v>1011</v>
      </c>
      <c r="J348" s="336">
        <v>4798208</v>
      </c>
      <c r="K348" t="s">
        <v>999</v>
      </c>
      <c r="L348"/>
      <c r="M348"/>
      <c r="N348"/>
    </row>
    <row r="349" spans="2:14" ht="15.75">
      <c r="B349" s="303" t="s">
        <v>988</v>
      </c>
      <c r="C349" t="s">
        <v>2260</v>
      </c>
      <c r="D349" t="s">
        <v>1952</v>
      </c>
      <c r="E349" t="s">
        <v>2280</v>
      </c>
      <c r="F349" t="s">
        <v>999</v>
      </c>
      <c r="G349" t="s">
        <v>999</v>
      </c>
      <c r="H349"/>
      <c r="I349" t="s">
        <v>1011</v>
      </c>
      <c r="J349" s="336">
        <v>0</v>
      </c>
      <c r="K349" t="s">
        <v>999</v>
      </c>
      <c r="L349"/>
      <c r="M349"/>
      <c r="N349"/>
    </row>
    <row r="350" spans="2:14" ht="15.75">
      <c r="B350" s="303" t="s">
        <v>988</v>
      </c>
      <c r="C350" t="s">
        <v>2260</v>
      </c>
      <c r="D350" t="s">
        <v>1952</v>
      </c>
      <c r="E350" t="s">
        <v>286</v>
      </c>
      <c r="F350" t="s">
        <v>999</v>
      </c>
      <c r="G350" t="s">
        <v>999</v>
      </c>
      <c r="H350"/>
      <c r="I350" t="s">
        <v>1011</v>
      </c>
      <c r="J350" s="336">
        <v>0</v>
      </c>
      <c r="K350" t="s">
        <v>999</v>
      </c>
      <c r="L350"/>
      <c r="M350"/>
      <c r="N350"/>
    </row>
    <row r="351" spans="2:14" ht="15.75">
      <c r="B351" s="303" t="s">
        <v>988</v>
      </c>
      <c r="C351" t="s">
        <v>2299</v>
      </c>
      <c r="D351" t="s">
        <v>1953</v>
      </c>
      <c r="E351" t="s">
        <v>1543</v>
      </c>
      <c r="F351" t="s">
        <v>999</v>
      </c>
      <c r="G351" t="s">
        <v>999</v>
      </c>
      <c r="H351"/>
      <c r="I351" t="s">
        <v>1011</v>
      </c>
      <c r="J351" s="336">
        <v>0</v>
      </c>
      <c r="K351" t="s">
        <v>999</v>
      </c>
      <c r="L351"/>
      <c r="M351"/>
      <c r="N351"/>
    </row>
    <row r="352" spans="2:14" ht="15.75">
      <c r="B352" s="303" t="s">
        <v>988</v>
      </c>
      <c r="C352" t="s">
        <v>2299</v>
      </c>
      <c r="D352" t="s">
        <v>1952</v>
      </c>
      <c r="E352" t="s">
        <v>2279</v>
      </c>
      <c r="F352" t="s">
        <v>999</v>
      </c>
      <c r="G352" t="s">
        <v>999</v>
      </c>
      <c r="H352"/>
      <c r="I352" t="s">
        <v>1011</v>
      </c>
      <c r="J352" s="336">
        <v>0</v>
      </c>
      <c r="K352" t="s">
        <v>999</v>
      </c>
      <c r="L352"/>
      <c r="M352"/>
      <c r="N352"/>
    </row>
    <row r="353" spans="2:14" ht="15.75">
      <c r="B353" s="303" t="s">
        <v>988</v>
      </c>
      <c r="C353" t="s">
        <v>2299</v>
      </c>
      <c r="D353" t="s">
        <v>1952</v>
      </c>
      <c r="E353" t="s">
        <v>1543</v>
      </c>
      <c r="F353" t="s">
        <v>999</v>
      </c>
      <c r="G353" t="s">
        <v>999</v>
      </c>
      <c r="H353"/>
      <c r="I353" t="s">
        <v>1011</v>
      </c>
      <c r="J353" s="336">
        <v>0</v>
      </c>
      <c r="K353" t="s">
        <v>999</v>
      </c>
      <c r="L353"/>
      <c r="M353"/>
      <c r="N353"/>
    </row>
    <row r="354" spans="2:14" ht="15.75">
      <c r="B354" s="303" t="s">
        <v>988</v>
      </c>
      <c r="C354" t="s">
        <v>2299</v>
      </c>
      <c r="D354" t="s">
        <v>1952</v>
      </c>
      <c r="E354" t="s">
        <v>2212</v>
      </c>
      <c r="F354" t="s">
        <v>999</v>
      </c>
      <c r="G354" t="s">
        <v>999</v>
      </c>
      <c r="H354"/>
      <c r="I354" t="s">
        <v>1011</v>
      </c>
      <c r="J354" s="336">
        <v>0</v>
      </c>
      <c r="K354" t="s">
        <v>999</v>
      </c>
      <c r="L354"/>
      <c r="M354"/>
      <c r="N354"/>
    </row>
    <row r="355" spans="2:14" ht="15.75">
      <c r="B355" s="303" t="s">
        <v>988</v>
      </c>
      <c r="C355" t="s">
        <v>2299</v>
      </c>
      <c r="D355" t="s">
        <v>1952</v>
      </c>
      <c r="E355" t="s">
        <v>2209</v>
      </c>
      <c r="F355" t="s">
        <v>999</v>
      </c>
      <c r="G355" t="s">
        <v>999</v>
      </c>
      <c r="H355"/>
      <c r="I355" t="s">
        <v>1011</v>
      </c>
      <c r="J355" s="336">
        <v>0</v>
      </c>
      <c r="K355" t="s">
        <v>999</v>
      </c>
      <c r="L355"/>
      <c r="M355"/>
      <c r="N355"/>
    </row>
    <row r="356" spans="2:14" ht="15.75">
      <c r="B356" s="303" t="s">
        <v>988</v>
      </c>
      <c r="C356" t="s">
        <v>2299</v>
      </c>
      <c r="D356" t="s">
        <v>1952</v>
      </c>
      <c r="E356" t="s">
        <v>286</v>
      </c>
      <c r="F356" t="s">
        <v>999</v>
      </c>
      <c r="G356" t="s">
        <v>999</v>
      </c>
      <c r="H356"/>
      <c r="I356" t="s">
        <v>1011</v>
      </c>
      <c r="J356" s="336">
        <v>0</v>
      </c>
      <c r="K356" t="s">
        <v>999</v>
      </c>
      <c r="L356"/>
      <c r="M356"/>
      <c r="N356"/>
    </row>
    <row r="357" spans="2:14" ht="15.75">
      <c r="B357" s="303" t="s">
        <v>988</v>
      </c>
      <c r="C357" t="s">
        <v>2270</v>
      </c>
      <c r="D357" t="s">
        <v>1953</v>
      </c>
      <c r="E357" t="s">
        <v>2226</v>
      </c>
      <c r="F357" t="s">
        <v>999</v>
      </c>
      <c r="G357" t="s">
        <v>999</v>
      </c>
      <c r="H357"/>
      <c r="I357" t="s">
        <v>1011</v>
      </c>
      <c r="J357" s="336">
        <v>0</v>
      </c>
      <c r="K357" t="s">
        <v>999</v>
      </c>
      <c r="L357"/>
      <c r="M357"/>
      <c r="N357"/>
    </row>
    <row r="358" spans="2:14" ht="15.75">
      <c r="B358" s="303" t="s">
        <v>988</v>
      </c>
      <c r="C358" t="s">
        <v>2270</v>
      </c>
      <c r="D358" t="s">
        <v>1953</v>
      </c>
      <c r="E358" t="s">
        <v>1543</v>
      </c>
      <c r="F358" t="s">
        <v>999</v>
      </c>
      <c r="G358" t="s">
        <v>999</v>
      </c>
      <c r="H358"/>
      <c r="I358" t="s">
        <v>1011</v>
      </c>
      <c r="J358" s="336">
        <v>0</v>
      </c>
      <c r="K358" t="s">
        <v>999</v>
      </c>
      <c r="L358"/>
      <c r="M358"/>
      <c r="N358"/>
    </row>
    <row r="359" spans="2:14" ht="15.75">
      <c r="B359" s="303" t="s">
        <v>988</v>
      </c>
      <c r="C359" t="s">
        <v>2270</v>
      </c>
      <c r="D359" t="s">
        <v>1952</v>
      </c>
      <c r="E359" t="s">
        <v>2279</v>
      </c>
      <c r="F359" t="s">
        <v>999</v>
      </c>
      <c r="G359" t="s">
        <v>999</v>
      </c>
      <c r="H359"/>
      <c r="I359" t="s">
        <v>1011</v>
      </c>
      <c r="J359" s="336">
        <v>0</v>
      </c>
      <c r="K359" t="s">
        <v>999</v>
      </c>
      <c r="L359"/>
      <c r="M359"/>
      <c r="N359"/>
    </row>
    <row r="360" spans="2:14" ht="15.75">
      <c r="B360" s="303" t="s">
        <v>988</v>
      </c>
      <c r="C360" t="s">
        <v>2270</v>
      </c>
      <c r="D360" t="s">
        <v>1952</v>
      </c>
      <c r="E360" t="s">
        <v>1543</v>
      </c>
      <c r="F360" t="s">
        <v>999</v>
      </c>
      <c r="G360" t="s">
        <v>999</v>
      </c>
      <c r="H360"/>
      <c r="I360" t="s">
        <v>1011</v>
      </c>
      <c r="J360" s="336">
        <v>57637</v>
      </c>
      <c r="K360" t="s">
        <v>999</v>
      </c>
      <c r="L360"/>
      <c r="M360"/>
      <c r="N360"/>
    </row>
    <row r="361" spans="2:14" ht="15.75">
      <c r="B361" s="303" t="s">
        <v>988</v>
      </c>
      <c r="C361" t="s">
        <v>2270</v>
      </c>
      <c r="D361" t="s">
        <v>1952</v>
      </c>
      <c r="E361" t="s">
        <v>2212</v>
      </c>
      <c r="F361" t="s">
        <v>999</v>
      </c>
      <c r="G361" t="s">
        <v>999</v>
      </c>
      <c r="H361"/>
      <c r="I361" t="s">
        <v>1011</v>
      </c>
      <c r="J361" s="336">
        <v>0</v>
      </c>
      <c r="K361" t="s">
        <v>999</v>
      </c>
      <c r="L361"/>
      <c r="M361"/>
      <c r="N361"/>
    </row>
    <row r="362" spans="2:14" ht="15.75">
      <c r="B362" s="303" t="s">
        <v>988</v>
      </c>
      <c r="C362" t="s">
        <v>2270</v>
      </c>
      <c r="D362" t="s">
        <v>1952</v>
      </c>
      <c r="E362" t="s">
        <v>2209</v>
      </c>
      <c r="F362" t="s">
        <v>999</v>
      </c>
      <c r="G362" t="s">
        <v>999</v>
      </c>
      <c r="H362"/>
      <c r="I362" t="s">
        <v>1011</v>
      </c>
      <c r="J362" s="336">
        <v>0</v>
      </c>
      <c r="K362" t="s">
        <v>999</v>
      </c>
      <c r="L362"/>
      <c r="M362"/>
      <c r="N362"/>
    </row>
    <row r="363" spans="2:14" ht="15.75">
      <c r="B363" s="303" t="s">
        <v>988</v>
      </c>
      <c r="C363" t="s">
        <v>2270</v>
      </c>
      <c r="D363" t="s">
        <v>1952</v>
      </c>
      <c r="E363" t="s">
        <v>286</v>
      </c>
      <c r="F363" t="s">
        <v>999</v>
      </c>
      <c r="G363" t="s">
        <v>999</v>
      </c>
      <c r="H363"/>
      <c r="I363" t="s">
        <v>1011</v>
      </c>
      <c r="J363" s="336">
        <v>0</v>
      </c>
      <c r="K363" t="s">
        <v>999</v>
      </c>
      <c r="L363"/>
      <c r="M363"/>
      <c r="N363"/>
    </row>
    <row r="364" spans="2:14" ht="15.75">
      <c r="B364" s="303" t="s">
        <v>988</v>
      </c>
      <c r="C364" t="s">
        <v>2238</v>
      </c>
      <c r="D364" t="s">
        <v>1953</v>
      </c>
      <c r="E364" t="s">
        <v>2226</v>
      </c>
      <c r="F364" t="s">
        <v>999</v>
      </c>
      <c r="G364" t="s">
        <v>999</v>
      </c>
      <c r="H364"/>
      <c r="I364" t="s">
        <v>1011</v>
      </c>
      <c r="J364" s="336">
        <v>10000</v>
      </c>
      <c r="K364" t="s">
        <v>999</v>
      </c>
      <c r="L364"/>
      <c r="M364"/>
      <c r="N364"/>
    </row>
    <row r="365" spans="2:14" ht="15.75">
      <c r="B365" s="303" t="s">
        <v>988</v>
      </c>
      <c r="C365" t="s">
        <v>2238</v>
      </c>
      <c r="D365" t="s">
        <v>1953</v>
      </c>
      <c r="E365" t="s">
        <v>1543</v>
      </c>
      <c r="F365" t="s">
        <v>999</v>
      </c>
      <c r="G365" t="s">
        <v>999</v>
      </c>
      <c r="H365"/>
      <c r="I365" t="s">
        <v>1011</v>
      </c>
      <c r="J365" s="336">
        <v>9564931</v>
      </c>
      <c r="K365" t="s">
        <v>999</v>
      </c>
      <c r="L365"/>
      <c r="M365"/>
      <c r="N365"/>
    </row>
    <row r="366" spans="2:14" ht="15.75">
      <c r="B366" s="303" t="s">
        <v>988</v>
      </c>
      <c r="C366" t="s">
        <v>2238</v>
      </c>
      <c r="D366" t="s">
        <v>1952</v>
      </c>
      <c r="E366" t="s">
        <v>2279</v>
      </c>
      <c r="F366" t="s">
        <v>999</v>
      </c>
      <c r="G366" t="s">
        <v>999</v>
      </c>
      <c r="H366"/>
      <c r="I366" t="s">
        <v>1011</v>
      </c>
      <c r="J366" s="336">
        <v>9306746</v>
      </c>
      <c r="K366" t="s">
        <v>999</v>
      </c>
      <c r="L366"/>
      <c r="M366"/>
      <c r="N366"/>
    </row>
    <row r="367" spans="2:14" ht="15.75">
      <c r="B367" s="303" t="s">
        <v>988</v>
      </c>
      <c r="C367" t="s">
        <v>2238</v>
      </c>
      <c r="D367" t="s">
        <v>1952</v>
      </c>
      <c r="E367" t="s">
        <v>1543</v>
      </c>
      <c r="F367" t="s">
        <v>999</v>
      </c>
      <c r="G367" t="s">
        <v>999</v>
      </c>
      <c r="H367"/>
      <c r="I367" t="s">
        <v>1011</v>
      </c>
      <c r="J367" s="336">
        <v>20573</v>
      </c>
      <c r="K367" t="s">
        <v>999</v>
      </c>
      <c r="L367"/>
      <c r="M367"/>
      <c r="N367"/>
    </row>
    <row r="368" spans="2:14" ht="15.75">
      <c r="B368" s="303" t="s">
        <v>988</v>
      </c>
      <c r="C368" t="s">
        <v>2238</v>
      </c>
      <c r="D368" t="s">
        <v>1952</v>
      </c>
      <c r="E368" t="s">
        <v>2212</v>
      </c>
      <c r="F368" t="s">
        <v>999</v>
      </c>
      <c r="G368" t="s">
        <v>999</v>
      </c>
      <c r="H368"/>
      <c r="I368" t="s">
        <v>1011</v>
      </c>
      <c r="J368" s="336">
        <v>0</v>
      </c>
      <c r="K368" t="s">
        <v>999</v>
      </c>
      <c r="L368"/>
      <c r="M368"/>
      <c r="N368"/>
    </row>
    <row r="369" spans="2:14" ht="15.75">
      <c r="B369" s="303" t="s">
        <v>988</v>
      </c>
      <c r="C369" t="s">
        <v>2238</v>
      </c>
      <c r="D369" t="s">
        <v>1952</v>
      </c>
      <c r="E369" t="s">
        <v>2209</v>
      </c>
      <c r="F369" t="s">
        <v>999</v>
      </c>
      <c r="G369" t="s">
        <v>999</v>
      </c>
      <c r="H369"/>
      <c r="I369" t="s">
        <v>1011</v>
      </c>
      <c r="J369" s="336">
        <v>7149763</v>
      </c>
      <c r="K369" t="s">
        <v>999</v>
      </c>
      <c r="L369"/>
      <c r="M369"/>
      <c r="N369"/>
    </row>
    <row r="370" spans="2:14" ht="15.75">
      <c r="B370" s="303" t="s">
        <v>988</v>
      </c>
      <c r="C370" t="s">
        <v>2238</v>
      </c>
      <c r="D370" t="s">
        <v>1952</v>
      </c>
      <c r="E370" t="s">
        <v>2280</v>
      </c>
      <c r="F370" t="s">
        <v>999</v>
      </c>
      <c r="G370" t="s">
        <v>999</v>
      </c>
      <c r="H370"/>
      <c r="I370" t="s">
        <v>1011</v>
      </c>
      <c r="J370" s="336">
        <v>0</v>
      </c>
      <c r="K370" t="s">
        <v>999</v>
      </c>
      <c r="L370"/>
      <c r="M370"/>
      <c r="N370"/>
    </row>
    <row r="371" spans="2:14" ht="15.75">
      <c r="B371" s="303" t="s">
        <v>988</v>
      </c>
      <c r="C371" t="s">
        <v>2238</v>
      </c>
      <c r="D371" t="s">
        <v>1952</v>
      </c>
      <c r="E371" t="s">
        <v>286</v>
      </c>
      <c r="F371" t="s">
        <v>999</v>
      </c>
      <c r="G371" t="s">
        <v>999</v>
      </c>
      <c r="H371"/>
      <c r="I371" t="s">
        <v>1011</v>
      </c>
      <c r="J371" s="336">
        <v>0</v>
      </c>
      <c r="K371" t="s">
        <v>999</v>
      </c>
      <c r="L371"/>
      <c r="M371"/>
      <c r="N371"/>
    </row>
    <row r="372" spans="2:14" ht="15.75">
      <c r="B372" s="303" t="s">
        <v>988</v>
      </c>
      <c r="C372" t="s">
        <v>2300</v>
      </c>
      <c r="D372" t="s">
        <v>1953</v>
      </c>
      <c r="E372" t="s">
        <v>2226</v>
      </c>
      <c r="F372" t="s">
        <v>999</v>
      </c>
      <c r="G372" t="s">
        <v>999</v>
      </c>
      <c r="H372"/>
      <c r="I372" t="s">
        <v>1011</v>
      </c>
      <c r="J372" s="336">
        <v>12450</v>
      </c>
      <c r="K372" t="s">
        <v>999</v>
      </c>
      <c r="L372"/>
      <c r="M372"/>
      <c r="N372"/>
    </row>
    <row r="373" spans="2:14" ht="15.75">
      <c r="B373" s="303" t="s">
        <v>988</v>
      </c>
      <c r="C373" t="s">
        <v>2300</v>
      </c>
      <c r="D373" t="s">
        <v>1953</v>
      </c>
      <c r="E373" t="s">
        <v>1543</v>
      </c>
      <c r="F373" t="s">
        <v>999</v>
      </c>
      <c r="G373" t="s">
        <v>999</v>
      </c>
      <c r="H373"/>
      <c r="I373" t="s">
        <v>1011</v>
      </c>
      <c r="J373" s="336">
        <v>0</v>
      </c>
      <c r="K373" t="s">
        <v>999</v>
      </c>
      <c r="L373"/>
      <c r="M373"/>
      <c r="N373"/>
    </row>
    <row r="374" spans="2:14" ht="15.75">
      <c r="B374" s="303" t="s">
        <v>988</v>
      </c>
      <c r="C374" t="s">
        <v>2300</v>
      </c>
      <c r="D374" t="s">
        <v>1952</v>
      </c>
      <c r="E374" t="s">
        <v>2279</v>
      </c>
      <c r="F374" t="s">
        <v>999</v>
      </c>
      <c r="G374" t="s">
        <v>999</v>
      </c>
      <c r="H374"/>
      <c r="I374" t="s">
        <v>1011</v>
      </c>
      <c r="J374" s="336">
        <v>8419258</v>
      </c>
      <c r="K374" t="s">
        <v>999</v>
      </c>
      <c r="L374"/>
      <c r="M374"/>
      <c r="N374"/>
    </row>
    <row r="375" spans="2:14" ht="15.75">
      <c r="B375" s="303" t="s">
        <v>988</v>
      </c>
      <c r="C375" t="s">
        <v>2300</v>
      </c>
      <c r="D375" t="s">
        <v>1952</v>
      </c>
      <c r="E375" t="s">
        <v>1543</v>
      </c>
      <c r="F375" t="s">
        <v>999</v>
      </c>
      <c r="G375" t="s">
        <v>999</v>
      </c>
      <c r="H375"/>
      <c r="I375" t="s">
        <v>1011</v>
      </c>
      <c r="J375" s="336">
        <v>6926014</v>
      </c>
      <c r="K375" t="s">
        <v>999</v>
      </c>
      <c r="L375"/>
      <c r="M375"/>
      <c r="N375"/>
    </row>
    <row r="376" spans="2:14" ht="15.75">
      <c r="B376" s="303" t="s">
        <v>988</v>
      </c>
      <c r="C376" t="s">
        <v>2300</v>
      </c>
      <c r="D376" t="s">
        <v>1952</v>
      </c>
      <c r="E376" t="s">
        <v>2212</v>
      </c>
      <c r="F376" t="s">
        <v>999</v>
      </c>
      <c r="G376" t="s">
        <v>999</v>
      </c>
      <c r="H376"/>
      <c r="I376" t="s">
        <v>1011</v>
      </c>
      <c r="J376" s="336">
        <v>0</v>
      </c>
      <c r="K376" t="s">
        <v>999</v>
      </c>
      <c r="L376"/>
      <c r="M376"/>
      <c r="N376"/>
    </row>
    <row r="377" spans="2:14" ht="15.75">
      <c r="B377" s="303" t="s">
        <v>988</v>
      </c>
      <c r="C377" t="s">
        <v>2300</v>
      </c>
      <c r="D377" t="s">
        <v>1952</v>
      </c>
      <c r="E377" t="s">
        <v>2209</v>
      </c>
      <c r="F377" t="s">
        <v>999</v>
      </c>
      <c r="G377" t="s">
        <v>999</v>
      </c>
      <c r="H377"/>
      <c r="I377" t="s">
        <v>1011</v>
      </c>
      <c r="J377" s="336">
        <v>5465161</v>
      </c>
      <c r="K377" t="s">
        <v>999</v>
      </c>
      <c r="L377"/>
      <c r="M377"/>
      <c r="N377"/>
    </row>
    <row r="378" spans="2:14" ht="15.75">
      <c r="B378" s="303" t="s">
        <v>988</v>
      </c>
      <c r="C378" t="s">
        <v>2300</v>
      </c>
      <c r="D378" t="s">
        <v>1952</v>
      </c>
      <c r="E378" t="s">
        <v>2280</v>
      </c>
      <c r="F378" t="s">
        <v>999</v>
      </c>
      <c r="G378" t="s">
        <v>999</v>
      </c>
      <c r="H378"/>
      <c r="I378" t="s">
        <v>1011</v>
      </c>
      <c r="J378" s="336">
        <v>0</v>
      </c>
      <c r="K378" t="s">
        <v>999</v>
      </c>
      <c r="L378"/>
      <c r="M378"/>
      <c r="N378"/>
    </row>
    <row r="379" spans="2:14" ht="15.75">
      <c r="B379" s="303" t="s">
        <v>988</v>
      </c>
      <c r="C379" t="s">
        <v>2300</v>
      </c>
      <c r="D379" t="s">
        <v>1952</v>
      </c>
      <c r="E379" t="s">
        <v>286</v>
      </c>
      <c r="F379" t="s">
        <v>999</v>
      </c>
      <c r="G379" t="s">
        <v>999</v>
      </c>
      <c r="H379"/>
      <c r="I379" t="s">
        <v>1011</v>
      </c>
      <c r="J379" s="336">
        <v>0</v>
      </c>
      <c r="K379" t="s">
        <v>999</v>
      </c>
      <c r="L379"/>
      <c r="M379"/>
      <c r="N379"/>
    </row>
    <row r="380" spans="2:14" ht="15.75">
      <c r="B380" s="303" t="s">
        <v>988</v>
      </c>
      <c r="C380" t="s">
        <v>2301</v>
      </c>
      <c r="D380" t="s">
        <v>1953</v>
      </c>
      <c r="E380" t="s">
        <v>1543</v>
      </c>
      <c r="F380" t="s">
        <v>999</v>
      </c>
      <c r="G380" t="s">
        <v>999</v>
      </c>
      <c r="H380"/>
      <c r="I380" t="s">
        <v>1011</v>
      </c>
      <c r="J380" s="336">
        <v>0</v>
      </c>
      <c r="K380" t="s">
        <v>999</v>
      </c>
      <c r="L380"/>
      <c r="M380"/>
      <c r="N380"/>
    </row>
    <row r="381" spans="2:14" ht="15.75">
      <c r="B381" s="303" t="s">
        <v>988</v>
      </c>
      <c r="C381" t="s">
        <v>2301</v>
      </c>
      <c r="D381" t="s">
        <v>1952</v>
      </c>
      <c r="E381" t="s">
        <v>2279</v>
      </c>
      <c r="F381" t="s">
        <v>999</v>
      </c>
      <c r="G381" t="s">
        <v>999</v>
      </c>
      <c r="H381"/>
      <c r="I381" t="s">
        <v>1011</v>
      </c>
      <c r="J381" s="336">
        <v>2824741</v>
      </c>
      <c r="K381" t="s">
        <v>999</v>
      </c>
      <c r="L381"/>
      <c r="M381"/>
      <c r="N381"/>
    </row>
    <row r="382" spans="2:14" ht="15.75">
      <c r="B382" s="303" t="s">
        <v>988</v>
      </c>
      <c r="C382" t="s">
        <v>2301</v>
      </c>
      <c r="D382" t="s">
        <v>1952</v>
      </c>
      <c r="E382" t="s">
        <v>1543</v>
      </c>
      <c r="F382" t="s">
        <v>999</v>
      </c>
      <c r="G382" t="s">
        <v>999</v>
      </c>
      <c r="H382"/>
      <c r="I382" t="s">
        <v>1011</v>
      </c>
      <c r="J382" s="336">
        <v>2770697</v>
      </c>
      <c r="K382" t="s">
        <v>999</v>
      </c>
      <c r="L382"/>
      <c r="M382"/>
      <c r="N382"/>
    </row>
    <row r="383" spans="2:14" ht="15.75">
      <c r="B383" s="303" t="s">
        <v>988</v>
      </c>
      <c r="C383" t="s">
        <v>2301</v>
      </c>
      <c r="D383" t="s">
        <v>1952</v>
      </c>
      <c r="E383" t="s">
        <v>2212</v>
      </c>
      <c r="F383" t="s">
        <v>999</v>
      </c>
      <c r="G383" t="s">
        <v>999</v>
      </c>
      <c r="H383"/>
      <c r="I383" t="s">
        <v>1011</v>
      </c>
      <c r="J383" s="336">
        <v>0</v>
      </c>
      <c r="K383" t="s">
        <v>999</v>
      </c>
      <c r="L383"/>
      <c r="M383"/>
      <c r="N383"/>
    </row>
    <row r="384" spans="2:14" ht="15.75">
      <c r="B384" s="303" t="s">
        <v>988</v>
      </c>
      <c r="C384" t="s">
        <v>2301</v>
      </c>
      <c r="D384" t="s">
        <v>1952</v>
      </c>
      <c r="E384" t="s">
        <v>2209</v>
      </c>
      <c r="F384" t="s">
        <v>999</v>
      </c>
      <c r="G384" t="s">
        <v>999</v>
      </c>
      <c r="H384"/>
      <c r="I384" t="s">
        <v>1011</v>
      </c>
      <c r="J384" s="336">
        <v>2779516</v>
      </c>
      <c r="K384" t="s">
        <v>999</v>
      </c>
      <c r="L384"/>
      <c r="M384"/>
      <c r="N384"/>
    </row>
    <row r="385" spans="2:14" ht="15.75">
      <c r="B385" s="303" t="s">
        <v>988</v>
      </c>
      <c r="C385" t="s">
        <v>2301</v>
      </c>
      <c r="D385" t="s">
        <v>1952</v>
      </c>
      <c r="E385" t="s">
        <v>286</v>
      </c>
      <c r="F385" t="s">
        <v>999</v>
      </c>
      <c r="G385" t="s">
        <v>999</v>
      </c>
      <c r="H385"/>
      <c r="I385" t="s">
        <v>1011</v>
      </c>
      <c r="J385" s="336">
        <v>1389208</v>
      </c>
      <c r="K385" t="s">
        <v>999</v>
      </c>
      <c r="L385"/>
      <c r="M385"/>
      <c r="N385"/>
    </row>
    <row r="386" spans="2:14" ht="15.75">
      <c r="B386" s="303" t="s">
        <v>988</v>
      </c>
      <c r="C386" t="s">
        <v>2249</v>
      </c>
      <c r="D386" t="s">
        <v>1953</v>
      </c>
      <c r="E386" t="s">
        <v>1543</v>
      </c>
      <c r="F386" t="s">
        <v>999</v>
      </c>
      <c r="G386" t="s">
        <v>999</v>
      </c>
      <c r="H386"/>
      <c r="I386" t="s">
        <v>1011</v>
      </c>
      <c r="J386" s="336">
        <v>0</v>
      </c>
      <c r="K386" t="s">
        <v>999</v>
      </c>
      <c r="L386"/>
      <c r="M386"/>
      <c r="N386"/>
    </row>
    <row r="387" spans="2:14" ht="15.75">
      <c r="B387" s="303" t="s">
        <v>988</v>
      </c>
      <c r="C387" t="s">
        <v>2249</v>
      </c>
      <c r="D387" t="s">
        <v>1952</v>
      </c>
      <c r="E387" t="s">
        <v>2279</v>
      </c>
      <c r="F387" t="s">
        <v>999</v>
      </c>
      <c r="G387" t="s">
        <v>999</v>
      </c>
      <c r="H387"/>
      <c r="I387" t="s">
        <v>1011</v>
      </c>
      <c r="J387" s="336">
        <v>2820771</v>
      </c>
      <c r="K387" t="s">
        <v>999</v>
      </c>
      <c r="L387"/>
      <c r="M387"/>
      <c r="N387"/>
    </row>
    <row r="388" spans="2:14" ht="15.75">
      <c r="B388" s="303" t="s">
        <v>988</v>
      </c>
      <c r="C388" t="s">
        <v>2249</v>
      </c>
      <c r="D388" t="s">
        <v>1952</v>
      </c>
      <c r="E388" t="s">
        <v>1543</v>
      </c>
      <c r="F388" t="s">
        <v>999</v>
      </c>
      <c r="G388" t="s">
        <v>999</v>
      </c>
      <c r="H388"/>
      <c r="I388" t="s">
        <v>1011</v>
      </c>
      <c r="J388" s="336">
        <v>1391118</v>
      </c>
      <c r="K388" t="s">
        <v>999</v>
      </c>
      <c r="L388"/>
      <c r="M388"/>
      <c r="N388"/>
    </row>
    <row r="389" spans="2:14" ht="15.75">
      <c r="B389" s="303" t="s">
        <v>988</v>
      </c>
      <c r="C389" t="s">
        <v>2249</v>
      </c>
      <c r="D389" t="s">
        <v>1952</v>
      </c>
      <c r="E389" t="s">
        <v>2212</v>
      </c>
      <c r="F389" t="s">
        <v>999</v>
      </c>
      <c r="G389" t="s">
        <v>999</v>
      </c>
      <c r="H389"/>
      <c r="I389" t="s">
        <v>1011</v>
      </c>
      <c r="J389" s="336">
        <v>0</v>
      </c>
      <c r="K389" t="s">
        <v>999</v>
      </c>
      <c r="L389"/>
      <c r="M389"/>
      <c r="N389"/>
    </row>
    <row r="390" spans="2:14" ht="15.75">
      <c r="B390" s="303" t="s">
        <v>988</v>
      </c>
      <c r="C390" t="s">
        <v>2249</v>
      </c>
      <c r="D390" t="s">
        <v>1952</v>
      </c>
      <c r="E390" t="s">
        <v>2209</v>
      </c>
      <c r="F390" t="s">
        <v>999</v>
      </c>
      <c r="G390" t="s">
        <v>999</v>
      </c>
      <c r="H390"/>
      <c r="I390" t="s">
        <v>1011</v>
      </c>
      <c r="J390" s="336">
        <v>0</v>
      </c>
      <c r="K390" t="s">
        <v>999</v>
      </c>
      <c r="L390"/>
      <c r="M390"/>
      <c r="N390"/>
    </row>
    <row r="391" spans="2:14" ht="15.75">
      <c r="B391" s="303" t="s">
        <v>988</v>
      </c>
      <c r="C391" t="s">
        <v>2249</v>
      </c>
      <c r="D391" t="s">
        <v>1952</v>
      </c>
      <c r="E391" t="s">
        <v>286</v>
      </c>
      <c r="F391" t="s">
        <v>999</v>
      </c>
      <c r="G391" t="s">
        <v>999</v>
      </c>
      <c r="H391"/>
      <c r="I391" t="s">
        <v>1011</v>
      </c>
      <c r="J391" s="336">
        <v>0</v>
      </c>
      <c r="K391" t="s">
        <v>999</v>
      </c>
      <c r="L391"/>
      <c r="M391"/>
      <c r="N391"/>
    </row>
    <row r="392" spans="2:14" ht="15.75">
      <c r="B392" s="303" t="s">
        <v>988</v>
      </c>
      <c r="C392" t="s">
        <v>2302</v>
      </c>
      <c r="D392" t="s">
        <v>1953</v>
      </c>
      <c r="E392" t="s">
        <v>2226</v>
      </c>
      <c r="F392" t="s">
        <v>999</v>
      </c>
      <c r="G392" t="s">
        <v>999</v>
      </c>
      <c r="H392"/>
      <c r="I392" t="s">
        <v>1011</v>
      </c>
      <c r="J392" s="336">
        <v>10000</v>
      </c>
      <c r="K392" t="s">
        <v>999</v>
      </c>
      <c r="L392"/>
      <c r="M392"/>
      <c r="N392"/>
    </row>
    <row r="393" spans="2:14" ht="15.75">
      <c r="B393" s="303" t="s">
        <v>988</v>
      </c>
      <c r="C393" t="s">
        <v>2302</v>
      </c>
      <c r="D393" t="s">
        <v>1953</v>
      </c>
      <c r="E393" t="s">
        <v>1543</v>
      </c>
      <c r="F393" t="s">
        <v>999</v>
      </c>
      <c r="G393" t="s">
        <v>999</v>
      </c>
      <c r="H393"/>
      <c r="I393" t="s">
        <v>1011</v>
      </c>
      <c r="J393" s="336">
        <v>0</v>
      </c>
      <c r="K393" t="s">
        <v>999</v>
      </c>
      <c r="L393"/>
      <c r="M393"/>
      <c r="N393"/>
    </row>
    <row r="394" spans="2:14" ht="15.75">
      <c r="B394" s="303" t="s">
        <v>988</v>
      </c>
      <c r="C394" t="s">
        <v>2302</v>
      </c>
      <c r="D394" t="s">
        <v>1952</v>
      </c>
      <c r="E394" t="s">
        <v>2279</v>
      </c>
      <c r="F394" t="s">
        <v>999</v>
      </c>
      <c r="G394" t="s">
        <v>999</v>
      </c>
      <c r="H394"/>
      <c r="I394" t="s">
        <v>1011</v>
      </c>
      <c r="J394" s="336">
        <v>5236167</v>
      </c>
      <c r="K394" t="s">
        <v>999</v>
      </c>
      <c r="L394"/>
      <c r="M394"/>
      <c r="N394"/>
    </row>
    <row r="395" spans="2:14" ht="15.75">
      <c r="B395" s="303" t="s">
        <v>988</v>
      </c>
      <c r="C395" t="s">
        <v>2302</v>
      </c>
      <c r="D395" t="s">
        <v>1952</v>
      </c>
      <c r="E395" t="s">
        <v>1543</v>
      </c>
      <c r="F395" t="s">
        <v>999</v>
      </c>
      <c r="G395" t="s">
        <v>999</v>
      </c>
      <c r="H395"/>
      <c r="I395" t="s">
        <v>1011</v>
      </c>
      <c r="J395" s="336">
        <v>127069</v>
      </c>
      <c r="K395" t="s">
        <v>999</v>
      </c>
      <c r="L395"/>
      <c r="M395"/>
      <c r="N395"/>
    </row>
    <row r="396" spans="2:14" ht="15.75">
      <c r="B396" s="303" t="s">
        <v>988</v>
      </c>
      <c r="C396" t="s">
        <v>2302</v>
      </c>
      <c r="D396" t="s">
        <v>1952</v>
      </c>
      <c r="E396" t="s">
        <v>2212</v>
      </c>
      <c r="F396" t="s">
        <v>999</v>
      </c>
      <c r="G396" t="s">
        <v>999</v>
      </c>
      <c r="H396"/>
      <c r="I396" t="s">
        <v>1011</v>
      </c>
      <c r="J396" s="336">
        <v>0</v>
      </c>
      <c r="K396" t="s">
        <v>999</v>
      </c>
      <c r="L396"/>
      <c r="M396"/>
      <c r="N396"/>
    </row>
    <row r="397" spans="2:14" ht="15.75">
      <c r="B397" s="303" t="s">
        <v>988</v>
      </c>
      <c r="C397" t="s">
        <v>2302</v>
      </c>
      <c r="D397" t="s">
        <v>1952</v>
      </c>
      <c r="E397" t="s">
        <v>2209</v>
      </c>
      <c r="F397" t="s">
        <v>999</v>
      </c>
      <c r="G397" t="s">
        <v>999</v>
      </c>
      <c r="H397"/>
      <c r="I397" t="s">
        <v>1011</v>
      </c>
      <c r="J397" s="336">
        <v>3629138</v>
      </c>
      <c r="K397" t="s">
        <v>999</v>
      </c>
      <c r="L397"/>
      <c r="M397"/>
      <c r="N397"/>
    </row>
    <row r="398" spans="2:14" ht="15.75">
      <c r="B398" s="303" t="s">
        <v>988</v>
      </c>
      <c r="C398" t="s">
        <v>2302</v>
      </c>
      <c r="D398" t="s">
        <v>1952</v>
      </c>
      <c r="E398" t="s">
        <v>286</v>
      </c>
      <c r="F398" t="s">
        <v>999</v>
      </c>
      <c r="G398" t="s">
        <v>999</v>
      </c>
      <c r="H398"/>
      <c r="I398" t="s">
        <v>1011</v>
      </c>
      <c r="J398" s="336">
        <v>0</v>
      </c>
      <c r="K398" t="s">
        <v>999</v>
      </c>
      <c r="L398"/>
      <c r="M398"/>
      <c r="N398"/>
    </row>
    <row r="399" spans="2:14" ht="15.75">
      <c r="B399" s="303" t="s">
        <v>988</v>
      </c>
      <c r="C399" t="s">
        <v>2237</v>
      </c>
      <c r="D399" t="s">
        <v>1953</v>
      </c>
      <c r="E399" t="s">
        <v>1543</v>
      </c>
      <c r="F399" t="s">
        <v>999</v>
      </c>
      <c r="G399" t="s">
        <v>999</v>
      </c>
      <c r="H399"/>
      <c r="I399" t="s">
        <v>1011</v>
      </c>
      <c r="J399" s="336">
        <v>0</v>
      </c>
      <c r="K399" t="s">
        <v>999</v>
      </c>
      <c r="L399"/>
      <c r="M399"/>
      <c r="N399"/>
    </row>
    <row r="400" spans="2:14" ht="15.75">
      <c r="B400" s="303" t="s">
        <v>988</v>
      </c>
      <c r="C400" t="s">
        <v>2237</v>
      </c>
      <c r="D400" t="s">
        <v>1952</v>
      </c>
      <c r="E400" t="s">
        <v>2279</v>
      </c>
      <c r="F400" t="s">
        <v>999</v>
      </c>
      <c r="G400" t="s">
        <v>999</v>
      </c>
      <c r="H400"/>
      <c r="I400" t="s">
        <v>1011</v>
      </c>
      <c r="J400" s="336">
        <v>2257957</v>
      </c>
      <c r="K400" t="s">
        <v>999</v>
      </c>
      <c r="L400"/>
      <c r="M400"/>
      <c r="N400"/>
    </row>
    <row r="401" spans="2:14" ht="15.75">
      <c r="B401" s="303" t="s">
        <v>988</v>
      </c>
      <c r="C401" t="s">
        <v>2237</v>
      </c>
      <c r="D401" t="s">
        <v>1952</v>
      </c>
      <c r="E401" t="s">
        <v>1543</v>
      </c>
      <c r="F401" t="s">
        <v>999</v>
      </c>
      <c r="G401" t="s">
        <v>999</v>
      </c>
      <c r="H401"/>
      <c r="I401" t="s">
        <v>1011</v>
      </c>
      <c r="J401" s="336">
        <v>2422282</v>
      </c>
      <c r="K401" t="s">
        <v>999</v>
      </c>
      <c r="L401"/>
      <c r="M401"/>
      <c r="N401"/>
    </row>
    <row r="402" spans="2:14" ht="15.75">
      <c r="B402" s="303" t="s">
        <v>988</v>
      </c>
      <c r="C402" t="s">
        <v>2237</v>
      </c>
      <c r="D402" t="s">
        <v>1952</v>
      </c>
      <c r="E402" t="s">
        <v>2212</v>
      </c>
      <c r="F402" t="s">
        <v>999</v>
      </c>
      <c r="G402" t="s">
        <v>999</v>
      </c>
      <c r="H402"/>
      <c r="I402" t="s">
        <v>1011</v>
      </c>
      <c r="J402" s="336">
        <v>1000000</v>
      </c>
      <c r="K402" t="s">
        <v>999</v>
      </c>
      <c r="L402"/>
      <c r="M402"/>
      <c r="N402"/>
    </row>
    <row r="403" spans="2:14" ht="15.75">
      <c r="B403" s="303" t="s">
        <v>988</v>
      </c>
      <c r="C403" t="s">
        <v>2237</v>
      </c>
      <c r="D403" t="s">
        <v>1952</v>
      </c>
      <c r="E403" t="s">
        <v>2209</v>
      </c>
      <c r="F403" t="s">
        <v>999</v>
      </c>
      <c r="G403" t="s">
        <v>999</v>
      </c>
      <c r="H403"/>
      <c r="I403" t="s">
        <v>1011</v>
      </c>
      <c r="J403" s="336">
        <v>1855969</v>
      </c>
      <c r="K403" t="s">
        <v>999</v>
      </c>
      <c r="L403"/>
      <c r="M403"/>
      <c r="N403"/>
    </row>
    <row r="404" spans="2:14" ht="15.75">
      <c r="B404" s="303" t="s">
        <v>988</v>
      </c>
      <c r="C404" t="s">
        <v>2237</v>
      </c>
      <c r="D404" t="s">
        <v>1952</v>
      </c>
      <c r="E404" t="s">
        <v>286</v>
      </c>
      <c r="F404" t="s">
        <v>999</v>
      </c>
      <c r="G404" t="s">
        <v>999</v>
      </c>
      <c r="H404"/>
      <c r="I404" t="s">
        <v>1011</v>
      </c>
      <c r="J404" s="336">
        <v>0</v>
      </c>
      <c r="K404" t="s">
        <v>999</v>
      </c>
      <c r="L404"/>
      <c r="M404"/>
      <c r="N404"/>
    </row>
    <row r="405" spans="2:14" ht="15.75">
      <c r="B405" s="303" t="s">
        <v>988</v>
      </c>
      <c r="C405" t="s">
        <v>2254</v>
      </c>
      <c r="D405" t="s">
        <v>1953</v>
      </c>
      <c r="E405" t="s">
        <v>1543</v>
      </c>
      <c r="F405" t="s">
        <v>999</v>
      </c>
      <c r="G405" t="s">
        <v>999</v>
      </c>
      <c r="H405"/>
      <c r="I405" t="s">
        <v>1011</v>
      </c>
      <c r="J405" s="336">
        <v>0</v>
      </c>
      <c r="K405" t="s">
        <v>999</v>
      </c>
      <c r="L405"/>
      <c r="M405"/>
      <c r="N405"/>
    </row>
    <row r="406" spans="2:14" ht="15.75">
      <c r="B406" s="303" t="s">
        <v>988</v>
      </c>
      <c r="C406" t="s">
        <v>2254</v>
      </c>
      <c r="D406" t="s">
        <v>1952</v>
      </c>
      <c r="E406" t="s">
        <v>2279</v>
      </c>
      <c r="F406" t="s">
        <v>999</v>
      </c>
      <c r="G406" t="s">
        <v>999</v>
      </c>
      <c r="H406"/>
      <c r="I406" t="s">
        <v>1011</v>
      </c>
      <c r="J406" s="336">
        <v>3826175</v>
      </c>
      <c r="K406" t="s">
        <v>999</v>
      </c>
      <c r="L406"/>
      <c r="M406"/>
      <c r="N406"/>
    </row>
    <row r="407" spans="2:14" ht="15.75">
      <c r="B407" s="303" t="s">
        <v>988</v>
      </c>
      <c r="C407" t="s">
        <v>2254</v>
      </c>
      <c r="D407" t="s">
        <v>1952</v>
      </c>
      <c r="E407" t="s">
        <v>1543</v>
      </c>
      <c r="F407" t="s">
        <v>999</v>
      </c>
      <c r="G407" t="s">
        <v>999</v>
      </c>
      <c r="H407"/>
      <c r="I407" t="s">
        <v>1011</v>
      </c>
      <c r="J407" s="336">
        <v>1210645</v>
      </c>
      <c r="K407" t="s">
        <v>999</v>
      </c>
      <c r="L407"/>
      <c r="M407"/>
      <c r="N407"/>
    </row>
    <row r="408" spans="2:14" ht="15.75">
      <c r="B408" s="303" t="s">
        <v>988</v>
      </c>
      <c r="C408" t="s">
        <v>2254</v>
      </c>
      <c r="D408" t="s">
        <v>1952</v>
      </c>
      <c r="E408" t="s">
        <v>2212</v>
      </c>
      <c r="F408" t="s">
        <v>999</v>
      </c>
      <c r="G408" t="s">
        <v>999</v>
      </c>
      <c r="H408"/>
      <c r="I408" t="s">
        <v>1011</v>
      </c>
      <c r="J408" s="336">
        <v>1800000</v>
      </c>
      <c r="K408" t="s">
        <v>999</v>
      </c>
      <c r="L408"/>
      <c r="M408"/>
      <c r="N408"/>
    </row>
    <row r="409" spans="2:14" ht="15.75">
      <c r="B409" s="303" t="s">
        <v>988</v>
      </c>
      <c r="C409" t="s">
        <v>2254</v>
      </c>
      <c r="D409" t="s">
        <v>1952</v>
      </c>
      <c r="E409" t="s">
        <v>2209</v>
      </c>
      <c r="F409" t="s">
        <v>999</v>
      </c>
      <c r="G409" t="s">
        <v>999</v>
      </c>
      <c r="H409"/>
      <c r="I409" t="s">
        <v>1011</v>
      </c>
      <c r="J409" s="336">
        <v>27204136</v>
      </c>
      <c r="K409" t="s">
        <v>999</v>
      </c>
      <c r="L409"/>
      <c r="M409"/>
      <c r="N409"/>
    </row>
    <row r="410" spans="2:14" ht="15.75">
      <c r="B410" s="303" t="s">
        <v>988</v>
      </c>
      <c r="C410" t="s">
        <v>2254</v>
      </c>
      <c r="D410" t="s">
        <v>1952</v>
      </c>
      <c r="E410" t="s">
        <v>286</v>
      </c>
      <c r="F410" t="s">
        <v>999</v>
      </c>
      <c r="G410" t="s">
        <v>999</v>
      </c>
      <c r="H410"/>
      <c r="I410" t="s">
        <v>1011</v>
      </c>
      <c r="J410" s="336">
        <v>4034496</v>
      </c>
      <c r="K410" t="s">
        <v>999</v>
      </c>
      <c r="L410"/>
      <c r="M410"/>
      <c r="N410"/>
    </row>
    <row r="411" spans="2:14" ht="15.75">
      <c r="B411" s="303" t="s">
        <v>988</v>
      </c>
      <c r="C411" t="s">
        <v>2233</v>
      </c>
      <c r="D411" t="s">
        <v>1953</v>
      </c>
      <c r="E411" t="s">
        <v>1543</v>
      </c>
      <c r="F411" t="s">
        <v>999</v>
      </c>
      <c r="G411" t="s">
        <v>999</v>
      </c>
      <c r="H411"/>
      <c r="I411" t="s">
        <v>1011</v>
      </c>
      <c r="J411" s="336">
        <v>3974397</v>
      </c>
      <c r="K411" t="s">
        <v>999</v>
      </c>
      <c r="L411"/>
      <c r="M411"/>
      <c r="N411"/>
    </row>
    <row r="412" spans="2:14" ht="15.75">
      <c r="B412" s="303" t="s">
        <v>988</v>
      </c>
      <c r="C412" t="s">
        <v>2233</v>
      </c>
      <c r="D412" t="s">
        <v>1952</v>
      </c>
      <c r="E412" t="s">
        <v>2279</v>
      </c>
      <c r="F412" t="s">
        <v>999</v>
      </c>
      <c r="G412" t="s">
        <v>999</v>
      </c>
      <c r="H412"/>
      <c r="I412" t="s">
        <v>1011</v>
      </c>
      <c r="J412" s="336">
        <v>17019587</v>
      </c>
      <c r="K412" t="s">
        <v>999</v>
      </c>
      <c r="L412"/>
      <c r="M412"/>
      <c r="N412"/>
    </row>
    <row r="413" spans="2:14" ht="15.75">
      <c r="B413" s="303" t="s">
        <v>988</v>
      </c>
      <c r="C413" t="s">
        <v>2233</v>
      </c>
      <c r="D413" t="s">
        <v>1952</v>
      </c>
      <c r="E413" t="s">
        <v>1543</v>
      </c>
      <c r="F413" t="s">
        <v>999</v>
      </c>
      <c r="G413" t="s">
        <v>999</v>
      </c>
      <c r="H413"/>
      <c r="I413" t="s">
        <v>1011</v>
      </c>
      <c r="J413" s="336">
        <v>5240563</v>
      </c>
      <c r="K413" t="s">
        <v>999</v>
      </c>
      <c r="L413"/>
      <c r="M413"/>
      <c r="N413"/>
    </row>
    <row r="414" spans="2:14" ht="15.75">
      <c r="B414" s="303" t="s">
        <v>988</v>
      </c>
      <c r="C414" t="s">
        <v>2233</v>
      </c>
      <c r="D414" t="s">
        <v>1952</v>
      </c>
      <c r="E414" t="s">
        <v>2212</v>
      </c>
      <c r="F414" t="s">
        <v>999</v>
      </c>
      <c r="G414" t="s">
        <v>999</v>
      </c>
      <c r="H414"/>
      <c r="I414" t="s">
        <v>1011</v>
      </c>
      <c r="J414" s="336">
        <v>10108003</v>
      </c>
      <c r="K414" t="s">
        <v>999</v>
      </c>
      <c r="L414"/>
      <c r="M414"/>
      <c r="N414"/>
    </row>
    <row r="415" spans="2:14" ht="15.75">
      <c r="B415" s="303" t="s">
        <v>988</v>
      </c>
      <c r="C415" t="s">
        <v>2233</v>
      </c>
      <c r="D415" t="s">
        <v>1952</v>
      </c>
      <c r="E415" t="s">
        <v>2209</v>
      </c>
      <c r="F415" t="s">
        <v>999</v>
      </c>
      <c r="G415" t="s">
        <v>999</v>
      </c>
      <c r="H415"/>
      <c r="I415" t="s">
        <v>1011</v>
      </c>
      <c r="J415" s="336">
        <v>12404810</v>
      </c>
      <c r="K415" t="s">
        <v>999</v>
      </c>
      <c r="L415"/>
      <c r="M415"/>
      <c r="N415"/>
    </row>
    <row r="416" spans="2:14" ht="15.75">
      <c r="B416" s="303" t="s">
        <v>988</v>
      </c>
      <c r="C416" t="s">
        <v>2233</v>
      </c>
      <c r="D416" t="s">
        <v>1952</v>
      </c>
      <c r="E416" t="s">
        <v>2280</v>
      </c>
      <c r="F416" t="s">
        <v>999</v>
      </c>
      <c r="G416" t="s">
        <v>999</v>
      </c>
      <c r="H416"/>
      <c r="I416" t="s">
        <v>1011</v>
      </c>
      <c r="J416" s="336">
        <v>0</v>
      </c>
      <c r="K416" t="s">
        <v>999</v>
      </c>
      <c r="L416"/>
      <c r="M416"/>
      <c r="N416"/>
    </row>
    <row r="417" spans="2:14" ht="15.75">
      <c r="B417" s="303" t="s">
        <v>988</v>
      </c>
      <c r="C417" t="s">
        <v>2233</v>
      </c>
      <c r="D417" t="s">
        <v>1952</v>
      </c>
      <c r="E417" t="s">
        <v>286</v>
      </c>
      <c r="F417" t="s">
        <v>999</v>
      </c>
      <c r="G417" t="s">
        <v>999</v>
      </c>
      <c r="H417"/>
      <c r="I417" t="s">
        <v>1011</v>
      </c>
      <c r="J417" s="336">
        <v>229286</v>
      </c>
      <c r="K417" t="s">
        <v>999</v>
      </c>
      <c r="L417"/>
      <c r="M417"/>
      <c r="N417"/>
    </row>
    <row r="418" spans="2:14" ht="15.75">
      <c r="B418" s="303" t="s">
        <v>988</v>
      </c>
      <c r="C418" t="s">
        <v>2303</v>
      </c>
      <c r="D418" t="s">
        <v>1953</v>
      </c>
      <c r="E418" t="s">
        <v>2226</v>
      </c>
      <c r="F418" t="s">
        <v>999</v>
      </c>
      <c r="G418" t="s">
        <v>999</v>
      </c>
      <c r="H418"/>
      <c r="I418" t="s">
        <v>1011</v>
      </c>
      <c r="J418" s="336">
        <v>90900</v>
      </c>
      <c r="K418" t="s">
        <v>999</v>
      </c>
      <c r="L418"/>
      <c r="M418"/>
      <c r="N418"/>
    </row>
    <row r="419" spans="2:14" ht="15.75">
      <c r="B419" s="303" t="s">
        <v>988</v>
      </c>
      <c r="C419" t="s">
        <v>2303</v>
      </c>
      <c r="D419" t="s">
        <v>1953</v>
      </c>
      <c r="E419" t="s">
        <v>1543</v>
      </c>
      <c r="F419" t="s">
        <v>999</v>
      </c>
      <c r="G419" t="s">
        <v>999</v>
      </c>
      <c r="H419"/>
      <c r="I419" t="s">
        <v>1011</v>
      </c>
      <c r="J419" s="336">
        <v>464704</v>
      </c>
      <c r="K419" t="s">
        <v>999</v>
      </c>
      <c r="L419"/>
      <c r="M419"/>
      <c r="N419"/>
    </row>
    <row r="420" spans="2:14" ht="15.75">
      <c r="B420" s="303" t="s">
        <v>988</v>
      </c>
      <c r="C420" t="s">
        <v>2303</v>
      </c>
      <c r="D420" t="s">
        <v>1952</v>
      </c>
      <c r="E420" t="s">
        <v>2279</v>
      </c>
      <c r="F420" t="s">
        <v>999</v>
      </c>
      <c r="G420" t="s">
        <v>999</v>
      </c>
      <c r="H420"/>
      <c r="I420" t="s">
        <v>1011</v>
      </c>
      <c r="J420" s="336">
        <v>2354382</v>
      </c>
      <c r="K420" t="s">
        <v>999</v>
      </c>
      <c r="L420"/>
      <c r="M420"/>
      <c r="N420"/>
    </row>
    <row r="421" spans="2:14" ht="15.75">
      <c r="B421" s="303" t="s">
        <v>988</v>
      </c>
      <c r="C421" t="s">
        <v>2303</v>
      </c>
      <c r="D421" t="s">
        <v>1952</v>
      </c>
      <c r="E421" t="s">
        <v>1543</v>
      </c>
      <c r="F421" t="s">
        <v>999</v>
      </c>
      <c r="G421" t="s">
        <v>999</v>
      </c>
      <c r="H421"/>
      <c r="I421" t="s">
        <v>1011</v>
      </c>
      <c r="J421" s="336">
        <v>99373</v>
      </c>
      <c r="K421" t="s">
        <v>999</v>
      </c>
      <c r="L421"/>
      <c r="M421"/>
      <c r="N421"/>
    </row>
    <row r="422" spans="2:14" ht="15.75">
      <c r="B422" s="303" t="s">
        <v>988</v>
      </c>
      <c r="C422" t="s">
        <v>2303</v>
      </c>
      <c r="D422" t="s">
        <v>1952</v>
      </c>
      <c r="E422" t="s">
        <v>2212</v>
      </c>
      <c r="F422" t="s">
        <v>999</v>
      </c>
      <c r="G422" t="s">
        <v>999</v>
      </c>
      <c r="H422"/>
      <c r="I422" t="s">
        <v>1011</v>
      </c>
      <c r="J422" s="336">
        <v>345000</v>
      </c>
      <c r="K422" t="s">
        <v>999</v>
      </c>
      <c r="L422"/>
      <c r="M422"/>
      <c r="N422"/>
    </row>
    <row r="423" spans="2:14" ht="15.75">
      <c r="B423" s="303" t="s">
        <v>988</v>
      </c>
      <c r="C423" t="s">
        <v>2303</v>
      </c>
      <c r="D423" t="s">
        <v>1952</v>
      </c>
      <c r="E423" t="s">
        <v>2209</v>
      </c>
      <c r="F423" t="s">
        <v>999</v>
      </c>
      <c r="G423" t="s">
        <v>999</v>
      </c>
      <c r="H423"/>
      <c r="I423" t="s">
        <v>1011</v>
      </c>
      <c r="J423" s="336">
        <v>637848</v>
      </c>
      <c r="K423" t="s">
        <v>999</v>
      </c>
      <c r="L423"/>
      <c r="M423"/>
      <c r="N423"/>
    </row>
    <row r="424" spans="2:14" ht="15.75">
      <c r="B424" s="303" t="s">
        <v>988</v>
      </c>
      <c r="C424" t="s">
        <v>2303</v>
      </c>
      <c r="D424" t="s">
        <v>1952</v>
      </c>
      <c r="E424" t="s">
        <v>286</v>
      </c>
      <c r="F424" t="s">
        <v>999</v>
      </c>
      <c r="G424" t="s">
        <v>999</v>
      </c>
      <c r="H424"/>
      <c r="I424" t="s">
        <v>1011</v>
      </c>
      <c r="J424" s="336">
        <v>0</v>
      </c>
      <c r="K424" t="s">
        <v>999</v>
      </c>
      <c r="L424"/>
      <c r="M424"/>
      <c r="N424"/>
    </row>
    <row r="425" spans="2:14" ht="15.75">
      <c r="B425" s="303" t="s">
        <v>988</v>
      </c>
      <c r="C425" t="s">
        <v>2304</v>
      </c>
      <c r="D425" t="s">
        <v>1953</v>
      </c>
      <c r="E425" t="s">
        <v>2226</v>
      </c>
      <c r="F425" t="s">
        <v>999</v>
      </c>
      <c r="G425" t="s">
        <v>999</v>
      </c>
      <c r="H425"/>
      <c r="I425" t="s">
        <v>1011</v>
      </c>
      <c r="J425" s="336">
        <v>2543614</v>
      </c>
      <c r="K425" t="s">
        <v>999</v>
      </c>
      <c r="L425"/>
      <c r="M425"/>
      <c r="N425"/>
    </row>
    <row r="426" spans="2:14" ht="15.75">
      <c r="B426" s="303" t="s">
        <v>988</v>
      </c>
      <c r="C426" t="s">
        <v>2304</v>
      </c>
      <c r="D426" t="s">
        <v>1953</v>
      </c>
      <c r="E426" t="s">
        <v>1543</v>
      </c>
      <c r="F426" t="s">
        <v>999</v>
      </c>
      <c r="G426" t="s">
        <v>999</v>
      </c>
      <c r="H426"/>
      <c r="I426" t="s">
        <v>1011</v>
      </c>
      <c r="J426" s="336">
        <v>38413004</v>
      </c>
      <c r="K426" t="s">
        <v>999</v>
      </c>
      <c r="L426"/>
      <c r="M426"/>
      <c r="N426"/>
    </row>
    <row r="427" spans="2:14" ht="15.75">
      <c r="B427" s="303" t="s">
        <v>988</v>
      </c>
      <c r="C427" t="s">
        <v>2304</v>
      </c>
      <c r="D427" t="s">
        <v>1952</v>
      </c>
      <c r="E427" t="s">
        <v>2279</v>
      </c>
      <c r="F427" t="s">
        <v>999</v>
      </c>
      <c r="G427" t="s">
        <v>999</v>
      </c>
      <c r="H427"/>
      <c r="I427" t="s">
        <v>1011</v>
      </c>
      <c r="J427" s="336">
        <v>15592417</v>
      </c>
      <c r="K427" t="s">
        <v>999</v>
      </c>
      <c r="L427"/>
      <c r="M427"/>
      <c r="N427"/>
    </row>
    <row r="428" spans="2:14" ht="15.75">
      <c r="B428" s="303" t="s">
        <v>988</v>
      </c>
      <c r="C428" t="s">
        <v>2304</v>
      </c>
      <c r="D428" t="s">
        <v>1952</v>
      </c>
      <c r="E428" t="s">
        <v>1543</v>
      </c>
      <c r="F428" t="s">
        <v>999</v>
      </c>
      <c r="G428" t="s">
        <v>999</v>
      </c>
      <c r="H428"/>
      <c r="I428" t="s">
        <v>1011</v>
      </c>
      <c r="J428" s="336">
        <v>0</v>
      </c>
      <c r="K428" t="s">
        <v>999</v>
      </c>
      <c r="L428"/>
      <c r="M428"/>
      <c r="N428"/>
    </row>
    <row r="429" spans="2:14" ht="15.75">
      <c r="B429" s="303" t="s">
        <v>988</v>
      </c>
      <c r="C429" t="s">
        <v>2304</v>
      </c>
      <c r="D429" t="s">
        <v>1952</v>
      </c>
      <c r="E429" t="s">
        <v>2212</v>
      </c>
      <c r="F429" t="s">
        <v>999</v>
      </c>
      <c r="G429" t="s">
        <v>999</v>
      </c>
      <c r="H429"/>
      <c r="I429" t="s">
        <v>1011</v>
      </c>
      <c r="J429" s="336">
        <v>0</v>
      </c>
      <c r="K429" t="s">
        <v>999</v>
      </c>
      <c r="L429"/>
      <c r="M429"/>
      <c r="N429"/>
    </row>
    <row r="430" spans="2:14" ht="15.75">
      <c r="B430" s="303" t="s">
        <v>988</v>
      </c>
      <c r="C430" t="s">
        <v>2304</v>
      </c>
      <c r="D430" t="s">
        <v>1952</v>
      </c>
      <c r="E430" t="s">
        <v>2209</v>
      </c>
      <c r="F430" t="s">
        <v>999</v>
      </c>
      <c r="G430" t="s">
        <v>999</v>
      </c>
      <c r="H430"/>
      <c r="I430" t="s">
        <v>1011</v>
      </c>
      <c r="J430" s="336">
        <v>3339200</v>
      </c>
      <c r="K430" t="s">
        <v>999</v>
      </c>
      <c r="L430"/>
      <c r="M430"/>
      <c r="N430"/>
    </row>
    <row r="431" spans="2:14" ht="15.75">
      <c r="B431" s="303" t="s">
        <v>988</v>
      </c>
      <c r="C431" t="s">
        <v>2304</v>
      </c>
      <c r="D431" t="s">
        <v>1952</v>
      </c>
      <c r="E431" t="s">
        <v>286</v>
      </c>
      <c r="F431" t="s">
        <v>999</v>
      </c>
      <c r="G431" t="s">
        <v>999</v>
      </c>
      <c r="H431"/>
      <c r="I431" t="s">
        <v>1011</v>
      </c>
      <c r="J431" s="336">
        <v>0</v>
      </c>
      <c r="K431" t="s">
        <v>999</v>
      </c>
      <c r="L431"/>
      <c r="M431"/>
      <c r="N431"/>
    </row>
    <row r="432" spans="2:14" ht="15.75">
      <c r="B432" s="303" t="s">
        <v>988</v>
      </c>
      <c r="C432" t="s">
        <v>2264</v>
      </c>
      <c r="D432" t="s">
        <v>1953</v>
      </c>
      <c r="E432" t="s">
        <v>1543</v>
      </c>
      <c r="F432" t="s">
        <v>999</v>
      </c>
      <c r="G432" t="s">
        <v>999</v>
      </c>
      <c r="H432"/>
      <c r="I432" t="s">
        <v>1011</v>
      </c>
      <c r="J432" s="336">
        <v>0</v>
      </c>
      <c r="K432" t="s">
        <v>999</v>
      </c>
      <c r="L432"/>
      <c r="M432"/>
      <c r="N432"/>
    </row>
    <row r="433" spans="2:14" ht="15.75">
      <c r="B433" s="303" t="s">
        <v>988</v>
      </c>
      <c r="C433" t="s">
        <v>2264</v>
      </c>
      <c r="D433" t="s">
        <v>1952</v>
      </c>
      <c r="E433" t="s">
        <v>2279</v>
      </c>
      <c r="F433" t="s">
        <v>999</v>
      </c>
      <c r="G433" t="s">
        <v>999</v>
      </c>
      <c r="H433"/>
      <c r="I433" t="s">
        <v>1011</v>
      </c>
      <c r="J433" s="336">
        <v>131528</v>
      </c>
      <c r="K433" t="s">
        <v>999</v>
      </c>
      <c r="L433"/>
      <c r="M433"/>
      <c r="N433"/>
    </row>
    <row r="434" spans="2:14" ht="15.75">
      <c r="B434" s="303" t="s">
        <v>988</v>
      </c>
      <c r="C434" t="s">
        <v>2264</v>
      </c>
      <c r="D434" t="s">
        <v>1952</v>
      </c>
      <c r="E434" t="s">
        <v>1543</v>
      </c>
      <c r="F434" t="s">
        <v>999</v>
      </c>
      <c r="G434" t="s">
        <v>999</v>
      </c>
      <c r="H434"/>
      <c r="I434" t="s">
        <v>1011</v>
      </c>
      <c r="J434" s="336">
        <v>0</v>
      </c>
      <c r="K434" t="s">
        <v>999</v>
      </c>
      <c r="L434"/>
      <c r="M434"/>
      <c r="N434"/>
    </row>
    <row r="435" spans="2:14" ht="15.75">
      <c r="B435" s="303" t="s">
        <v>988</v>
      </c>
      <c r="C435" t="s">
        <v>2264</v>
      </c>
      <c r="D435" t="s">
        <v>1952</v>
      </c>
      <c r="E435" t="s">
        <v>2212</v>
      </c>
      <c r="F435" t="s">
        <v>999</v>
      </c>
      <c r="G435" t="s">
        <v>999</v>
      </c>
      <c r="H435"/>
      <c r="I435" t="s">
        <v>1011</v>
      </c>
      <c r="J435" s="336">
        <v>0</v>
      </c>
      <c r="K435" t="s">
        <v>999</v>
      </c>
      <c r="L435"/>
      <c r="M435"/>
      <c r="N435"/>
    </row>
    <row r="436" spans="2:14" ht="15.75">
      <c r="B436" s="303" t="s">
        <v>988</v>
      </c>
      <c r="C436" t="s">
        <v>2264</v>
      </c>
      <c r="D436" t="s">
        <v>1952</v>
      </c>
      <c r="E436" t="s">
        <v>2209</v>
      </c>
      <c r="F436" t="s">
        <v>999</v>
      </c>
      <c r="G436" t="s">
        <v>999</v>
      </c>
      <c r="H436"/>
      <c r="I436" t="s">
        <v>1011</v>
      </c>
      <c r="J436" s="336">
        <v>5000</v>
      </c>
      <c r="K436" t="s">
        <v>999</v>
      </c>
      <c r="L436"/>
      <c r="M436"/>
      <c r="N436"/>
    </row>
    <row r="437" spans="2:14" ht="15.75">
      <c r="B437" s="303" t="s">
        <v>988</v>
      </c>
      <c r="C437" t="s">
        <v>2264</v>
      </c>
      <c r="D437" t="s">
        <v>1952</v>
      </c>
      <c r="E437" t="s">
        <v>2280</v>
      </c>
      <c r="F437" t="s">
        <v>999</v>
      </c>
      <c r="G437" t="s">
        <v>999</v>
      </c>
      <c r="H437"/>
      <c r="I437" t="s">
        <v>1011</v>
      </c>
      <c r="J437" s="336">
        <v>0</v>
      </c>
      <c r="K437" t="s">
        <v>999</v>
      </c>
      <c r="L437"/>
      <c r="M437"/>
      <c r="N437"/>
    </row>
    <row r="438" spans="2:14" ht="15.75">
      <c r="B438" s="303" t="s">
        <v>988</v>
      </c>
      <c r="C438" t="s">
        <v>2264</v>
      </c>
      <c r="D438" t="s">
        <v>1952</v>
      </c>
      <c r="E438" t="s">
        <v>286</v>
      </c>
      <c r="F438" t="s">
        <v>999</v>
      </c>
      <c r="G438" t="s">
        <v>999</v>
      </c>
      <c r="H438"/>
      <c r="I438" t="s">
        <v>1011</v>
      </c>
      <c r="J438" s="336">
        <v>0</v>
      </c>
      <c r="K438" t="s">
        <v>999</v>
      </c>
      <c r="L438"/>
      <c r="M438"/>
      <c r="N438"/>
    </row>
    <row r="439" spans="2:14" ht="15.75">
      <c r="B439" s="303" t="s">
        <v>988</v>
      </c>
      <c r="C439" t="s">
        <v>2247</v>
      </c>
      <c r="D439" t="s">
        <v>1953</v>
      </c>
      <c r="E439" t="s">
        <v>1543</v>
      </c>
      <c r="F439" t="s">
        <v>999</v>
      </c>
      <c r="G439" t="s">
        <v>999</v>
      </c>
      <c r="H439"/>
      <c r="I439" t="s">
        <v>1011</v>
      </c>
      <c r="J439" s="336">
        <v>2552357</v>
      </c>
      <c r="K439" t="s">
        <v>999</v>
      </c>
      <c r="L439"/>
      <c r="M439"/>
      <c r="N439"/>
    </row>
    <row r="440" spans="2:14" ht="15.75">
      <c r="B440" s="303" t="s">
        <v>988</v>
      </c>
      <c r="C440" t="s">
        <v>2247</v>
      </c>
      <c r="D440" t="s">
        <v>1952</v>
      </c>
      <c r="E440" t="s">
        <v>2279</v>
      </c>
      <c r="F440" t="s">
        <v>999</v>
      </c>
      <c r="G440" t="s">
        <v>999</v>
      </c>
      <c r="H440"/>
      <c r="I440" t="s">
        <v>1011</v>
      </c>
      <c r="J440" s="336">
        <v>0</v>
      </c>
      <c r="K440" t="s">
        <v>999</v>
      </c>
      <c r="L440"/>
      <c r="M440"/>
      <c r="N440"/>
    </row>
    <row r="441" spans="2:14" ht="15.75">
      <c r="B441" s="303" t="s">
        <v>988</v>
      </c>
      <c r="C441" t="s">
        <v>2247</v>
      </c>
      <c r="D441" t="s">
        <v>1952</v>
      </c>
      <c r="E441" t="s">
        <v>1543</v>
      </c>
      <c r="F441" t="s">
        <v>999</v>
      </c>
      <c r="G441" t="s">
        <v>999</v>
      </c>
      <c r="H441"/>
      <c r="I441" t="s">
        <v>1011</v>
      </c>
      <c r="J441" s="336">
        <v>984044</v>
      </c>
      <c r="K441" t="s">
        <v>999</v>
      </c>
      <c r="L441"/>
      <c r="M441"/>
      <c r="N441"/>
    </row>
    <row r="442" spans="2:14" ht="15.75">
      <c r="B442" s="303" t="s">
        <v>988</v>
      </c>
      <c r="C442" t="s">
        <v>2247</v>
      </c>
      <c r="D442" t="s">
        <v>1952</v>
      </c>
      <c r="E442" t="s">
        <v>2212</v>
      </c>
      <c r="F442" t="s">
        <v>999</v>
      </c>
      <c r="G442" t="s">
        <v>999</v>
      </c>
      <c r="H442"/>
      <c r="I442" t="s">
        <v>1011</v>
      </c>
      <c r="J442" s="336">
        <v>0</v>
      </c>
      <c r="K442" t="s">
        <v>999</v>
      </c>
      <c r="L442"/>
      <c r="M442"/>
      <c r="N442"/>
    </row>
    <row r="443" spans="2:14" ht="15.75">
      <c r="B443" s="303" t="s">
        <v>988</v>
      </c>
      <c r="C443" t="s">
        <v>2247</v>
      </c>
      <c r="D443" t="s">
        <v>1952</v>
      </c>
      <c r="E443" t="s">
        <v>2209</v>
      </c>
      <c r="F443" t="s">
        <v>999</v>
      </c>
      <c r="G443" t="s">
        <v>999</v>
      </c>
      <c r="H443"/>
      <c r="I443" t="s">
        <v>1011</v>
      </c>
      <c r="J443" s="336">
        <v>0</v>
      </c>
      <c r="K443" t="s">
        <v>999</v>
      </c>
      <c r="L443"/>
      <c r="M443"/>
      <c r="N443"/>
    </row>
    <row r="444" spans="2:14" ht="15.75">
      <c r="B444" s="303" t="s">
        <v>988</v>
      </c>
      <c r="C444" t="s">
        <v>2247</v>
      </c>
      <c r="D444" t="s">
        <v>1952</v>
      </c>
      <c r="E444" t="s">
        <v>286</v>
      </c>
      <c r="F444" t="s">
        <v>999</v>
      </c>
      <c r="G444" t="s">
        <v>999</v>
      </c>
      <c r="H444"/>
      <c r="I444" t="s">
        <v>1011</v>
      </c>
      <c r="J444" s="336">
        <v>0</v>
      </c>
      <c r="K444" t="s">
        <v>999</v>
      </c>
      <c r="L444"/>
      <c r="M444"/>
      <c r="N444"/>
    </row>
    <row r="445" spans="2:14" ht="15.75">
      <c r="B445" s="303" t="s">
        <v>988</v>
      </c>
      <c r="C445" t="s">
        <v>2305</v>
      </c>
      <c r="D445" t="s">
        <v>1953</v>
      </c>
      <c r="E445" t="s">
        <v>1543</v>
      </c>
      <c r="F445" t="s">
        <v>999</v>
      </c>
      <c r="G445" t="s">
        <v>999</v>
      </c>
      <c r="H445"/>
      <c r="I445" t="s">
        <v>1011</v>
      </c>
      <c r="J445" s="336">
        <v>0</v>
      </c>
      <c r="K445" t="s">
        <v>999</v>
      </c>
      <c r="L445"/>
      <c r="M445"/>
      <c r="N445"/>
    </row>
    <row r="446" spans="2:14" ht="15.75">
      <c r="B446" s="303" t="s">
        <v>988</v>
      </c>
      <c r="C446" t="s">
        <v>2305</v>
      </c>
      <c r="D446" t="s">
        <v>1952</v>
      </c>
      <c r="E446" t="s">
        <v>2279</v>
      </c>
      <c r="F446" t="s">
        <v>999</v>
      </c>
      <c r="G446" t="s">
        <v>999</v>
      </c>
      <c r="H446"/>
      <c r="I446" t="s">
        <v>1011</v>
      </c>
      <c r="J446" s="336">
        <v>4403582</v>
      </c>
      <c r="K446" t="s">
        <v>999</v>
      </c>
      <c r="L446"/>
      <c r="M446"/>
      <c r="N446"/>
    </row>
    <row r="447" spans="2:14" ht="15.75">
      <c r="B447" s="303" t="s">
        <v>988</v>
      </c>
      <c r="C447" t="s">
        <v>2305</v>
      </c>
      <c r="D447" t="s">
        <v>1952</v>
      </c>
      <c r="E447" t="s">
        <v>1543</v>
      </c>
      <c r="F447" t="s">
        <v>999</v>
      </c>
      <c r="G447" t="s">
        <v>999</v>
      </c>
      <c r="H447"/>
      <c r="I447" t="s">
        <v>1011</v>
      </c>
      <c r="J447" s="336">
        <v>2673222</v>
      </c>
      <c r="K447" t="s">
        <v>999</v>
      </c>
      <c r="L447"/>
      <c r="M447"/>
      <c r="N447"/>
    </row>
    <row r="448" spans="2:14" ht="15.75">
      <c r="B448" s="303" t="s">
        <v>988</v>
      </c>
      <c r="C448" t="s">
        <v>2305</v>
      </c>
      <c r="D448" t="s">
        <v>1952</v>
      </c>
      <c r="E448" t="s">
        <v>2212</v>
      </c>
      <c r="F448" t="s">
        <v>999</v>
      </c>
      <c r="G448" t="s">
        <v>999</v>
      </c>
      <c r="H448"/>
      <c r="I448" t="s">
        <v>1011</v>
      </c>
      <c r="J448" s="336">
        <v>0</v>
      </c>
      <c r="K448" t="s">
        <v>999</v>
      </c>
      <c r="L448"/>
      <c r="M448"/>
      <c r="N448"/>
    </row>
    <row r="449" spans="2:14" ht="15.75">
      <c r="B449" s="303" t="s">
        <v>988</v>
      </c>
      <c r="C449" t="s">
        <v>2305</v>
      </c>
      <c r="D449" t="s">
        <v>1952</v>
      </c>
      <c r="E449" t="s">
        <v>2209</v>
      </c>
      <c r="F449" t="s">
        <v>999</v>
      </c>
      <c r="G449" t="s">
        <v>999</v>
      </c>
      <c r="H449"/>
      <c r="I449" t="s">
        <v>1011</v>
      </c>
      <c r="J449" s="336">
        <v>740748</v>
      </c>
      <c r="K449" t="s">
        <v>999</v>
      </c>
      <c r="L449"/>
      <c r="M449"/>
      <c r="N449"/>
    </row>
    <row r="450" spans="2:14" ht="15.75">
      <c r="B450" s="303" t="s">
        <v>988</v>
      </c>
      <c r="C450" t="s">
        <v>2305</v>
      </c>
      <c r="D450" t="s">
        <v>1952</v>
      </c>
      <c r="E450" t="s">
        <v>286</v>
      </c>
      <c r="F450" t="s">
        <v>999</v>
      </c>
      <c r="G450" t="s">
        <v>999</v>
      </c>
      <c r="H450"/>
      <c r="I450" t="s">
        <v>1011</v>
      </c>
      <c r="J450" s="336">
        <v>5339783</v>
      </c>
      <c r="K450" t="s">
        <v>999</v>
      </c>
      <c r="L450"/>
      <c r="M450"/>
      <c r="N450"/>
    </row>
    <row r="451" spans="2:14" ht="15.75">
      <c r="B451" s="303" t="s">
        <v>988</v>
      </c>
      <c r="C451" t="s">
        <v>2306</v>
      </c>
      <c r="D451" t="s">
        <v>1953</v>
      </c>
      <c r="E451" t="s">
        <v>2226</v>
      </c>
      <c r="F451" t="s">
        <v>999</v>
      </c>
      <c r="G451" t="s">
        <v>999</v>
      </c>
      <c r="H451"/>
      <c r="I451" t="s">
        <v>1011</v>
      </c>
      <c r="J451" s="336">
        <v>208064</v>
      </c>
      <c r="K451" t="s">
        <v>999</v>
      </c>
      <c r="L451"/>
      <c r="M451"/>
      <c r="N451"/>
    </row>
    <row r="452" spans="2:14" ht="15.75">
      <c r="B452" s="303" t="s">
        <v>988</v>
      </c>
      <c r="C452" t="s">
        <v>2306</v>
      </c>
      <c r="D452" t="s">
        <v>1953</v>
      </c>
      <c r="E452" t="s">
        <v>1543</v>
      </c>
      <c r="F452" t="s">
        <v>999</v>
      </c>
      <c r="G452" t="s">
        <v>999</v>
      </c>
      <c r="H452"/>
      <c r="I452" t="s">
        <v>1011</v>
      </c>
      <c r="J452" s="336">
        <v>1492574</v>
      </c>
      <c r="K452" t="s">
        <v>999</v>
      </c>
      <c r="L452"/>
      <c r="M452"/>
      <c r="N452"/>
    </row>
    <row r="453" spans="2:14" ht="15.75">
      <c r="B453" s="303" t="s">
        <v>988</v>
      </c>
      <c r="C453" t="s">
        <v>2306</v>
      </c>
      <c r="D453" t="s">
        <v>1952</v>
      </c>
      <c r="E453" t="s">
        <v>2226</v>
      </c>
      <c r="F453" t="s">
        <v>999</v>
      </c>
      <c r="G453" t="s">
        <v>999</v>
      </c>
      <c r="H453"/>
      <c r="I453" t="s">
        <v>1011</v>
      </c>
      <c r="J453" s="336">
        <v>24000</v>
      </c>
      <c r="K453" t="s">
        <v>999</v>
      </c>
      <c r="L453"/>
      <c r="M453"/>
      <c r="N453"/>
    </row>
    <row r="454" spans="2:14" ht="15.75">
      <c r="B454" s="303" t="s">
        <v>988</v>
      </c>
      <c r="C454" t="s">
        <v>2306</v>
      </c>
      <c r="D454" t="s">
        <v>1952</v>
      </c>
      <c r="E454" t="s">
        <v>2279</v>
      </c>
      <c r="F454" t="s">
        <v>999</v>
      </c>
      <c r="G454" t="s">
        <v>999</v>
      </c>
      <c r="H454"/>
      <c r="I454" t="s">
        <v>1011</v>
      </c>
      <c r="J454" s="336">
        <v>19025432</v>
      </c>
      <c r="K454" t="s">
        <v>999</v>
      </c>
      <c r="L454"/>
      <c r="M454"/>
      <c r="N454"/>
    </row>
    <row r="455" spans="2:14" ht="15.75">
      <c r="B455" s="303" t="s">
        <v>988</v>
      </c>
      <c r="C455" t="s">
        <v>2306</v>
      </c>
      <c r="D455" t="s">
        <v>1952</v>
      </c>
      <c r="E455" t="s">
        <v>1543</v>
      </c>
      <c r="F455" t="s">
        <v>999</v>
      </c>
      <c r="G455" t="s">
        <v>999</v>
      </c>
      <c r="H455"/>
      <c r="I455" t="s">
        <v>1011</v>
      </c>
      <c r="J455" s="336">
        <v>1030358</v>
      </c>
      <c r="K455" t="s">
        <v>999</v>
      </c>
      <c r="L455"/>
      <c r="M455"/>
      <c r="N455"/>
    </row>
    <row r="456" spans="2:14" ht="15.75">
      <c r="B456" s="303" t="s">
        <v>988</v>
      </c>
      <c r="C456" t="s">
        <v>2306</v>
      </c>
      <c r="D456" t="s">
        <v>1952</v>
      </c>
      <c r="E456" t="s">
        <v>2212</v>
      </c>
      <c r="F456" t="s">
        <v>999</v>
      </c>
      <c r="G456" t="s">
        <v>999</v>
      </c>
      <c r="H456"/>
      <c r="I456" t="s">
        <v>1011</v>
      </c>
      <c r="J456" s="336">
        <v>1173627</v>
      </c>
      <c r="K456" t="s">
        <v>999</v>
      </c>
      <c r="L456"/>
      <c r="M456"/>
      <c r="N456"/>
    </row>
    <row r="457" spans="2:14" ht="15.75">
      <c r="B457" s="303" t="s">
        <v>988</v>
      </c>
      <c r="C457" t="s">
        <v>2306</v>
      </c>
      <c r="D457" t="s">
        <v>1952</v>
      </c>
      <c r="E457" t="s">
        <v>2209</v>
      </c>
      <c r="F457" t="s">
        <v>999</v>
      </c>
      <c r="G457" t="s">
        <v>999</v>
      </c>
      <c r="H457"/>
      <c r="I457" t="s">
        <v>1011</v>
      </c>
      <c r="J457" s="336">
        <v>27598610</v>
      </c>
      <c r="K457" t="s">
        <v>999</v>
      </c>
      <c r="L457"/>
      <c r="M457"/>
      <c r="N457"/>
    </row>
    <row r="458" spans="2:14" ht="15.75">
      <c r="B458" s="303" t="s">
        <v>988</v>
      </c>
      <c r="C458" t="s">
        <v>2306</v>
      </c>
      <c r="D458" t="s">
        <v>1952</v>
      </c>
      <c r="E458" t="s">
        <v>286</v>
      </c>
      <c r="F458" t="s">
        <v>999</v>
      </c>
      <c r="G458" t="s">
        <v>999</v>
      </c>
      <c r="H458"/>
      <c r="I458" t="s">
        <v>1011</v>
      </c>
      <c r="J458" s="336">
        <v>36111</v>
      </c>
      <c r="K458" t="s">
        <v>999</v>
      </c>
      <c r="L458"/>
      <c r="M458"/>
      <c r="N458"/>
    </row>
    <row r="459" spans="2:14" ht="15.75">
      <c r="B459" s="303" t="s">
        <v>988</v>
      </c>
      <c r="C459" t="s">
        <v>2307</v>
      </c>
      <c r="D459" t="s">
        <v>1953</v>
      </c>
      <c r="E459" t="s">
        <v>1543</v>
      </c>
      <c r="F459" t="s">
        <v>999</v>
      </c>
      <c r="G459" t="s">
        <v>999</v>
      </c>
      <c r="H459"/>
      <c r="I459" t="s">
        <v>1011</v>
      </c>
      <c r="J459" s="336">
        <v>538531</v>
      </c>
      <c r="K459" t="s">
        <v>999</v>
      </c>
      <c r="L459"/>
      <c r="M459"/>
      <c r="N459"/>
    </row>
    <row r="460" spans="2:14" ht="15.75">
      <c r="B460" s="303" t="s">
        <v>988</v>
      </c>
      <c r="C460" t="s">
        <v>2307</v>
      </c>
      <c r="D460" t="s">
        <v>1952</v>
      </c>
      <c r="E460" t="s">
        <v>2279</v>
      </c>
      <c r="F460" t="s">
        <v>999</v>
      </c>
      <c r="G460" t="s">
        <v>999</v>
      </c>
      <c r="H460"/>
      <c r="I460" t="s">
        <v>1011</v>
      </c>
      <c r="J460" s="336">
        <v>385508</v>
      </c>
      <c r="K460" t="s">
        <v>999</v>
      </c>
      <c r="L460"/>
      <c r="M460"/>
      <c r="N460"/>
    </row>
    <row r="461" spans="2:14" ht="15.75">
      <c r="B461" s="303" t="s">
        <v>988</v>
      </c>
      <c r="C461" t="s">
        <v>2307</v>
      </c>
      <c r="D461" t="s">
        <v>1952</v>
      </c>
      <c r="E461" t="s">
        <v>1543</v>
      </c>
      <c r="F461" t="s">
        <v>999</v>
      </c>
      <c r="G461" t="s">
        <v>999</v>
      </c>
      <c r="H461"/>
      <c r="I461" t="s">
        <v>1011</v>
      </c>
      <c r="J461" s="336">
        <v>0</v>
      </c>
      <c r="K461" t="s">
        <v>999</v>
      </c>
      <c r="L461"/>
      <c r="M461"/>
      <c r="N461"/>
    </row>
    <row r="462" spans="2:14" ht="15.75">
      <c r="B462" s="303" t="s">
        <v>988</v>
      </c>
      <c r="C462" t="s">
        <v>2307</v>
      </c>
      <c r="D462" t="s">
        <v>1952</v>
      </c>
      <c r="E462" t="s">
        <v>2212</v>
      </c>
      <c r="F462" t="s">
        <v>999</v>
      </c>
      <c r="G462" t="s">
        <v>999</v>
      </c>
      <c r="H462"/>
      <c r="I462" t="s">
        <v>1011</v>
      </c>
      <c r="J462" s="336">
        <v>0</v>
      </c>
      <c r="K462" t="s">
        <v>999</v>
      </c>
      <c r="L462"/>
      <c r="M462"/>
      <c r="N462"/>
    </row>
    <row r="463" spans="2:14" ht="15.75">
      <c r="B463" s="303" t="s">
        <v>988</v>
      </c>
      <c r="C463" t="s">
        <v>2307</v>
      </c>
      <c r="D463" t="s">
        <v>1952</v>
      </c>
      <c r="E463" t="s">
        <v>2209</v>
      </c>
      <c r="F463" t="s">
        <v>999</v>
      </c>
      <c r="G463" t="s">
        <v>999</v>
      </c>
      <c r="H463"/>
      <c r="I463" t="s">
        <v>1011</v>
      </c>
      <c r="J463" s="336">
        <v>0</v>
      </c>
      <c r="K463" t="s">
        <v>999</v>
      </c>
      <c r="L463"/>
      <c r="M463"/>
      <c r="N463"/>
    </row>
    <row r="464" spans="2:14" ht="15.75">
      <c r="B464" s="303" t="s">
        <v>988</v>
      </c>
      <c r="C464" t="s">
        <v>2307</v>
      </c>
      <c r="D464" t="s">
        <v>1952</v>
      </c>
      <c r="E464" t="s">
        <v>286</v>
      </c>
      <c r="F464" t="s">
        <v>999</v>
      </c>
      <c r="G464" t="s">
        <v>999</v>
      </c>
      <c r="H464"/>
      <c r="I464" t="s">
        <v>1011</v>
      </c>
      <c r="J464" s="336">
        <v>0</v>
      </c>
      <c r="K464" t="s">
        <v>999</v>
      </c>
      <c r="L464"/>
      <c r="M464"/>
      <c r="N464"/>
    </row>
    <row r="465" spans="2:14" ht="15.75">
      <c r="B465" s="303" t="s">
        <v>988</v>
      </c>
      <c r="C465" t="s">
        <v>2259</v>
      </c>
      <c r="D465" t="s">
        <v>1953</v>
      </c>
      <c r="E465" t="s">
        <v>2226</v>
      </c>
      <c r="F465" t="s">
        <v>999</v>
      </c>
      <c r="G465" t="s">
        <v>999</v>
      </c>
      <c r="H465"/>
      <c r="I465" t="s">
        <v>1011</v>
      </c>
      <c r="J465" s="336">
        <v>10000</v>
      </c>
      <c r="K465" t="s">
        <v>999</v>
      </c>
      <c r="L465"/>
      <c r="M465"/>
      <c r="N465"/>
    </row>
    <row r="466" spans="2:14" ht="15.75">
      <c r="B466" s="303" t="s">
        <v>988</v>
      </c>
      <c r="C466" t="s">
        <v>2259</v>
      </c>
      <c r="D466" t="s">
        <v>1953</v>
      </c>
      <c r="E466" t="s">
        <v>1543</v>
      </c>
      <c r="F466" t="s">
        <v>999</v>
      </c>
      <c r="G466" t="s">
        <v>999</v>
      </c>
      <c r="H466"/>
      <c r="I466" t="s">
        <v>1011</v>
      </c>
      <c r="J466" s="336">
        <v>0</v>
      </c>
      <c r="K466" t="s">
        <v>999</v>
      </c>
      <c r="L466"/>
      <c r="M466"/>
      <c r="N466"/>
    </row>
    <row r="467" spans="2:14" ht="15.75">
      <c r="B467" s="303" t="s">
        <v>988</v>
      </c>
      <c r="C467" t="s">
        <v>2259</v>
      </c>
      <c r="D467" t="s">
        <v>1952</v>
      </c>
      <c r="E467" t="s">
        <v>2279</v>
      </c>
      <c r="F467" t="s">
        <v>999</v>
      </c>
      <c r="G467" t="s">
        <v>999</v>
      </c>
      <c r="H467"/>
      <c r="I467" t="s">
        <v>1011</v>
      </c>
      <c r="J467" s="336">
        <v>8096606</v>
      </c>
      <c r="K467" t="s">
        <v>999</v>
      </c>
      <c r="L467"/>
      <c r="M467"/>
      <c r="N467"/>
    </row>
    <row r="468" spans="2:14" ht="15.75">
      <c r="B468" s="303" t="s">
        <v>988</v>
      </c>
      <c r="C468" t="s">
        <v>2259</v>
      </c>
      <c r="D468" t="s">
        <v>1952</v>
      </c>
      <c r="E468" t="s">
        <v>1543</v>
      </c>
      <c r="F468" t="s">
        <v>999</v>
      </c>
      <c r="G468" t="s">
        <v>999</v>
      </c>
      <c r="H468"/>
      <c r="I468" t="s">
        <v>1011</v>
      </c>
      <c r="J468" s="336">
        <v>5236264</v>
      </c>
      <c r="K468" t="s">
        <v>999</v>
      </c>
      <c r="L468"/>
      <c r="M468"/>
      <c r="N468"/>
    </row>
    <row r="469" spans="2:14" ht="15.75">
      <c r="B469" s="303" t="s">
        <v>988</v>
      </c>
      <c r="C469" t="s">
        <v>2259</v>
      </c>
      <c r="D469" t="s">
        <v>1952</v>
      </c>
      <c r="E469" t="s">
        <v>2212</v>
      </c>
      <c r="F469" t="s">
        <v>999</v>
      </c>
      <c r="G469" t="s">
        <v>999</v>
      </c>
      <c r="H469"/>
      <c r="I469" t="s">
        <v>1011</v>
      </c>
      <c r="J469" s="336">
        <v>0</v>
      </c>
      <c r="K469" t="s">
        <v>999</v>
      </c>
      <c r="L469"/>
      <c r="M469"/>
      <c r="N469"/>
    </row>
    <row r="470" spans="2:14" ht="15.75">
      <c r="B470" s="303" t="s">
        <v>988</v>
      </c>
      <c r="C470" t="s">
        <v>2259</v>
      </c>
      <c r="D470" t="s">
        <v>1952</v>
      </c>
      <c r="E470" t="s">
        <v>2209</v>
      </c>
      <c r="F470" t="s">
        <v>999</v>
      </c>
      <c r="G470" t="s">
        <v>999</v>
      </c>
      <c r="H470"/>
      <c r="I470" t="s">
        <v>1011</v>
      </c>
      <c r="J470" s="336">
        <v>16140169</v>
      </c>
      <c r="K470" t="s">
        <v>999</v>
      </c>
      <c r="L470"/>
      <c r="M470"/>
      <c r="N470"/>
    </row>
    <row r="471" spans="2:14" ht="15.75">
      <c r="B471" s="303" t="s">
        <v>988</v>
      </c>
      <c r="C471" t="s">
        <v>2259</v>
      </c>
      <c r="D471" t="s">
        <v>1952</v>
      </c>
      <c r="E471" t="s">
        <v>286</v>
      </c>
      <c r="F471" t="s">
        <v>999</v>
      </c>
      <c r="G471" t="s">
        <v>999</v>
      </c>
      <c r="H471"/>
      <c r="I471" t="s">
        <v>1011</v>
      </c>
      <c r="J471" s="336">
        <v>26619664</v>
      </c>
      <c r="K471" t="s">
        <v>999</v>
      </c>
      <c r="L471"/>
      <c r="M471"/>
      <c r="N471"/>
    </row>
    <row r="472" spans="2:14" ht="15.75">
      <c r="B472" s="303" t="s">
        <v>988</v>
      </c>
      <c r="C472" t="s">
        <v>2308</v>
      </c>
      <c r="D472" t="s">
        <v>1953</v>
      </c>
      <c r="E472" t="s">
        <v>1543</v>
      </c>
      <c r="F472" t="s">
        <v>999</v>
      </c>
      <c r="G472" t="s">
        <v>999</v>
      </c>
      <c r="H472"/>
      <c r="I472" t="s">
        <v>1011</v>
      </c>
      <c r="J472" s="336">
        <v>0</v>
      </c>
      <c r="K472" t="s">
        <v>999</v>
      </c>
      <c r="L472"/>
      <c r="M472"/>
      <c r="N472"/>
    </row>
    <row r="473" spans="2:14" ht="15.75">
      <c r="B473" s="303" t="s">
        <v>988</v>
      </c>
      <c r="C473" t="s">
        <v>2308</v>
      </c>
      <c r="D473" t="s">
        <v>1952</v>
      </c>
      <c r="E473" t="s">
        <v>2279</v>
      </c>
      <c r="F473" t="s">
        <v>999</v>
      </c>
      <c r="G473" t="s">
        <v>999</v>
      </c>
      <c r="H473"/>
      <c r="I473" t="s">
        <v>1011</v>
      </c>
      <c r="J473" s="336">
        <v>1480732</v>
      </c>
      <c r="K473" t="s">
        <v>999</v>
      </c>
      <c r="L473"/>
      <c r="M473"/>
      <c r="N473"/>
    </row>
    <row r="474" spans="2:14" ht="15.75">
      <c r="B474" s="303" t="s">
        <v>988</v>
      </c>
      <c r="C474" t="s">
        <v>2308</v>
      </c>
      <c r="D474" t="s">
        <v>1952</v>
      </c>
      <c r="E474" t="s">
        <v>1543</v>
      </c>
      <c r="F474" t="s">
        <v>999</v>
      </c>
      <c r="G474" t="s">
        <v>999</v>
      </c>
      <c r="H474"/>
      <c r="I474" t="s">
        <v>1011</v>
      </c>
      <c r="J474" s="336">
        <v>1810354</v>
      </c>
      <c r="K474" t="s">
        <v>999</v>
      </c>
      <c r="L474"/>
      <c r="M474"/>
      <c r="N474"/>
    </row>
    <row r="475" spans="2:14" ht="15.75">
      <c r="B475" s="303" t="s">
        <v>988</v>
      </c>
      <c r="C475" t="s">
        <v>2308</v>
      </c>
      <c r="D475" t="s">
        <v>1952</v>
      </c>
      <c r="E475" t="s">
        <v>2212</v>
      </c>
      <c r="F475" t="s">
        <v>999</v>
      </c>
      <c r="G475" t="s">
        <v>999</v>
      </c>
      <c r="H475"/>
      <c r="I475" t="s">
        <v>1011</v>
      </c>
      <c r="J475" s="336">
        <v>0</v>
      </c>
      <c r="K475" t="s">
        <v>999</v>
      </c>
      <c r="L475"/>
      <c r="M475"/>
      <c r="N475"/>
    </row>
    <row r="476" spans="2:14" ht="15.75">
      <c r="B476" s="303" t="s">
        <v>988</v>
      </c>
      <c r="C476" t="s">
        <v>2308</v>
      </c>
      <c r="D476" t="s">
        <v>1952</v>
      </c>
      <c r="E476" t="s">
        <v>2209</v>
      </c>
      <c r="F476" t="s">
        <v>999</v>
      </c>
      <c r="G476" t="s">
        <v>999</v>
      </c>
      <c r="H476"/>
      <c r="I476" t="s">
        <v>1011</v>
      </c>
      <c r="J476" s="336">
        <v>879731</v>
      </c>
      <c r="K476" t="s">
        <v>999</v>
      </c>
      <c r="L476"/>
      <c r="M476"/>
      <c r="N476"/>
    </row>
    <row r="477" spans="2:14" ht="15.75">
      <c r="B477" s="303" t="s">
        <v>988</v>
      </c>
      <c r="C477" t="s">
        <v>2308</v>
      </c>
      <c r="D477" t="s">
        <v>1952</v>
      </c>
      <c r="E477" t="s">
        <v>286</v>
      </c>
      <c r="F477" t="s">
        <v>999</v>
      </c>
      <c r="G477" t="s">
        <v>999</v>
      </c>
      <c r="H477"/>
      <c r="I477" t="s">
        <v>1011</v>
      </c>
      <c r="J477" s="336">
        <v>3648363</v>
      </c>
      <c r="K477" t="s">
        <v>999</v>
      </c>
      <c r="L477"/>
      <c r="M477"/>
      <c r="N477"/>
    </row>
    <row r="478" spans="2:14" ht="15.75">
      <c r="B478" s="303" t="s">
        <v>988</v>
      </c>
      <c r="C478" t="s">
        <v>2258</v>
      </c>
      <c r="D478" t="s">
        <v>1953</v>
      </c>
      <c r="E478" t="s">
        <v>2226</v>
      </c>
      <c r="F478" t="s">
        <v>999</v>
      </c>
      <c r="G478" t="s">
        <v>999</v>
      </c>
      <c r="H478"/>
      <c r="I478" t="s">
        <v>1011</v>
      </c>
      <c r="J478" s="336">
        <v>10000</v>
      </c>
      <c r="K478" t="s">
        <v>999</v>
      </c>
      <c r="L478"/>
      <c r="M478"/>
      <c r="N478"/>
    </row>
    <row r="479" spans="2:14" ht="15.75">
      <c r="B479" s="303" t="s">
        <v>988</v>
      </c>
      <c r="C479" t="s">
        <v>2258</v>
      </c>
      <c r="D479" t="s">
        <v>1953</v>
      </c>
      <c r="E479" t="s">
        <v>1543</v>
      </c>
      <c r="F479" t="s">
        <v>999</v>
      </c>
      <c r="G479" t="s">
        <v>999</v>
      </c>
      <c r="H479"/>
      <c r="I479" t="s">
        <v>1011</v>
      </c>
      <c r="J479" s="336">
        <v>0</v>
      </c>
      <c r="K479" t="s">
        <v>999</v>
      </c>
      <c r="L479"/>
      <c r="M479"/>
      <c r="N479"/>
    </row>
    <row r="480" spans="2:14" ht="15.75">
      <c r="B480" s="303" t="s">
        <v>988</v>
      </c>
      <c r="C480" t="s">
        <v>2258</v>
      </c>
      <c r="D480" t="s">
        <v>1952</v>
      </c>
      <c r="E480" t="s">
        <v>2279</v>
      </c>
      <c r="F480" t="s">
        <v>999</v>
      </c>
      <c r="G480" t="s">
        <v>999</v>
      </c>
      <c r="H480"/>
      <c r="I480" t="s">
        <v>1011</v>
      </c>
      <c r="J480" s="336">
        <v>12318963</v>
      </c>
      <c r="K480" t="s">
        <v>999</v>
      </c>
      <c r="L480"/>
      <c r="M480"/>
      <c r="N480"/>
    </row>
    <row r="481" spans="2:14" ht="15.75">
      <c r="B481" s="303" t="s">
        <v>988</v>
      </c>
      <c r="C481" t="s">
        <v>2258</v>
      </c>
      <c r="D481" t="s">
        <v>1952</v>
      </c>
      <c r="E481" t="s">
        <v>1543</v>
      </c>
      <c r="F481" t="s">
        <v>999</v>
      </c>
      <c r="G481" t="s">
        <v>999</v>
      </c>
      <c r="H481"/>
      <c r="I481" t="s">
        <v>1011</v>
      </c>
      <c r="J481" s="336">
        <v>1807826</v>
      </c>
      <c r="K481" t="s">
        <v>999</v>
      </c>
      <c r="L481"/>
      <c r="M481"/>
      <c r="N481"/>
    </row>
    <row r="482" spans="2:14" ht="15.75">
      <c r="B482" s="303" t="s">
        <v>988</v>
      </c>
      <c r="C482" t="s">
        <v>2258</v>
      </c>
      <c r="D482" t="s">
        <v>1952</v>
      </c>
      <c r="E482" t="s">
        <v>2212</v>
      </c>
      <c r="F482" t="s">
        <v>999</v>
      </c>
      <c r="G482" t="s">
        <v>999</v>
      </c>
      <c r="H482"/>
      <c r="I482" t="s">
        <v>1011</v>
      </c>
      <c r="J482" s="336">
        <v>0</v>
      </c>
      <c r="K482" t="s">
        <v>999</v>
      </c>
      <c r="L482"/>
      <c r="M482"/>
      <c r="N482"/>
    </row>
    <row r="483" spans="2:14" ht="15.75">
      <c r="B483" s="303" t="s">
        <v>988</v>
      </c>
      <c r="C483" t="s">
        <v>2258</v>
      </c>
      <c r="D483" t="s">
        <v>1952</v>
      </c>
      <c r="E483" t="s">
        <v>2209</v>
      </c>
      <c r="F483" t="s">
        <v>999</v>
      </c>
      <c r="G483" t="s">
        <v>999</v>
      </c>
      <c r="H483"/>
      <c r="I483" t="s">
        <v>1011</v>
      </c>
      <c r="J483" s="336">
        <v>17106700</v>
      </c>
      <c r="K483" t="s">
        <v>999</v>
      </c>
      <c r="L483"/>
      <c r="M483"/>
      <c r="N483"/>
    </row>
    <row r="484" spans="2:14" ht="15.75">
      <c r="B484" s="303" t="s">
        <v>988</v>
      </c>
      <c r="C484" t="s">
        <v>2258</v>
      </c>
      <c r="D484" t="s">
        <v>1952</v>
      </c>
      <c r="E484" t="s">
        <v>2280</v>
      </c>
      <c r="F484" t="s">
        <v>999</v>
      </c>
      <c r="G484" t="s">
        <v>999</v>
      </c>
      <c r="H484"/>
      <c r="I484" t="s">
        <v>1011</v>
      </c>
      <c r="J484" s="336">
        <v>0</v>
      </c>
      <c r="K484" t="s">
        <v>999</v>
      </c>
      <c r="L484"/>
      <c r="M484"/>
      <c r="N484"/>
    </row>
    <row r="485" spans="2:14" ht="15.75">
      <c r="B485" s="303" t="s">
        <v>988</v>
      </c>
      <c r="C485" t="s">
        <v>2258</v>
      </c>
      <c r="D485" t="s">
        <v>1952</v>
      </c>
      <c r="E485" t="s">
        <v>286</v>
      </c>
      <c r="F485" t="s">
        <v>999</v>
      </c>
      <c r="G485" t="s">
        <v>999</v>
      </c>
      <c r="H485"/>
      <c r="I485" t="s">
        <v>1011</v>
      </c>
      <c r="J485" s="336">
        <v>5297676</v>
      </c>
      <c r="K485" t="s">
        <v>999</v>
      </c>
      <c r="L485"/>
      <c r="M485"/>
      <c r="N485"/>
    </row>
    <row r="486" spans="2:14" ht="15.75">
      <c r="B486" s="303" t="s">
        <v>988</v>
      </c>
      <c r="C486" t="s">
        <v>2252</v>
      </c>
      <c r="D486" t="s">
        <v>1953</v>
      </c>
      <c r="E486" t="s">
        <v>1543</v>
      </c>
      <c r="F486" t="s">
        <v>999</v>
      </c>
      <c r="G486" t="s">
        <v>999</v>
      </c>
      <c r="H486"/>
      <c r="I486" t="s">
        <v>1011</v>
      </c>
      <c r="J486" s="336">
        <v>6472728</v>
      </c>
      <c r="K486" t="s">
        <v>999</v>
      </c>
      <c r="L486"/>
      <c r="M486"/>
      <c r="N486"/>
    </row>
    <row r="487" spans="2:14" ht="15.75">
      <c r="B487" s="303" t="s">
        <v>988</v>
      </c>
      <c r="C487" t="s">
        <v>2252</v>
      </c>
      <c r="D487" t="s">
        <v>1952</v>
      </c>
      <c r="E487" t="s">
        <v>2279</v>
      </c>
      <c r="F487" t="s">
        <v>999</v>
      </c>
      <c r="G487" t="s">
        <v>999</v>
      </c>
      <c r="H487"/>
      <c r="I487" t="s">
        <v>1011</v>
      </c>
      <c r="J487" s="336">
        <v>11524700</v>
      </c>
      <c r="K487" t="s">
        <v>999</v>
      </c>
      <c r="L487"/>
      <c r="M487"/>
      <c r="N487"/>
    </row>
    <row r="488" spans="2:14" ht="15.75">
      <c r="B488" s="303" t="s">
        <v>988</v>
      </c>
      <c r="C488" t="s">
        <v>2252</v>
      </c>
      <c r="D488" t="s">
        <v>1952</v>
      </c>
      <c r="E488" t="s">
        <v>1543</v>
      </c>
      <c r="F488" t="s">
        <v>999</v>
      </c>
      <c r="G488" t="s">
        <v>999</v>
      </c>
      <c r="H488"/>
      <c r="I488" t="s">
        <v>1011</v>
      </c>
      <c r="J488" s="336">
        <v>6459730</v>
      </c>
      <c r="K488" t="s">
        <v>999</v>
      </c>
      <c r="L488"/>
      <c r="M488"/>
      <c r="N488"/>
    </row>
    <row r="489" spans="2:14" ht="15.75">
      <c r="B489" s="303" t="s">
        <v>988</v>
      </c>
      <c r="C489" t="s">
        <v>2252</v>
      </c>
      <c r="D489" t="s">
        <v>1952</v>
      </c>
      <c r="E489" t="s">
        <v>2212</v>
      </c>
      <c r="F489" t="s">
        <v>999</v>
      </c>
      <c r="G489" t="s">
        <v>999</v>
      </c>
      <c r="H489"/>
      <c r="I489" t="s">
        <v>1011</v>
      </c>
      <c r="J489" s="336">
        <v>0</v>
      </c>
      <c r="K489" t="s">
        <v>999</v>
      </c>
      <c r="L489"/>
      <c r="M489"/>
      <c r="N489"/>
    </row>
    <row r="490" spans="2:14" ht="15.75">
      <c r="B490" s="303" t="s">
        <v>988</v>
      </c>
      <c r="C490" t="s">
        <v>2252</v>
      </c>
      <c r="D490" t="s">
        <v>1952</v>
      </c>
      <c r="E490" t="s">
        <v>2209</v>
      </c>
      <c r="F490" t="s">
        <v>999</v>
      </c>
      <c r="G490" t="s">
        <v>999</v>
      </c>
      <c r="H490"/>
      <c r="I490" t="s">
        <v>1011</v>
      </c>
      <c r="J490" s="336">
        <v>1307840</v>
      </c>
      <c r="K490" t="s">
        <v>999</v>
      </c>
      <c r="L490"/>
      <c r="M490"/>
      <c r="N490"/>
    </row>
    <row r="491" spans="2:14" ht="15.75">
      <c r="B491" s="303" t="s">
        <v>988</v>
      </c>
      <c r="C491" t="s">
        <v>2252</v>
      </c>
      <c r="D491" t="s">
        <v>1952</v>
      </c>
      <c r="E491" t="s">
        <v>286</v>
      </c>
      <c r="F491" t="s">
        <v>999</v>
      </c>
      <c r="G491" t="s">
        <v>999</v>
      </c>
      <c r="H491"/>
      <c r="I491" t="s">
        <v>1011</v>
      </c>
      <c r="J491" s="336">
        <v>0</v>
      </c>
      <c r="K491" t="s">
        <v>999</v>
      </c>
      <c r="L491"/>
      <c r="M491"/>
      <c r="N491"/>
    </row>
    <row r="492" spans="2:14" ht="15.75">
      <c r="B492" s="303" t="s">
        <v>988</v>
      </c>
      <c r="C492" t="s">
        <v>2257</v>
      </c>
      <c r="D492" t="s">
        <v>1953</v>
      </c>
      <c r="E492" t="s">
        <v>2226</v>
      </c>
      <c r="F492" t="s">
        <v>999</v>
      </c>
      <c r="G492" t="s">
        <v>999</v>
      </c>
      <c r="H492"/>
      <c r="I492" t="s">
        <v>1011</v>
      </c>
      <c r="J492" s="336">
        <v>10000</v>
      </c>
      <c r="K492" t="s">
        <v>999</v>
      </c>
      <c r="L492"/>
      <c r="M492"/>
      <c r="N492"/>
    </row>
    <row r="493" spans="2:14" ht="15.75">
      <c r="B493" s="303" t="s">
        <v>988</v>
      </c>
      <c r="C493" t="s">
        <v>2257</v>
      </c>
      <c r="D493" t="s">
        <v>1953</v>
      </c>
      <c r="E493" t="s">
        <v>1543</v>
      </c>
      <c r="F493" t="s">
        <v>999</v>
      </c>
      <c r="G493" t="s">
        <v>999</v>
      </c>
      <c r="H493"/>
      <c r="I493" t="s">
        <v>1011</v>
      </c>
      <c r="J493" s="336">
        <v>0</v>
      </c>
      <c r="K493" t="s">
        <v>999</v>
      </c>
      <c r="L493"/>
      <c r="M493"/>
      <c r="N493"/>
    </row>
    <row r="494" spans="2:14" ht="15.75">
      <c r="B494" s="303" t="s">
        <v>988</v>
      </c>
      <c r="C494" t="s">
        <v>2257</v>
      </c>
      <c r="D494" t="s">
        <v>1952</v>
      </c>
      <c r="E494" t="s">
        <v>2279</v>
      </c>
      <c r="F494" t="s">
        <v>999</v>
      </c>
      <c r="G494" t="s">
        <v>999</v>
      </c>
      <c r="H494"/>
      <c r="I494" t="s">
        <v>1011</v>
      </c>
      <c r="J494" s="336">
        <v>4613866</v>
      </c>
      <c r="K494" t="s">
        <v>999</v>
      </c>
      <c r="L494"/>
      <c r="M494"/>
      <c r="N494"/>
    </row>
    <row r="495" spans="2:14" ht="15.75">
      <c r="B495" s="303" t="s">
        <v>988</v>
      </c>
      <c r="C495" t="s">
        <v>2257</v>
      </c>
      <c r="D495" t="s">
        <v>1952</v>
      </c>
      <c r="E495" t="s">
        <v>1543</v>
      </c>
      <c r="F495" t="s">
        <v>999</v>
      </c>
      <c r="G495" t="s">
        <v>999</v>
      </c>
      <c r="H495"/>
      <c r="I495" t="s">
        <v>1011</v>
      </c>
      <c r="J495" s="336">
        <v>3880354</v>
      </c>
      <c r="K495" t="s">
        <v>999</v>
      </c>
      <c r="L495"/>
      <c r="M495"/>
      <c r="N495"/>
    </row>
    <row r="496" spans="2:14" ht="15.75">
      <c r="B496" s="303" t="s">
        <v>988</v>
      </c>
      <c r="C496" t="s">
        <v>2257</v>
      </c>
      <c r="D496" t="s">
        <v>1952</v>
      </c>
      <c r="E496" t="s">
        <v>2212</v>
      </c>
      <c r="F496" t="s">
        <v>999</v>
      </c>
      <c r="G496" t="s">
        <v>999</v>
      </c>
      <c r="H496"/>
      <c r="I496" t="s">
        <v>1011</v>
      </c>
      <c r="J496" s="336">
        <v>0</v>
      </c>
      <c r="K496" t="s">
        <v>999</v>
      </c>
      <c r="L496"/>
      <c r="M496"/>
      <c r="N496"/>
    </row>
    <row r="497" spans="2:14" ht="15.75">
      <c r="B497" s="303" t="s">
        <v>988</v>
      </c>
      <c r="C497" t="s">
        <v>2257</v>
      </c>
      <c r="D497" t="s">
        <v>1952</v>
      </c>
      <c r="E497" t="s">
        <v>2209</v>
      </c>
      <c r="F497" t="s">
        <v>999</v>
      </c>
      <c r="G497" t="s">
        <v>999</v>
      </c>
      <c r="H497"/>
      <c r="I497" t="s">
        <v>1011</v>
      </c>
      <c r="J497" s="336">
        <v>0</v>
      </c>
      <c r="K497" t="s">
        <v>999</v>
      </c>
      <c r="L497"/>
      <c r="M497"/>
      <c r="N497"/>
    </row>
    <row r="498" spans="2:14" ht="15.75">
      <c r="B498" s="303" t="s">
        <v>988</v>
      </c>
      <c r="C498" t="s">
        <v>2257</v>
      </c>
      <c r="D498" t="s">
        <v>1952</v>
      </c>
      <c r="E498" t="s">
        <v>286</v>
      </c>
      <c r="F498" t="s">
        <v>999</v>
      </c>
      <c r="G498" t="s">
        <v>999</v>
      </c>
      <c r="H498"/>
      <c r="I498" t="s">
        <v>1011</v>
      </c>
      <c r="J498" s="336">
        <v>20596926</v>
      </c>
      <c r="K498" t="s">
        <v>999</v>
      </c>
      <c r="L498"/>
      <c r="M498"/>
      <c r="N498"/>
    </row>
    <row r="499" spans="2:14" ht="15.75">
      <c r="B499" s="303" t="s">
        <v>988</v>
      </c>
      <c r="C499" t="s">
        <v>2309</v>
      </c>
      <c r="D499" t="s">
        <v>1953</v>
      </c>
      <c r="E499" t="s">
        <v>1543</v>
      </c>
      <c r="F499" t="s">
        <v>999</v>
      </c>
      <c r="G499" t="s">
        <v>999</v>
      </c>
      <c r="H499"/>
      <c r="I499" t="s">
        <v>1011</v>
      </c>
      <c r="J499" s="336">
        <v>2751</v>
      </c>
      <c r="K499" t="s">
        <v>999</v>
      </c>
      <c r="L499"/>
      <c r="M499"/>
      <c r="N499"/>
    </row>
    <row r="500" spans="2:14" ht="15.75">
      <c r="B500" s="303" t="s">
        <v>988</v>
      </c>
      <c r="C500" t="s">
        <v>2309</v>
      </c>
      <c r="D500" t="s">
        <v>1952</v>
      </c>
      <c r="E500" t="s">
        <v>2279</v>
      </c>
      <c r="F500" t="s">
        <v>999</v>
      </c>
      <c r="G500" t="s">
        <v>999</v>
      </c>
      <c r="H500"/>
      <c r="I500" t="s">
        <v>1011</v>
      </c>
      <c r="J500" s="336">
        <v>887729</v>
      </c>
      <c r="K500" t="s">
        <v>999</v>
      </c>
      <c r="L500"/>
      <c r="M500"/>
      <c r="N500"/>
    </row>
    <row r="501" spans="2:14" ht="15.75">
      <c r="B501" s="303" t="s">
        <v>988</v>
      </c>
      <c r="C501" t="s">
        <v>2309</v>
      </c>
      <c r="D501" t="s">
        <v>1952</v>
      </c>
      <c r="E501" t="s">
        <v>1543</v>
      </c>
      <c r="F501" t="s">
        <v>999</v>
      </c>
      <c r="G501" t="s">
        <v>999</v>
      </c>
      <c r="H501"/>
      <c r="I501" t="s">
        <v>1011</v>
      </c>
      <c r="J501" s="336">
        <v>2036879</v>
      </c>
      <c r="K501" t="s">
        <v>999</v>
      </c>
      <c r="L501"/>
      <c r="M501"/>
      <c r="N501"/>
    </row>
    <row r="502" spans="2:14" ht="15.75">
      <c r="B502" s="303" t="s">
        <v>988</v>
      </c>
      <c r="C502" t="s">
        <v>2309</v>
      </c>
      <c r="D502" t="s">
        <v>1952</v>
      </c>
      <c r="E502" t="s">
        <v>2212</v>
      </c>
      <c r="F502" t="s">
        <v>999</v>
      </c>
      <c r="G502" t="s">
        <v>999</v>
      </c>
      <c r="H502"/>
      <c r="I502" t="s">
        <v>1011</v>
      </c>
      <c r="J502" s="336">
        <v>0</v>
      </c>
      <c r="K502" t="s">
        <v>999</v>
      </c>
      <c r="L502"/>
      <c r="M502"/>
      <c r="N502"/>
    </row>
    <row r="503" spans="2:14" ht="15.75">
      <c r="B503" s="303" t="s">
        <v>988</v>
      </c>
      <c r="C503" t="s">
        <v>2309</v>
      </c>
      <c r="D503" t="s">
        <v>1952</v>
      </c>
      <c r="E503" t="s">
        <v>2209</v>
      </c>
      <c r="F503" t="s">
        <v>999</v>
      </c>
      <c r="G503" t="s">
        <v>999</v>
      </c>
      <c r="H503"/>
      <c r="I503" t="s">
        <v>1011</v>
      </c>
      <c r="J503" s="336">
        <v>1370019</v>
      </c>
      <c r="K503" t="s">
        <v>999</v>
      </c>
      <c r="L503"/>
      <c r="M503"/>
      <c r="N503"/>
    </row>
    <row r="504" spans="2:14" ht="15.75">
      <c r="B504" s="303" t="s">
        <v>988</v>
      </c>
      <c r="C504" t="s">
        <v>2309</v>
      </c>
      <c r="D504" t="s">
        <v>1952</v>
      </c>
      <c r="E504" t="s">
        <v>2280</v>
      </c>
      <c r="F504" t="s">
        <v>999</v>
      </c>
      <c r="G504" t="s">
        <v>999</v>
      </c>
      <c r="H504"/>
      <c r="I504" t="s">
        <v>1011</v>
      </c>
      <c r="J504" s="336">
        <v>0</v>
      </c>
      <c r="K504" t="s">
        <v>999</v>
      </c>
      <c r="L504"/>
      <c r="M504"/>
      <c r="N504"/>
    </row>
    <row r="505" spans="2:14" ht="15.75">
      <c r="B505" s="303" t="s">
        <v>988</v>
      </c>
      <c r="C505" t="s">
        <v>2309</v>
      </c>
      <c r="D505" t="s">
        <v>1952</v>
      </c>
      <c r="E505" t="s">
        <v>286</v>
      </c>
      <c r="F505" t="s">
        <v>999</v>
      </c>
      <c r="G505" t="s">
        <v>999</v>
      </c>
      <c r="H505"/>
      <c r="I505" t="s">
        <v>1011</v>
      </c>
      <c r="J505" s="336">
        <v>273705</v>
      </c>
      <c r="K505" t="s">
        <v>999</v>
      </c>
      <c r="L505"/>
      <c r="M505"/>
      <c r="N505"/>
    </row>
    <row r="506" spans="2:14" ht="15.75">
      <c r="B506" s="303" t="s">
        <v>988</v>
      </c>
      <c r="C506" t="s">
        <v>2234</v>
      </c>
      <c r="D506" t="s">
        <v>1953</v>
      </c>
      <c r="E506" t="s">
        <v>1543</v>
      </c>
      <c r="F506" t="s">
        <v>999</v>
      </c>
      <c r="G506" t="s">
        <v>999</v>
      </c>
      <c r="H506"/>
      <c r="I506" t="s">
        <v>1011</v>
      </c>
      <c r="J506" s="336">
        <v>7356129</v>
      </c>
      <c r="K506" t="s">
        <v>999</v>
      </c>
      <c r="L506"/>
      <c r="M506"/>
      <c r="N506"/>
    </row>
    <row r="507" spans="2:14" ht="15.75">
      <c r="B507" s="303" t="s">
        <v>988</v>
      </c>
      <c r="C507" t="s">
        <v>2234</v>
      </c>
      <c r="D507" t="s">
        <v>1952</v>
      </c>
      <c r="E507" t="s">
        <v>2279</v>
      </c>
      <c r="F507" t="s">
        <v>999</v>
      </c>
      <c r="G507" t="s">
        <v>999</v>
      </c>
      <c r="H507"/>
      <c r="I507" t="s">
        <v>1011</v>
      </c>
      <c r="J507" s="336">
        <v>24943712</v>
      </c>
      <c r="K507" t="s">
        <v>999</v>
      </c>
      <c r="L507"/>
      <c r="M507"/>
      <c r="N507"/>
    </row>
    <row r="508" spans="2:14" ht="15.75">
      <c r="B508" s="303" t="s">
        <v>988</v>
      </c>
      <c r="C508" t="s">
        <v>2234</v>
      </c>
      <c r="D508" t="s">
        <v>1952</v>
      </c>
      <c r="E508" t="s">
        <v>1543</v>
      </c>
      <c r="F508" t="s">
        <v>999</v>
      </c>
      <c r="G508" t="s">
        <v>999</v>
      </c>
      <c r="H508"/>
      <c r="I508" t="s">
        <v>1011</v>
      </c>
      <c r="J508" s="336">
        <v>3131805</v>
      </c>
      <c r="K508" t="s">
        <v>999</v>
      </c>
      <c r="L508"/>
      <c r="M508"/>
      <c r="N508"/>
    </row>
    <row r="509" spans="2:14" ht="15.75">
      <c r="B509" s="303" t="s">
        <v>988</v>
      </c>
      <c r="C509" t="s">
        <v>2234</v>
      </c>
      <c r="D509" t="s">
        <v>1952</v>
      </c>
      <c r="E509" t="s">
        <v>2212</v>
      </c>
      <c r="F509" t="s">
        <v>999</v>
      </c>
      <c r="G509" t="s">
        <v>999</v>
      </c>
      <c r="H509"/>
      <c r="I509" t="s">
        <v>1011</v>
      </c>
      <c r="J509" s="336">
        <v>10000000</v>
      </c>
      <c r="K509" t="s">
        <v>999</v>
      </c>
      <c r="L509"/>
      <c r="M509"/>
      <c r="N509"/>
    </row>
    <row r="510" spans="2:14" ht="15.75">
      <c r="B510" s="303" t="s">
        <v>988</v>
      </c>
      <c r="C510" t="s">
        <v>2234</v>
      </c>
      <c r="D510" t="s">
        <v>1952</v>
      </c>
      <c r="E510" t="s">
        <v>2209</v>
      </c>
      <c r="F510" t="s">
        <v>999</v>
      </c>
      <c r="G510" t="s">
        <v>999</v>
      </c>
      <c r="H510"/>
      <c r="I510" t="s">
        <v>1011</v>
      </c>
      <c r="J510" s="336">
        <v>7000000</v>
      </c>
      <c r="K510" t="s">
        <v>999</v>
      </c>
      <c r="L510"/>
      <c r="M510"/>
      <c r="N510"/>
    </row>
    <row r="511" spans="2:14" ht="15.75">
      <c r="B511" s="303" t="s">
        <v>988</v>
      </c>
      <c r="C511" t="s">
        <v>2234</v>
      </c>
      <c r="D511" t="s">
        <v>1952</v>
      </c>
      <c r="E511" t="s">
        <v>286</v>
      </c>
      <c r="F511" t="s">
        <v>999</v>
      </c>
      <c r="G511" t="s">
        <v>999</v>
      </c>
      <c r="H511"/>
      <c r="I511" t="s">
        <v>1011</v>
      </c>
      <c r="J511" s="336">
        <v>54710</v>
      </c>
      <c r="K511" t="s">
        <v>999</v>
      </c>
      <c r="L511"/>
      <c r="M511"/>
      <c r="N511"/>
    </row>
    <row r="512" spans="2:14" ht="15.75">
      <c r="B512" s="303" t="s">
        <v>988</v>
      </c>
      <c r="C512" t="s">
        <v>2235</v>
      </c>
      <c r="D512" t="s">
        <v>1953</v>
      </c>
      <c r="E512" t="s">
        <v>2226</v>
      </c>
      <c r="F512" t="s">
        <v>999</v>
      </c>
      <c r="G512" t="s">
        <v>999</v>
      </c>
      <c r="H512"/>
      <c r="I512" t="s">
        <v>1011</v>
      </c>
      <c r="J512" s="336">
        <v>101271</v>
      </c>
      <c r="K512" t="s">
        <v>999</v>
      </c>
      <c r="L512"/>
      <c r="M512"/>
      <c r="N512"/>
    </row>
    <row r="513" spans="2:14" ht="15.75">
      <c r="B513" s="303" t="s">
        <v>988</v>
      </c>
      <c r="C513" t="s">
        <v>2235</v>
      </c>
      <c r="D513" t="s">
        <v>1953</v>
      </c>
      <c r="E513" t="s">
        <v>1543</v>
      </c>
      <c r="F513" t="s">
        <v>999</v>
      </c>
      <c r="G513" t="s">
        <v>999</v>
      </c>
      <c r="H513"/>
      <c r="I513" t="s">
        <v>1011</v>
      </c>
      <c r="J513" s="336">
        <v>0</v>
      </c>
      <c r="K513" t="s">
        <v>999</v>
      </c>
      <c r="L513"/>
      <c r="M513"/>
      <c r="N513"/>
    </row>
    <row r="514" spans="2:14" ht="15.75">
      <c r="B514" s="303" t="s">
        <v>988</v>
      </c>
      <c r="C514" t="s">
        <v>2235</v>
      </c>
      <c r="D514" t="s">
        <v>1952</v>
      </c>
      <c r="E514" t="s">
        <v>2226</v>
      </c>
      <c r="F514" t="s">
        <v>999</v>
      </c>
      <c r="G514" t="s">
        <v>999</v>
      </c>
      <c r="H514"/>
      <c r="I514" t="s">
        <v>1011</v>
      </c>
      <c r="J514" s="336">
        <v>243900</v>
      </c>
      <c r="K514" t="s">
        <v>999</v>
      </c>
      <c r="L514"/>
      <c r="M514"/>
      <c r="N514"/>
    </row>
    <row r="515" spans="2:14" ht="15.75">
      <c r="B515" s="303" t="s">
        <v>988</v>
      </c>
      <c r="C515" t="s">
        <v>2235</v>
      </c>
      <c r="D515" t="s">
        <v>1952</v>
      </c>
      <c r="E515" t="s">
        <v>2279</v>
      </c>
      <c r="F515" t="s">
        <v>999</v>
      </c>
      <c r="G515" t="s">
        <v>999</v>
      </c>
      <c r="H515"/>
      <c r="I515" t="s">
        <v>1011</v>
      </c>
      <c r="J515" s="336">
        <v>13220795</v>
      </c>
      <c r="K515" t="s">
        <v>999</v>
      </c>
      <c r="L515"/>
      <c r="M515"/>
      <c r="N515"/>
    </row>
    <row r="516" spans="2:14" ht="15.75">
      <c r="B516" s="303" t="s">
        <v>988</v>
      </c>
      <c r="C516" t="s">
        <v>2235</v>
      </c>
      <c r="D516" t="s">
        <v>1952</v>
      </c>
      <c r="E516" t="s">
        <v>1543</v>
      </c>
      <c r="F516" t="s">
        <v>999</v>
      </c>
      <c r="G516" t="s">
        <v>999</v>
      </c>
      <c r="H516"/>
      <c r="I516" t="s">
        <v>1011</v>
      </c>
      <c r="J516" s="336">
        <v>3134442</v>
      </c>
      <c r="K516" t="s">
        <v>999</v>
      </c>
      <c r="L516"/>
      <c r="M516"/>
      <c r="N516"/>
    </row>
    <row r="517" spans="2:14" ht="15.75">
      <c r="B517" s="303" t="s">
        <v>988</v>
      </c>
      <c r="C517" t="s">
        <v>2235</v>
      </c>
      <c r="D517" t="s">
        <v>1952</v>
      </c>
      <c r="E517" t="s">
        <v>2212</v>
      </c>
      <c r="F517" t="s">
        <v>999</v>
      </c>
      <c r="G517" t="s">
        <v>999</v>
      </c>
      <c r="H517"/>
      <c r="I517" t="s">
        <v>1011</v>
      </c>
      <c r="J517" s="336">
        <v>0</v>
      </c>
      <c r="K517" t="s">
        <v>999</v>
      </c>
      <c r="L517"/>
      <c r="M517"/>
      <c r="N517"/>
    </row>
    <row r="518" spans="2:14" ht="15.75">
      <c r="B518" s="303" t="s">
        <v>988</v>
      </c>
      <c r="C518" t="s">
        <v>2235</v>
      </c>
      <c r="D518" t="s">
        <v>1952</v>
      </c>
      <c r="E518" t="s">
        <v>2209</v>
      </c>
      <c r="F518" t="s">
        <v>999</v>
      </c>
      <c r="G518" t="s">
        <v>999</v>
      </c>
      <c r="H518"/>
      <c r="I518" t="s">
        <v>1011</v>
      </c>
      <c r="J518" s="336">
        <v>17095598</v>
      </c>
      <c r="K518" t="s">
        <v>999</v>
      </c>
      <c r="L518"/>
      <c r="M518"/>
      <c r="N518"/>
    </row>
    <row r="519" spans="2:14" ht="15.75">
      <c r="B519" s="303" t="s">
        <v>988</v>
      </c>
      <c r="C519" t="s">
        <v>2235</v>
      </c>
      <c r="D519" t="s">
        <v>1952</v>
      </c>
      <c r="E519" t="s">
        <v>286</v>
      </c>
      <c r="F519" t="s">
        <v>999</v>
      </c>
      <c r="G519" t="s">
        <v>999</v>
      </c>
      <c r="H519"/>
      <c r="I519" t="s">
        <v>1011</v>
      </c>
      <c r="J519" s="336">
        <v>0</v>
      </c>
      <c r="K519" t="s">
        <v>999</v>
      </c>
      <c r="L519"/>
      <c r="M519"/>
      <c r="N519"/>
    </row>
    <row r="520" spans="2:14" ht="15.75">
      <c r="B520" s="303" t="s">
        <v>988</v>
      </c>
      <c r="C520" t="s">
        <v>2310</v>
      </c>
      <c r="D520" t="s">
        <v>1953</v>
      </c>
      <c r="E520" t="s">
        <v>1543</v>
      </c>
      <c r="F520" t="s">
        <v>999</v>
      </c>
      <c r="G520" t="s">
        <v>999</v>
      </c>
      <c r="H520"/>
      <c r="I520" t="s">
        <v>1011</v>
      </c>
      <c r="J520" s="336">
        <v>1905237</v>
      </c>
      <c r="K520" t="s">
        <v>999</v>
      </c>
      <c r="L520"/>
      <c r="M520"/>
      <c r="N520"/>
    </row>
    <row r="521" spans="2:14" ht="15.75">
      <c r="B521" s="303" t="s">
        <v>988</v>
      </c>
      <c r="C521" t="s">
        <v>2310</v>
      </c>
      <c r="D521" t="s">
        <v>1952</v>
      </c>
      <c r="E521" t="s">
        <v>2279</v>
      </c>
      <c r="F521" t="s">
        <v>999</v>
      </c>
      <c r="G521" t="s">
        <v>999</v>
      </c>
      <c r="H521"/>
      <c r="I521" t="s">
        <v>1011</v>
      </c>
      <c r="J521" s="336">
        <v>4146073</v>
      </c>
      <c r="K521" t="s">
        <v>999</v>
      </c>
      <c r="L521"/>
      <c r="M521"/>
      <c r="N521"/>
    </row>
    <row r="522" spans="2:14" ht="15.75">
      <c r="B522" s="303" t="s">
        <v>988</v>
      </c>
      <c r="C522" t="s">
        <v>2310</v>
      </c>
      <c r="D522" t="s">
        <v>1952</v>
      </c>
      <c r="E522" t="s">
        <v>1543</v>
      </c>
      <c r="F522" t="s">
        <v>999</v>
      </c>
      <c r="G522" t="s">
        <v>999</v>
      </c>
      <c r="H522"/>
      <c r="I522" t="s">
        <v>1011</v>
      </c>
      <c r="J522" s="336">
        <v>1394533</v>
      </c>
      <c r="K522" t="s">
        <v>999</v>
      </c>
      <c r="L522"/>
      <c r="M522"/>
      <c r="N522"/>
    </row>
    <row r="523" spans="2:14" ht="15.75">
      <c r="B523" s="303" t="s">
        <v>988</v>
      </c>
      <c r="C523" t="s">
        <v>2310</v>
      </c>
      <c r="D523" t="s">
        <v>1952</v>
      </c>
      <c r="E523" t="s">
        <v>2212</v>
      </c>
      <c r="F523" t="s">
        <v>999</v>
      </c>
      <c r="G523" t="s">
        <v>999</v>
      </c>
      <c r="H523"/>
      <c r="I523" t="s">
        <v>1011</v>
      </c>
      <c r="J523" s="336">
        <v>0</v>
      </c>
      <c r="K523" t="s">
        <v>999</v>
      </c>
      <c r="L523"/>
      <c r="M523"/>
      <c r="N523"/>
    </row>
    <row r="524" spans="2:14" ht="15.75">
      <c r="B524" s="303" t="s">
        <v>988</v>
      </c>
      <c r="C524" t="s">
        <v>2310</v>
      </c>
      <c r="D524" t="s">
        <v>1952</v>
      </c>
      <c r="E524" t="s">
        <v>2209</v>
      </c>
      <c r="F524" t="s">
        <v>999</v>
      </c>
      <c r="G524" t="s">
        <v>999</v>
      </c>
      <c r="H524"/>
      <c r="I524" t="s">
        <v>1011</v>
      </c>
      <c r="J524" s="336">
        <v>0</v>
      </c>
      <c r="K524" t="s">
        <v>999</v>
      </c>
      <c r="L524"/>
      <c r="M524"/>
      <c r="N524"/>
    </row>
    <row r="525" spans="2:14" ht="15.75">
      <c r="B525" s="303" t="s">
        <v>988</v>
      </c>
      <c r="C525" t="s">
        <v>2310</v>
      </c>
      <c r="D525" t="s">
        <v>1952</v>
      </c>
      <c r="E525" t="s">
        <v>286</v>
      </c>
      <c r="F525" t="s">
        <v>999</v>
      </c>
      <c r="G525" t="s">
        <v>999</v>
      </c>
      <c r="H525"/>
      <c r="I525" t="s">
        <v>1011</v>
      </c>
      <c r="J525" s="336">
        <v>0</v>
      </c>
      <c r="K525" t="s">
        <v>999</v>
      </c>
      <c r="L525"/>
      <c r="M525"/>
      <c r="N525"/>
    </row>
    <row r="526" spans="2:14" ht="15.75">
      <c r="B526" s="303" t="s">
        <v>988</v>
      </c>
      <c r="C526" t="s">
        <v>2242</v>
      </c>
      <c r="D526" t="s">
        <v>1953</v>
      </c>
      <c r="E526" t="s">
        <v>1543</v>
      </c>
      <c r="F526" t="s">
        <v>999</v>
      </c>
      <c r="G526" t="s">
        <v>999</v>
      </c>
      <c r="H526"/>
      <c r="I526" t="s">
        <v>1011</v>
      </c>
      <c r="J526" s="336">
        <v>0</v>
      </c>
      <c r="K526" t="s">
        <v>999</v>
      </c>
      <c r="L526"/>
      <c r="M526"/>
      <c r="N526"/>
    </row>
    <row r="527" spans="2:14" ht="15.75">
      <c r="B527" s="303" t="s">
        <v>988</v>
      </c>
      <c r="C527" t="s">
        <v>2242</v>
      </c>
      <c r="D527" t="s">
        <v>1952</v>
      </c>
      <c r="E527" t="s">
        <v>2279</v>
      </c>
      <c r="F527" t="s">
        <v>999</v>
      </c>
      <c r="G527" t="s">
        <v>999</v>
      </c>
      <c r="H527"/>
      <c r="I527" t="s">
        <v>1011</v>
      </c>
      <c r="J527" s="336">
        <v>2112079</v>
      </c>
      <c r="K527" t="s">
        <v>999</v>
      </c>
      <c r="L527"/>
      <c r="M527"/>
      <c r="N527"/>
    </row>
    <row r="528" spans="2:14" ht="15.75">
      <c r="B528" s="303" t="s">
        <v>988</v>
      </c>
      <c r="C528" t="s">
        <v>2242</v>
      </c>
      <c r="D528" t="s">
        <v>1952</v>
      </c>
      <c r="E528" t="s">
        <v>1543</v>
      </c>
      <c r="F528" t="s">
        <v>999</v>
      </c>
      <c r="G528" t="s">
        <v>999</v>
      </c>
      <c r="H528"/>
      <c r="I528" t="s">
        <v>1011</v>
      </c>
      <c r="J528" s="336">
        <v>1201545</v>
      </c>
      <c r="K528" t="s">
        <v>999</v>
      </c>
      <c r="L528"/>
      <c r="M528"/>
      <c r="N528"/>
    </row>
    <row r="529" spans="2:14" ht="15.75">
      <c r="B529" s="303" t="s">
        <v>988</v>
      </c>
      <c r="C529" t="s">
        <v>2242</v>
      </c>
      <c r="D529" t="s">
        <v>1952</v>
      </c>
      <c r="E529" t="s">
        <v>2212</v>
      </c>
      <c r="F529" t="s">
        <v>999</v>
      </c>
      <c r="G529" t="s">
        <v>999</v>
      </c>
      <c r="H529"/>
      <c r="I529" t="s">
        <v>1011</v>
      </c>
      <c r="J529" s="336">
        <v>0</v>
      </c>
      <c r="K529" t="s">
        <v>999</v>
      </c>
      <c r="L529"/>
      <c r="M529"/>
      <c r="N529"/>
    </row>
    <row r="530" spans="2:14" ht="15.75">
      <c r="B530" s="303" t="s">
        <v>988</v>
      </c>
      <c r="C530" t="s">
        <v>2242</v>
      </c>
      <c r="D530" t="s">
        <v>1952</v>
      </c>
      <c r="E530" t="s">
        <v>2209</v>
      </c>
      <c r="F530" t="s">
        <v>999</v>
      </c>
      <c r="G530" t="s">
        <v>999</v>
      </c>
      <c r="H530"/>
      <c r="I530" t="s">
        <v>1011</v>
      </c>
      <c r="J530" s="336">
        <v>156546</v>
      </c>
      <c r="K530" t="s">
        <v>999</v>
      </c>
      <c r="L530"/>
      <c r="M530"/>
      <c r="N530"/>
    </row>
    <row r="531" spans="2:14" ht="15.75">
      <c r="B531" s="303" t="s">
        <v>988</v>
      </c>
      <c r="C531" t="s">
        <v>2242</v>
      </c>
      <c r="D531" t="s">
        <v>1952</v>
      </c>
      <c r="E531" t="s">
        <v>286</v>
      </c>
      <c r="F531" t="s">
        <v>999</v>
      </c>
      <c r="G531" t="s">
        <v>999</v>
      </c>
      <c r="H531"/>
      <c r="I531" t="s">
        <v>1011</v>
      </c>
      <c r="J531" s="336">
        <v>1145955</v>
      </c>
      <c r="K531" t="s">
        <v>999</v>
      </c>
      <c r="L531"/>
      <c r="M531"/>
      <c r="N531"/>
    </row>
    <row r="532" spans="2:14" ht="15.75">
      <c r="B532" s="303" t="s">
        <v>988</v>
      </c>
      <c r="C532" t="s">
        <v>2311</v>
      </c>
      <c r="D532" t="s">
        <v>1953</v>
      </c>
      <c r="E532" t="s">
        <v>1543</v>
      </c>
      <c r="F532" t="s">
        <v>999</v>
      </c>
      <c r="G532" t="s">
        <v>999</v>
      </c>
      <c r="H532"/>
      <c r="I532" t="s">
        <v>1011</v>
      </c>
      <c r="J532" s="336">
        <v>0</v>
      </c>
      <c r="K532" t="s">
        <v>999</v>
      </c>
      <c r="L532"/>
      <c r="M532"/>
      <c r="N532"/>
    </row>
    <row r="533" spans="2:14" ht="15.75">
      <c r="B533" s="303" t="s">
        <v>988</v>
      </c>
      <c r="C533" t="s">
        <v>2311</v>
      </c>
      <c r="D533" t="s">
        <v>1952</v>
      </c>
      <c r="E533" t="s">
        <v>2279</v>
      </c>
      <c r="F533" t="s">
        <v>999</v>
      </c>
      <c r="G533" t="s">
        <v>999</v>
      </c>
      <c r="H533"/>
      <c r="I533" t="s">
        <v>1011</v>
      </c>
      <c r="J533" s="336">
        <v>7636551</v>
      </c>
      <c r="K533" t="s">
        <v>999</v>
      </c>
      <c r="L533"/>
      <c r="M533"/>
      <c r="N533"/>
    </row>
    <row r="534" spans="2:14" ht="15.75">
      <c r="B534" s="303" t="s">
        <v>988</v>
      </c>
      <c r="C534" t="s">
        <v>2311</v>
      </c>
      <c r="D534" t="s">
        <v>1952</v>
      </c>
      <c r="E534" t="s">
        <v>1543</v>
      </c>
      <c r="F534" t="s">
        <v>999</v>
      </c>
      <c r="G534" t="s">
        <v>999</v>
      </c>
      <c r="H534"/>
      <c r="I534" t="s">
        <v>1011</v>
      </c>
      <c r="J534" s="336">
        <v>2162253</v>
      </c>
      <c r="K534" t="s">
        <v>999</v>
      </c>
      <c r="L534"/>
      <c r="M534"/>
      <c r="N534"/>
    </row>
    <row r="535" spans="2:14" ht="15.75">
      <c r="B535" s="303" t="s">
        <v>988</v>
      </c>
      <c r="C535" t="s">
        <v>2311</v>
      </c>
      <c r="D535" t="s">
        <v>1952</v>
      </c>
      <c r="E535" t="s">
        <v>2212</v>
      </c>
      <c r="F535" t="s">
        <v>999</v>
      </c>
      <c r="G535" t="s">
        <v>999</v>
      </c>
      <c r="H535"/>
      <c r="I535" t="s">
        <v>1011</v>
      </c>
      <c r="J535" s="336">
        <v>1503466</v>
      </c>
      <c r="K535" t="s">
        <v>999</v>
      </c>
      <c r="L535"/>
      <c r="M535"/>
      <c r="N535"/>
    </row>
    <row r="536" spans="2:14" ht="15.75">
      <c r="B536" s="303" t="s">
        <v>988</v>
      </c>
      <c r="C536" t="s">
        <v>2311</v>
      </c>
      <c r="D536" t="s">
        <v>1952</v>
      </c>
      <c r="E536" t="s">
        <v>2209</v>
      </c>
      <c r="F536" t="s">
        <v>999</v>
      </c>
      <c r="G536" t="s">
        <v>999</v>
      </c>
      <c r="H536"/>
      <c r="I536" t="s">
        <v>1011</v>
      </c>
      <c r="J536" s="336">
        <v>2892309</v>
      </c>
      <c r="K536" t="s">
        <v>999</v>
      </c>
      <c r="L536"/>
      <c r="M536"/>
      <c r="N536"/>
    </row>
    <row r="537" spans="2:14" ht="15.75">
      <c r="B537" s="303" t="s">
        <v>988</v>
      </c>
      <c r="C537" t="s">
        <v>2311</v>
      </c>
      <c r="D537" t="s">
        <v>1952</v>
      </c>
      <c r="E537" t="s">
        <v>2280</v>
      </c>
      <c r="F537" t="s">
        <v>999</v>
      </c>
      <c r="G537" t="s">
        <v>999</v>
      </c>
      <c r="H537"/>
      <c r="I537" t="s">
        <v>1011</v>
      </c>
      <c r="J537" s="336">
        <v>10000</v>
      </c>
      <c r="K537" t="s">
        <v>999</v>
      </c>
      <c r="L537"/>
      <c r="M537"/>
      <c r="N537"/>
    </row>
    <row r="538" spans="2:14" ht="15.75">
      <c r="B538" s="303" t="s">
        <v>988</v>
      </c>
      <c r="C538" t="s">
        <v>2311</v>
      </c>
      <c r="D538" t="s">
        <v>1952</v>
      </c>
      <c r="E538" t="s">
        <v>286</v>
      </c>
      <c r="F538" t="s">
        <v>999</v>
      </c>
      <c r="G538" t="s">
        <v>999</v>
      </c>
      <c r="H538"/>
      <c r="I538" t="s">
        <v>1011</v>
      </c>
      <c r="J538" s="336">
        <v>2769997</v>
      </c>
      <c r="K538" t="s">
        <v>999</v>
      </c>
      <c r="L538"/>
      <c r="M538"/>
      <c r="N538"/>
    </row>
    <row r="539" spans="2:14" ht="15.75">
      <c r="B539" s="303" t="s">
        <v>988</v>
      </c>
      <c r="C539" t="s">
        <v>2312</v>
      </c>
      <c r="D539" t="s">
        <v>1953</v>
      </c>
      <c r="E539" t="s">
        <v>2226</v>
      </c>
      <c r="F539" t="s">
        <v>999</v>
      </c>
      <c r="G539" t="s">
        <v>999</v>
      </c>
      <c r="H539"/>
      <c r="I539" t="s">
        <v>1011</v>
      </c>
      <c r="J539" s="336">
        <v>68362</v>
      </c>
      <c r="K539" t="s">
        <v>999</v>
      </c>
      <c r="L539"/>
      <c r="M539"/>
      <c r="N539"/>
    </row>
    <row r="540" spans="2:14" ht="15.75">
      <c r="B540" s="303" t="s">
        <v>988</v>
      </c>
      <c r="C540" t="s">
        <v>2312</v>
      </c>
      <c r="D540" t="s">
        <v>1953</v>
      </c>
      <c r="E540" t="s">
        <v>1543</v>
      </c>
      <c r="F540" t="s">
        <v>999</v>
      </c>
      <c r="G540" t="s">
        <v>999</v>
      </c>
      <c r="H540"/>
      <c r="I540" t="s">
        <v>1011</v>
      </c>
      <c r="J540" s="336">
        <v>0</v>
      </c>
      <c r="K540" t="s">
        <v>999</v>
      </c>
      <c r="L540"/>
      <c r="M540"/>
      <c r="N540"/>
    </row>
    <row r="541" spans="2:14" ht="15.75">
      <c r="B541" s="303" t="s">
        <v>988</v>
      </c>
      <c r="C541" t="s">
        <v>2312</v>
      </c>
      <c r="D541" t="s">
        <v>1952</v>
      </c>
      <c r="E541" t="s">
        <v>2279</v>
      </c>
      <c r="F541" t="s">
        <v>999</v>
      </c>
      <c r="G541" t="s">
        <v>999</v>
      </c>
      <c r="H541"/>
      <c r="I541" t="s">
        <v>1011</v>
      </c>
      <c r="J541" s="336">
        <v>9538914</v>
      </c>
      <c r="K541" t="s">
        <v>999</v>
      </c>
      <c r="L541"/>
      <c r="M541"/>
      <c r="N541"/>
    </row>
    <row r="542" spans="2:14" ht="15.75">
      <c r="B542" s="303" t="s">
        <v>988</v>
      </c>
      <c r="C542" t="s">
        <v>2312</v>
      </c>
      <c r="D542" t="s">
        <v>1952</v>
      </c>
      <c r="E542" t="s">
        <v>1543</v>
      </c>
      <c r="F542" t="s">
        <v>999</v>
      </c>
      <c r="G542" t="s">
        <v>999</v>
      </c>
      <c r="H542"/>
      <c r="I542" t="s">
        <v>1011</v>
      </c>
      <c r="J542" s="336">
        <v>4038567</v>
      </c>
      <c r="K542" t="s">
        <v>999</v>
      </c>
      <c r="L542"/>
      <c r="M542"/>
      <c r="N542"/>
    </row>
    <row r="543" spans="2:14" ht="15.75">
      <c r="B543" s="303" t="s">
        <v>988</v>
      </c>
      <c r="C543" t="s">
        <v>2312</v>
      </c>
      <c r="D543" t="s">
        <v>1952</v>
      </c>
      <c r="E543" t="s">
        <v>2212</v>
      </c>
      <c r="F543" t="s">
        <v>999</v>
      </c>
      <c r="G543" t="s">
        <v>999</v>
      </c>
      <c r="H543"/>
      <c r="I543" t="s">
        <v>1011</v>
      </c>
      <c r="J543" s="336">
        <v>0</v>
      </c>
      <c r="K543" t="s">
        <v>999</v>
      </c>
      <c r="L543"/>
      <c r="M543"/>
      <c r="N543"/>
    </row>
    <row r="544" spans="2:14" ht="15.75">
      <c r="B544" s="303" t="s">
        <v>988</v>
      </c>
      <c r="C544" t="s">
        <v>2312</v>
      </c>
      <c r="D544" t="s">
        <v>1952</v>
      </c>
      <c r="E544" t="s">
        <v>2209</v>
      </c>
      <c r="F544" t="s">
        <v>999</v>
      </c>
      <c r="G544" t="s">
        <v>999</v>
      </c>
      <c r="H544"/>
      <c r="I544" t="s">
        <v>1011</v>
      </c>
      <c r="J544" s="336">
        <v>12520059</v>
      </c>
      <c r="K544" t="s">
        <v>999</v>
      </c>
      <c r="L544"/>
      <c r="M544"/>
      <c r="N544"/>
    </row>
    <row r="545" spans="2:14" ht="15.75">
      <c r="B545" s="303" t="s">
        <v>988</v>
      </c>
      <c r="C545" t="s">
        <v>2312</v>
      </c>
      <c r="D545" t="s">
        <v>1952</v>
      </c>
      <c r="E545" t="s">
        <v>286</v>
      </c>
      <c r="F545" t="s">
        <v>999</v>
      </c>
      <c r="G545" t="s">
        <v>999</v>
      </c>
      <c r="H545"/>
      <c r="I545" t="s">
        <v>1011</v>
      </c>
      <c r="J545" s="336">
        <v>7799122</v>
      </c>
      <c r="K545" t="s">
        <v>999</v>
      </c>
      <c r="L545"/>
      <c r="M545"/>
      <c r="N545"/>
    </row>
    <row r="546" spans="2:14" ht="15.75">
      <c r="B546" s="303" t="s">
        <v>988</v>
      </c>
      <c r="C546" t="s">
        <v>2272</v>
      </c>
      <c r="D546" t="s">
        <v>1953</v>
      </c>
      <c r="E546" t="s">
        <v>1543</v>
      </c>
      <c r="F546" t="s">
        <v>999</v>
      </c>
      <c r="G546" t="s">
        <v>999</v>
      </c>
      <c r="H546"/>
      <c r="I546" t="s">
        <v>1011</v>
      </c>
      <c r="J546" s="336">
        <v>0</v>
      </c>
      <c r="K546" t="s">
        <v>999</v>
      </c>
      <c r="L546"/>
      <c r="M546"/>
      <c r="N546"/>
    </row>
    <row r="547" spans="2:14" ht="15.75">
      <c r="B547" s="303" t="s">
        <v>988</v>
      </c>
      <c r="C547" t="s">
        <v>2272</v>
      </c>
      <c r="D547" t="s">
        <v>1952</v>
      </c>
      <c r="E547" t="s">
        <v>2279</v>
      </c>
      <c r="F547" t="s">
        <v>999</v>
      </c>
      <c r="G547" t="s">
        <v>999</v>
      </c>
      <c r="H547"/>
      <c r="I547" t="s">
        <v>1011</v>
      </c>
      <c r="J547" s="336">
        <v>3485106</v>
      </c>
      <c r="K547" t="s">
        <v>999</v>
      </c>
      <c r="L547"/>
      <c r="M547"/>
      <c r="N547"/>
    </row>
    <row r="548" spans="2:14" ht="15.75">
      <c r="B548" s="303" t="s">
        <v>988</v>
      </c>
      <c r="C548" t="s">
        <v>2272</v>
      </c>
      <c r="D548" t="s">
        <v>1952</v>
      </c>
      <c r="E548" t="s">
        <v>1543</v>
      </c>
      <c r="F548" t="s">
        <v>999</v>
      </c>
      <c r="G548" t="s">
        <v>999</v>
      </c>
      <c r="H548"/>
      <c r="I548" t="s">
        <v>1011</v>
      </c>
      <c r="J548" s="336">
        <v>8495517</v>
      </c>
      <c r="K548" t="s">
        <v>999</v>
      </c>
      <c r="L548"/>
      <c r="M548"/>
      <c r="N548"/>
    </row>
    <row r="549" spans="2:14" ht="15.75">
      <c r="B549" s="303" t="s">
        <v>988</v>
      </c>
      <c r="C549" t="s">
        <v>2272</v>
      </c>
      <c r="D549" t="s">
        <v>1952</v>
      </c>
      <c r="E549" t="s">
        <v>2212</v>
      </c>
      <c r="F549" t="s">
        <v>999</v>
      </c>
      <c r="G549" t="s">
        <v>999</v>
      </c>
      <c r="H549"/>
      <c r="I549" t="s">
        <v>1011</v>
      </c>
      <c r="J549" s="336">
        <v>0</v>
      </c>
      <c r="K549" t="s">
        <v>999</v>
      </c>
      <c r="L549"/>
      <c r="M549"/>
      <c r="N549"/>
    </row>
    <row r="550" spans="2:14" ht="15.75">
      <c r="B550" s="303" t="s">
        <v>988</v>
      </c>
      <c r="C550" t="s">
        <v>2272</v>
      </c>
      <c r="D550" t="s">
        <v>1952</v>
      </c>
      <c r="E550" t="s">
        <v>2209</v>
      </c>
      <c r="F550" t="s">
        <v>999</v>
      </c>
      <c r="G550" t="s">
        <v>999</v>
      </c>
      <c r="H550"/>
      <c r="I550" t="s">
        <v>1011</v>
      </c>
      <c r="J550" s="336">
        <v>726293</v>
      </c>
      <c r="K550" t="s">
        <v>999</v>
      </c>
      <c r="L550"/>
      <c r="M550"/>
      <c r="N550"/>
    </row>
    <row r="551" spans="2:14" ht="15.75">
      <c r="B551" s="303" t="s">
        <v>988</v>
      </c>
      <c r="C551" t="s">
        <v>2272</v>
      </c>
      <c r="D551" t="s">
        <v>1952</v>
      </c>
      <c r="E551" t="s">
        <v>2280</v>
      </c>
      <c r="F551" t="s">
        <v>999</v>
      </c>
      <c r="G551" t="s">
        <v>999</v>
      </c>
      <c r="H551"/>
      <c r="I551" t="s">
        <v>1011</v>
      </c>
      <c r="J551" s="336">
        <v>0</v>
      </c>
      <c r="K551" t="s">
        <v>999</v>
      </c>
      <c r="L551"/>
      <c r="M551"/>
      <c r="N551"/>
    </row>
    <row r="552" spans="2:14" ht="15.75">
      <c r="B552" s="303" t="s">
        <v>988</v>
      </c>
      <c r="C552" t="s">
        <v>2272</v>
      </c>
      <c r="D552" t="s">
        <v>1952</v>
      </c>
      <c r="E552" t="s">
        <v>286</v>
      </c>
      <c r="F552" t="s">
        <v>999</v>
      </c>
      <c r="G552" t="s">
        <v>999</v>
      </c>
      <c r="H552"/>
      <c r="I552" t="s">
        <v>1011</v>
      </c>
      <c r="J552" s="336">
        <v>9564073</v>
      </c>
      <c r="K552" t="s">
        <v>999</v>
      </c>
      <c r="L552"/>
      <c r="M552"/>
      <c r="N552"/>
    </row>
    <row r="553" spans="2:14" ht="15.75">
      <c r="B553" s="303" t="s">
        <v>988</v>
      </c>
      <c r="C553" t="s">
        <v>2261</v>
      </c>
      <c r="D553" t="s">
        <v>1953</v>
      </c>
      <c r="E553" t="s">
        <v>2226</v>
      </c>
      <c r="F553" t="s">
        <v>999</v>
      </c>
      <c r="G553" t="s">
        <v>999</v>
      </c>
      <c r="H553"/>
      <c r="I553" t="s">
        <v>1011</v>
      </c>
      <c r="J553" s="336">
        <v>9471</v>
      </c>
      <c r="K553" t="s">
        <v>999</v>
      </c>
      <c r="L553"/>
      <c r="M553"/>
      <c r="N553"/>
    </row>
    <row r="554" spans="2:14" ht="15.75">
      <c r="B554" s="303" t="s">
        <v>988</v>
      </c>
      <c r="C554" t="s">
        <v>2261</v>
      </c>
      <c r="D554" t="s">
        <v>1953</v>
      </c>
      <c r="E554" t="s">
        <v>1543</v>
      </c>
      <c r="F554" t="s">
        <v>999</v>
      </c>
      <c r="G554" t="s">
        <v>999</v>
      </c>
      <c r="H554"/>
      <c r="I554" t="s">
        <v>1011</v>
      </c>
      <c r="J554" s="336">
        <v>6635129</v>
      </c>
      <c r="K554" t="s">
        <v>999</v>
      </c>
      <c r="L554"/>
      <c r="M554"/>
      <c r="N554"/>
    </row>
    <row r="555" spans="2:14" ht="15.75">
      <c r="B555" s="303" t="s">
        <v>988</v>
      </c>
      <c r="C555" t="s">
        <v>2261</v>
      </c>
      <c r="D555" t="s">
        <v>1952</v>
      </c>
      <c r="E555" t="s">
        <v>2279</v>
      </c>
      <c r="F555" t="s">
        <v>999</v>
      </c>
      <c r="G555" t="s">
        <v>999</v>
      </c>
      <c r="H555"/>
      <c r="I555" t="s">
        <v>1011</v>
      </c>
      <c r="J555" s="336">
        <v>4624736</v>
      </c>
      <c r="K555" t="s">
        <v>999</v>
      </c>
      <c r="L555"/>
      <c r="M555"/>
      <c r="N555"/>
    </row>
    <row r="556" spans="2:14" ht="15.75">
      <c r="B556" s="303" t="s">
        <v>988</v>
      </c>
      <c r="C556" t="s">
        <v>2261</v>
      </c>
      <c r="D556" t="s">
        <v>1952</v>
      </c>
      <c r="E556" t="s">
        <v>1543</v>
      </c>
      <c r="F556" t="s">
        <v>999</v>
      </c>
      <c r="G556" t="s">
        <v>999</v>
      </c>
      <c r="H556"/>
      <c r="I556" t="s">
        <v>1011</v>
      </c>
      <c r="J556" s="336">
        <v>2773940</v>
      </c>
      <c r="K556" t="s">
        <v>999</v>
      </c>
      <c r="L556"/>
      <c r="M556"/>
      <c r="N556"/>
    </row>
    <row r="557" spans="2:14" ht="15.75">
      <c r="B557" s="303" t="s">
        <v>988</v>
      </c>
      <c r="C557" t="s">
        <v>2261</v>
      </c>
      <c r="D557" t="s">
        <v>1952</v>
      </c>
      <c r="E557" t="s">
        <v>2212</v>
      </c>
      <c r="F557" t="s">
        <v>999</v>
      </c>
      <c r="G557" t="s">
        <v>999</v>
      </c>
      <c r="H557"/>
      <c r="I557" t="s">
        <v>1011</v>
      </c>
      <c r="J557" s="336">
        <v>0</v>
      </c>
      <c r="K557" t="s">
        <v>999</v>
      </c>
      <c r="L557"/>
      <c r="M557"/>
      <c r="N557"/>
    </row>
    <row r="558" spans="2:14" ht="15.75">
      <c r="B558" s="303" t="s">
        <v>988</v>
      </c>
      <c r="C558" t="s">
        <v>2261</v>
      </c>
      <c r="D558" t="s">
        <v>1952</v>
      </c>
      <c r="E558" t="s">
        <v>2209</v>
      </c>
      <c r="F558" t="s">
        <v>999</v>
      </c>
      <c r="G558" t="s">
        <v>999</v>
      </c>
      <c r="H558"/>
      <c r="I558" t="s">
        <v>1011</v>
      </c>
      <c r="J558" s="336">
        <v>1616479</v>
      </c>
      <c r="K558" t="s">
        <v>999</v>
      </c>
      <c r="L558"/>
      <c r="M558"/>
      <c r="N558"/>
    </row>
    <row r="559" spans="2:14" ht="15.75">
      <c r="B559" s="303" t="s">
        <v>988</v>
      </c>
      <c r="C559" t="s">
        <v>2261</v>
      </c>
      <c r="D559" t="s">
        <v>1952</v>
      </c>
      <c r="E559" t="s">
        <v>286</v>
      </c>
      <c r="F559" t="s">
        <v>999</v>
      </c>
      <c r="G559" t="s">
        <v>999</v>
      </c>
      <c r="H559"/>
      <c r="I559" t="s">
        <v>1011</v>
      </c>
      <c r="J559" s="336">
        <v>4364353</v>
      </c>
      <c r="K559" t="s">
        <v>999</v>
      </c>
      <c r="L559"/>
      <c r="M559"/>
      <c r="N559"/>
    </row>
    <row r="560" spans="2:14" ht="15.75">
      <c r="B560" s="303" t="s">
        <v>988</v>
      </c>
      <c r="C560" t="s">
        <v>2313</v>
      </c>
      <c r="D560" t="s">
        <v>1953</v>
      </c>
      <c r="E560" t="s">
        <v>2226</v>
      </c>
      <c r="F560" t="s">
        <v>999</v>
      </c>
      <c r="G560" t="s">
        <v>999</v>
      </c>
      <c r="H560"/>
      <c r="I560" t="s">
        <v>1011</v>
      </c>
      <c r="J560" s="336">
        <v>10500</v>
      </c>
      <c r="K560" t="s">
        <v>999</v>
      </c>
      <c r="L560"/>
      <c r="M560"/>
      <c r="N560"/>
    </row>
    <row r="561" spans="2:14" ht="15.75">
      <c r="B561" s="303" t="s">
        <v>988</v>
      </c>
      <c r="C561" t="s">
        <v>2313</v>
      </c>
      <c r="D561" t="s">
        <v>1953</v>
      </c>
      <c r="E561" t="s">
        <v>1543</v>
      </c>
      <c r="F561" t="s">
        <v>999</v>
      </c>
      <c r="G561" t="s">
        <v>999</v>
      </c>
      <c r="H561"/>
      <c r="I561" t="s">
        <v>1011</v>
      </c>
      <c r="J561" s="336">
        <v>0</v>
      </c>
      <c r="K561" t="s">
        <v>999</v>
      </c>
      <c r="L561"/>
      <c r="M561"/>
      <c r="N561"/>
    </row>
    <row r="562" spans="2:14" ht="15.75">
      <c r="B562" s="303" t="s">
        <v>988</v>
      </c>
      <c r="C562" t="s">
        <v>2313</v>
      </c>
      <c r="D562" t="s">
        <v>1952</v>
      </c>
      <c r="E562" t="s">
        <v>2279</v>
      </c>
      <c r="F562" t="s">
        <v>999</v>
      </c>
      <c r="G562" t="s">
        <v>999</v>
      </c>
      <c r="H562"/>
      <c r="I562" t="s">
        <v>1011</v>
      </c>
      <c r="J562" s="336">
        <v>2248289</v>
      </c>
      <c r="K562" t="s">
        <v>999</v>
      </c>
      <c r="L562"/>
      <c r="M562"/>
      <c r="N562"/>
    </row>
    <row r="563" spans="2:14" ht="15.75">
      <c r="B563" s="303" t="s">
        <v>988</v>
      </c>
      <c r="C563" t="s">
        <v>2313</v>
      </c>
      <c r="D563" t="s">
        <v>1952</v>
      </c>
      <c r="E563" t="s">
        <v>1543</v>
      </c>
      <c r="F563" t="s">
        <v>999</v>
      </c>
      <c r="G563" t="s">
        <v>999</v>
      </c>
      <c r="H563"/>
      <c r="I563" t="s">
        <v>1011</v>
      </c>
      <c r="J563" s="336">
        <v>2933119</v>
      </c>
      <c r="K563" t="s">
        <v>999</v>
      </c>
      <c r="L563"/>
      <c r="M563"/>
      <c r="N563"/>
    </row>
    <row r="564" spans="2:14" ht="15.75">
      <c r="B564" s="303" t="s">
        <v>988</v>
      </c>
      <c r="C564" t="s">
        <v>2313</v>
      </c>
      <c r="D564" t="s">
        <v>1952</v>
      </c>
      <c r="E564" t="s">
        <v>2212</v>
      </c>
      <c r="F564" t="s">
        <v>999</v>
      </c>
      <c r="G564" t="s">
        <v>999</v>
      </c>
      <c r="H564"/>
      <c r="I564" t="s">
        <v>1011</v>
      </c>
      <c r="J564" s="336">
        <v>29111</v>
      </c>
      <c r="K564" t="s">
        <v>999</v>
      </c>
      <c r="L564"/>
      <c r="M564"/>
      <c r="N564"/>
    </row>
    <row r="565" spans="2:14" ht="15.75">
      <c r="B565" s="303" t="s">
        <v>988</v>
      </c>
      <c r="C565" t="s">
        <v>2313</v>
      </c>
      <c r="D565" t="s">
        <v>1952</v>
      </c>
      <c r="E565" t="s">
        <v>2209</v>
      </c>
      <c r="F565" t="s">
        <v>999</v>
      </c>
      <c r="G565" t="s">
        <v>999</v>
      </c>
      <c r="H565"/>
      <c r="I565" t="s">
        <v>1011</v>
      </c>
      <c r="J565" s="336">
        <v>2496894</v>
      </c>
      <c r="K565" t="s">
        <v>999</v>
      </c>
      <c r="L565"/>
      <c r="M565"/>
      <c r="N565"/>
    </row>
    <row r="566" spans="2:14" ht="15.75">
      <c r="B566" s="303" t="s">
        <v>988</v>
      </c>
      <c r="C566" t="s">
        <v>2313</v>
      </c>
      <c r="D566" t="s">
        <v>1952</v>
      </c>
      <c r="E566" t="s">
        <v>286</v>
      </c>
      <c r="F566" t="s">
        <v>999</v>
      </c>
      <c r="G566" t="s">
        <v>999</v>
      </c>
      <c r="H566"/>
      <c r="I566" t="s">
        <v>1011</v>
      </c>
      <c r="J566" s="336">
        <v>6196107</v>
      </c>
      <c r="K566" t="s">
        <v>999</v>
      </c>
      <c r="L566"/>
      <c r="M566"/>
      <c r="N566"/>
    </row>
    <row r="567" spans="2:14" ht="15.75">
      <c r="B567" s="303" t="s">
        <v>988</v>
      </c>
      <c r="C567" t="s">
        <v>2314</v>
      </c>
      <c r="D567" t="s">
        <v>1953</v>
      </c>
      <c r="E567" t="s">
        <v>2226</v>
      </c>
      <c r="F567" t="s">
        <v>999</v>
      </c>
      <c r="G567" t="s">
        <v>999</v>
      </c>
      <c r="H567"/>
      <c r="I567" t="s">
        <v>1011</v>
      </c>
      <c r="J567" s="336">
        <v>42414</v>
      </c>
      <c r="K567" t="s">
        <v>999</v>
      </c>
      <c r="L567"/>
      <c r="M567"/>
      <c r="N567"/>
    </row>
    <row r="568" spans="2:14" ht="15.75">
      <c r="B568" s="303" t="s">
        <v>988</v>
      </c>
      <c r="C568" t="s">
        <v>2314</v>
      </c>
      <c r="D568" t="s">
        <v>1953</v>
      </c>
      <c r="E568" t="s">
        <v>1543</v>
      </c>
      <c r="F568" t="s">
        <v>999</v>
      </c>
      <c r="G568" t="s">
        <v>999</v>
      </c>
      <c r="H568"/>
      <c r="I568" t="s">
        <v>1011</v>
      </c>
      <c r="J568" s="336">
        <v>104324</v>
      </c>
      <c r="K568" t="s">
        <v>999</v>
      </c>
      <c r="L568"/>
      <c r="M568"/>
      <c r="N568"/>
    </row>
    <row r="569" spans="2:14" ht="15.75">
      <c r="B569" s="303" t="s">
        <v>988</v>
      </c>
      <c r="C569" t="s">
        <v>2314</v>
      </c>
      <c r="D569" t="s">
        <v>1952</v>
      </c>
      <c r="E569" t="s">
        <v>2226</v>
      </c>
      <c r="F569" t="s">
        <v>999</v>
      </c>
      <c r="G569" t="s">
        <v>999</v>
      </c>
      <c r="H569"/>
      <c r="I569" t="s">
        <v>1011</v>
      </c>
      <c r="J569" s="336">
        <v>54933</v>
      </c>
      <c r="K569" t="s">
        <v>999</v>
      </c>
      <c r="L569"/>
      <c r="M569"/>
      <c r="N569"/>
    </row>
    <row r="570" spans="2:14" ht="15.75">
      <c r="B570" s="303" t="s">
        <v>988</v>
      </c>
      <c r="C570" t="s">
        <v>2314</v>
      </c>
      <c r="D570" t="s">
        <v>1952</v>
      </c>
      <c r="E570" t="s">
        <v>2279</v>
      </c>
      <c r="F570" t="s">
        <v>999</v>
      </c>
      <c r="G570" t="s">
        <v>999</v>
      </c>
      <c r="H570"/>
      <c r="I570" t="s">
        <v>1011</v>
      </c>
      <c r="J570" s="336">
        <v>6968074</v>
      </c>
      <c r="K570" t="s">
        <v>999</v>
      </c>
      <c r="L570"/>
      <c r="M570"/>
      <c r="N570"/>
    </row>
    <row r="571" spans="2:14" ht="15.75">
      <c r="B571" s="303" t="s">
        <v>988</v>
      </c>
      <c r="C571" t="s">
        <v>2314</v>
      </c>
      <c r="D571" t="s">
        <v>1952</v>
      </c>
      <c r="E571" t="s">
        <v>1543</v>
      </c>
      <c r="F571" t="s">
        <v>999</v>
      </c>
      <c r="G571" t="s">
        <v>999</v>
      </c>
      <c r="H571"/>
      <c r="I571" t="s">
        <v>1011</v>
      </c>
      <c r="J571" s="336">
        <v>7103245</v>
      </c>
      <c r="K571" t="s">
        <v>999</v>
      </c>
      <c r="L571"/>
      <c r="M571"/>
      <c r="N571"/>
    </row>
    <row r="572" spans="2:14" ht="15.75">
      <c r="B572" s="303" t="s">
        <v>988</v>
      </c>
      <c r="C572" t="s">
        <v>2314</v>
      </c>
      <c r="D572" t="s">
        <v>1952</v>
      </c>
      <c r="E572" t="s">
        <v>2212</v>
      </c>
      <c r="F572" t="s">
        <v>999</v>
      </c>
      <c r="G572" t="s">
        <v>999</v>
      </c>
      <c r="H572"/>
      <c r="I572" t="s">
        <v>1011</v>
      </c>
      <c r="J572" s="336">
        <v>0</v>
      </c>
      <c r="K572" t="s">
        <v>999</v>
      </c>
      <c r="L572"/>
      <c r="M572"/>
      <c r="N572"/>
    </row>
    <row r="573" spans="2:14" ht="15.75">
      <c r="B573" s="303" t="s">
        <v>988</v>
      </c>
      <c r="C573" t="s">
        <v>2314</v>
      </c>
      <c r="D573" t="s">
        <v>1952</v>
      </c>
      <c r="E573" t="s">
        <v>2209</v>
      </c>
      <c r="F573" t="s">
        <v>999</v>
      </c>
      <c r="G573" t="s">
        <v>999</v>
      </c>
      <c r="H573"/>
      <c r="I573" t="s">
        <v>1011</v>
      </c>
      <c r="J573" s="336">
        <v>0</v>
      </c>
      <c r="K573" t="s">
        <v>999</v>
      </c>
      <c r="L573"/>
      <c r="M573"/>
      <c r="N573"/>
    </row>
    <row r="574" spans="2:14" ht="15.75">
      <c r="B574" s="303" t="s">
        <v>988</v>
      </c>
      <c r="C574" t="s">
        <v>2314</v>
      </c>
      <c r="D574" t="s">
        <v>1952</v>
      </c>
      <c r="E574" t="s">
        <v>2280</v>
      </c>
      <c r="F574" t="s">
        <v>999</v>
      </c>
      <c r="G574" t="s">
        <v>999</v>
      </c>
      <c r="H574"/>
      <c r="I574" t="s">
        <v>1011</v>
      </c>
      <c r="J574" s="336">
        <v>0</v>
      </c>
      <c r="K574" t="s">
        <v>999</v>
      </c>
      <c r="L574"/>
      <c r="M574"/>
      <c r="N574"/>
    </row>
    <row r="575" spans="2:14" ht="15.75">
      <c r="B575" s="303" t="s">
        <v>988</v>
      </c>
      <c r="C575" t="s">
        <v>2314</v>
      </c>
      <c r="D575" t="s">
        <v>1952</v>
      </c>
      <c r="E575" t="s">
        <v>286</v>
      </c>
      <c r="F575" t="s">
        <v>999</v>
      </c>
      <c r="G575" t="s">
        <v>999</v>
      </c>
      <c r="H575"/>
      <c r="I575" t="s">
        <v>1011</v>
      </c>
      <c r="J575" s="336">
        <v>4749690</v>
      </c>
      <c r="K575" t="s">
        <v>999</v>
      </c>
      <c r="L575"/>
      <c r="M575"/>
      <c r="N575"/>
    </row>
    <row r="576" spans="2:14" ht="15.75">
      <c r="B576" s="303" t="s">
        <v>988</v>
      </c>
      <c r="C576" t="s">
        <v>2315</v>
      </c>
      <c r="D576" t="s">
        <v>1953</v>
      </c>
      <c r="E576" t="s">
        <v>1543</v>
      </c>
      <c r="F576" t="s">
        <v>999</v>
      </c>
      <c r="G576" t="s">
        <v>999</v>
      </c>
      <c r="H576"/>
      <c r="I576" t="s">
        <v>1011</v>
      </c>
      <c r="J576" s="336">
        <v>2002636</v>
      </c>
      <c r="K576" t="s">
        <v>999</v>
      </c>
      <c r="L576"/>
      <c r="M576"/>
      <c r="N576"/>
    </row>
    <row r="577" spans="2:14" ht="15.75">
      <c r="B577" s="303" t="s">
        <v>988</v>
      </c>
      <c r="C577" t="s">
        <v>2315</v>
      </c>
      <c r="D577" t="s">
        <v>1952</v>
      </c>
      <c r="E577" t="s">
        <v>2279</v>
      </c>
      <c r="F577" t="s">
        <v>999</v>
      </c>
      <c r="G577" t="s">
        <v>999</v>
      </c>
      <c r="H577"/>
      <c r="I577" t="s">
        <v>1011</v>
      </c>
      <c r="J577" s="336">
        <v>7443577</v>
      </c>
      <c r="K577" t="s">
        <v>999</v>
      </c>
      <c r="L577"/>
      <c r="M577"/>
      <c r="N577"/>
    </row>
    <row r="578" spans="2:14" ht="15.75">
      <c r="B578" s="303" t="s">
        <v>988</v>
      </c>
      <c r="C578" t="s">
        <v>2315</v>
      </c>
      <c r="D578" t="s">
        <v>1952</v>
      </c>
      <c r="E578" t="s">
        <v>1543</v>
      </c>
      <c r="F578" t="s">
        <v>999</v>
      </c>
      <c r="G578" t="s">
        <v>999</v>
      </c>
      <c r="H578"/>
      <c r="I578" t="s">
        <v>1011</v>
      </c>
      <c r="J578" s="336">
        <v>0</v>
      </c>
      <c r="K578" t="s">
        <v>999</v>
      </c>
      <c r="L578"/>
      <c r="M578"/>
      <c r="N578"/>
    </row>
    <row r="579" spans="2:14" ht="15.75">
      <c r="B579" s="303" t="s">
        <v>988</v>
      </c>
      <c r="C579" t="s">
        <v>2315</v>
      </c>
      <c r="D579" t="s">
        <v>1952</v>
      </c>
      <c r="E579" t="s">
        <v>2212</v>
      </c>
      <c r="F579" t="s">
        <v>999</v>
      </c>
      <c r="G579" t="s">
        <v>999</v>
      </c>
      <c r="H579"/>
      <c r="I579" t="s">
        <v>1011</v>
      </c>
      <c r="J579" s="336">
        <v>6425226</v>
      </c>
      <c r="K579" t="s">
        <v>999</v>
      </c>
      <c r="L579"/>
      <c r="M579"/>
      <c r="N579"/>
    </row>
    <row r="580" spans="2:14" ht="15.75">
      <c r="B580" s="303" t="s">
        <v>988</v>
      </c>
      <c r="C580" t="s">
        <v>2315</v>
      </c>
      <c r="D580" t="s">
        <v>1952</v>
      </c>
      <c r="E580" t="s">
        <v>2209</v>
      </c>
      <c r="F580" t="s">
        <v>999</v>
      </c>
      <c r="G580" t="s">
        <v>999</v>
      </c>
      <c r="H580"/>
      <c r="I580" t="s">
        <v>1011</v>
      </c>
      <c r="J580" s="336">
        <v>5836880</v>
      </c>
      <c r="K580" t="s">
        <v>999</v>
      </c>
      <c r="L580"/>
      <c r="M580"/>
      <c r="N580"/>
    </row>
    <row r="581" spans="2:14" ht="15.75">
      <c r="B581" s="303" t="s">
        <v>988</v>
      </c>
      <c r="C581" t="s">
        <v>2315</v>
      </c>
      <c r="D581" t="s">
        <v>1952</v>
      </c>
      <c r="E581" t="s">
        <v>2280</v>
      </c>
      <c r="F581" t="s">
        <v>999</v>
      </c>
      <c r="G581" t="s">
        <v>999</v>
      </c>
      <c r="H581"/>
      <c r="I581" t="s">
        <v>1011</v>
      </c>
      <c r="J581" s="336">
        <v>50000</v>
      </c>
      <c r="K581" t="s">
        <v>999</v>
      </c>
      <c r="L581"/>
      <c r="M581"/>
      <c r="N581"/>
    </row>
    <row r="582" spans="2:14" ht="15.75">
      <c r="B582" s="303" t="s">
        <v>988</v>
      </c>
      <c r="C582" t="s">
        <v>2315</v>
      </c>
      <c r="D582" t="s">
        <v>1952</v>
      </c>
      <c r="E582" t="s">
        <v>286</v>
      </c>
      <c r="F582" t="s">
        <v>999</v>
      </c>
      <c r="G582" t="s">
        <v>999</v>
      </c>
      <c r="H582"/>
      <c r="I582" t="s">
        <v>1011</v>
      </c>
      <c r="J582" s="336">
        <v>3651</v>
      </c>
      <c r="K582" t="s">
        <v>999</v>
      </c>
      <c r="L582"/>
      <c r="M582"/>
      <c r="N582"/>
    </row>
    <row r="583" spans="2:14" ht="15.75">
      <c r="B583" s="303" t="s">
        <v>988</v>
      </c>
      <c r="C583" t="s">
        <v>2316</v>
      </c>
      <c r="D583" t="s">
        <v>1953</v>
      </c>
      <c r="E583" t="s">
        <v>1543</v>
      </c>
      <c r="F583" t="s">
        <v>999</v>
      </c>
      <c r="G583" t="s">
        <v>999</v>
      </c>
      <c r="H583"/>
      <c r="I583" t="s">
        <v>1011</v>
      </c>
      <c r="J583" s="336">
        <v>1222545</v>
      </c>
      <c r="K583" t="s">
        <v>999</v>
      </c>
      <c r="L583"/>
      <c r="M583"/>
      <c r="N583"/>
    </row>
    <row r="584" spans="2:14" ht="15.75">
      <c r="B584" s="303" t="s">
        <v>988</v>
      </c>
      <c r="C584" t="s">
        <v>2316</v>
      </c>
      <c r="D584" t="s">
        <v>1952</v>
      </c>
      <c r="E584" t="s">
        <v>2279</v>
      </c>
      <c r="F584" t="s">
        <v>999</v>
      </c>
      <c r="G584" t="s">
        <v>999</v>
      </c>
      <c r="H584"/>
      <c r="I584" t="s">
        <v>1011</v>
      </c>
      <c r="J584" s="336">
        <v>1715447</v>
      </c>
      <c r="K584" t="s">
        <v>999</v>
      </c>
      <c r="L584"/>
      <c r="M584"/>
      <c r="N584"/>
    </row>
    <row r="585" spans="2:14" ht="15.75">
      <c r="B585" s="303" t="s">
        <v>988</v>
      </c>
      <c r="C585" t="s">
        <v>2316</v>
      </c>
      <c r="D585" t="s">
        <v>1952</v>
      </c>
      <c r="E585" t="s">
        <v>1543</v>
      </c>
      <c r="F585" t="s">
        <v>999</v>
      </c>
      <c r="G585" t="s">
        <v>999</v>
      </c>
      <c r="H585"/>
      <c r="I585" t="s">
        <v>1011</v>
      </c>
      <c r="J585" s="336">
        <v>0</v>
      </c>
      <c r="K585" t="s">
        <v>999</v>
      </c>
      <c r="L585"/>
      <c r="M585"/>
      <c r="N585"/>
    </row>
    <row r="586" spans="2:14" ht="15.75">
      <c r="B586" s="303" t="s">
        <v>988</v>
      </c>
      <c r="C586" t="s">
        <v>2316</v>
      </c>
      <c r="D586" t="s">
        <v>1952</v>
      </c>
      <c r="E586" t="s">
        <v>2212</v>
      </c>
      <c r="F586" t="s">
        <v>999</v>
      </c>
      <c r="G586" t="s">
        <v>999</v>
      </c>
      <c r="H586"/>
      <c r="I586" t="s">
        <v>1011</v>
      </c>
      <c r="J586" s="336">
        <v>0</v>
      </c>
      <c r="K586" t="s">
        <v>999</v>
      </c>
      <c r="L586"/>
      <c r="M586"/>
      <c r="N586"/>
    </row>
    <row r="587" spans="2:14" ht="15.75">
      <c r="B587" s="303" t="s">
        <v>988</v>
      </c>
      <c r="C587" t="s">
        <v>2316</v>
      </c>
      <c r="D587" t="s">
        <v>1952</v>
      </c>
      <c r="E587" t="s">
        <v>2209</v>
      </c>
      <c r="F587" t="s">
        <v>999</v>
      </c>
      <c r="G587" t="s">
        <v>999</v>
      </c>
      <c r="H587"/>
      <c r="I587" t="s">
        <v>1011</v>
      </c>
      <c r="J587" s="336">
        <v>2476190</v>
      </c>
      <c r="K587" t="s">
        <v>999</v>
      </c>
      <c r="L587"/>
      <c r="M587"/>
      <c r="N587"/>
    </row>
    <row r="588" spans="2:14" ht="15.75">
      <c r="B588" s="303" t="s">
        <v>988</v>
      </c>
      <c r="C588" t="s">
        <v>2316</v>
      </c>
      <c r="D588" t="s">
        <v>1952</v>
      </c>
      <c r="E588" t="s">
        <v>286</v>
      </c>
      <c r="F588" t="s">
        <v>999</v>
      </c>
      <c r="G588" t="s">
        <v>999</v>
      </c>
      <c r="H588"/>
      <c r="I588" t="s">
        <v>1011</v>
      </c>
      <c r="J588" s="336">
        <v>4380</v>
      </c>
      <c r="K588" t="s">
        <v>999</v>
      </c>
      <c r="L588"/>
      <c r="M588"/>
      <c r="N588"/>
    </row>
    <row r="589" spans="2:14" ht="15.75">
      <c r="B589" s="303" t="s">
        <v>988</v>
      </c>
      <c r="C589" t="s">
        <v>2225</v>
      </c>
      <c r="D589" t="s">
        <v>1953</v>
      </c>
      <c r="E589" t="s">
        <v>1543</v>
      </c>
      <c r="F589" t="s">
        <v>999</v>
      </c>
      <c r="G589" t="s">
        <v>999</v>
      </c>
      <c r="H589"/>
      <c r="I589" t="s">
        <v>1011</v>
      </c>
      <c r="J589" s="336">
        <v>4417906</v>
      </c>
      <c r="K589" t="s">
        <v>999</v>
      </c>
      <c r="L589"/>
      <c r="M589"/>
      <c r="N589"/>
    </row>
    <row r="590" spans="2:14" ht="15.75">
      <c r="B590" s="303" t="s">
        <v>988</v>
      </c>
      <c r="C590" t="s">
        <v>2225</v>
      </c>
      <c r="D590" t="s">
        <v>1952</v>
      </c>
      <c r="E590" t="s">
        <v>2279</v>
      </c>
      <c r="F590" t="s">
        <v>999</v>
      </c>
      <c r="G590" t="s">
        <v>999</v>
      </c>
      <c r="H590"/>
      <c r="I590" t="s">
        <v>1011</v>
      </c>
      <c r="J590" s="336">
        <v>1241812</v>
      </c>
      <c r="K590" t="s">
        <v>999</v>
      </c>
      <c r="L590"/>
      <c r="M590"/>
      <c r="N590"/>
    </row>
    <row r="591" spans="2:14" ht="15.75">
      <c r="B591" s="303" t="s">
        <v>988</v>
      </c>
      <c r="C591" t="s">
        <v>2225</v>
      </c>
      <c r="D591" t="s">
        <v>1952</v>
      </c>
      <c r="E591" t="s">
        <v>1543</v>
      </c>
      <c r="F591" t="s">
        <v>999</v>
      </c>
      <c r="G591" t="s">
        <v>999</v>
      </c>
      <c r="H591"/>
      <c r="I591" t="s">
        <v>1011</v>
      </c>
      <c r="J591" s="336">
        <v>74882</v>
      </c>
      <c r="K591" t="s">
        <v>999</v>
      </c>
      <c r="L591"/>
      <c r="M591"/>
      <c r="N591"/>
    </row>
    <row r="592" spans="2:14" ht="15.75">
      <c r="B592" s="303" t="s">
        <v>988</v>
      </c>
      <c r="C592" t="s">
        <v>2225</v>
      </c>
      <c r="D592" t="s">
        <v>1952</v>
      </c>
      <c r="E592" t="s">
        <v>2212</v>
      </c>
      <c r="F592" t="s">
        <v>999</v>
      </c>
      <c r="G592" t="s">
        <v>999</v>
      </c>
      <c r="H592"/>
      <c r="I592" t="s">
        <v>1011</v>
      </c>
      <c r="J592" s="336">
        <v>1125000</v>
      </c>
      <c r="K592" t="s">
        <v>999</v>
      </c>
      <c r="L592"/>
      <c r="M592"/>
      <c r="N592"/>
    </row>
    <row r="593" spans="2:14" ht="15.75">
      <c r="B593" s="303" t="s">
        <v>988</v>
      </c>
      <c r="C593" t="s">
        <v>2225</v>
      </c>
      <c r="D593" t="s">
        <v>1952</v>
      </c>
      <c r="E593" t="s">
        <v>2209</v>
      </c>
      <c r="F593" t="s">
        <v>999</v>
      </c>
      <c r="G593" t="s">
        <v>999</v>
      </c>
      <c r="H593"/>
      <c r="I593" t="s">
        <v>1011</v>
      </c>
      <c r="J593" s="336">
        <v>5069060</v>
      </c>
      <c r="K593" t="s">
        <v>999</v>
      </c>
      <c r="L593"/>
      <c r="M593"/>
      <c r="N593"/>
    </row>
    <row r="594" spans="2:14" ht="15.75">
      <c r="B594" s="303" t="s">
        <v>988</v>
      </c>
      <c r="C594" t="s">
        <v>2225</v>
      </c>
      <c r="D594" t="s">
        <v>1952</v>
      </c>
      <c r="E594" t="s">
        <v>286</v>
      </c>
      <c r="F594" t="s">
        <v>999</v>
      </c>
      <c r="G594" t="s">
        <v>999</v>
      </c>
      <c r="H594"/>
      <c r="I594" t="s">
        <v>1011</v>
      </c>
      <c r="J594" s="336">
        <v>0</v>
      </c>
      <c r="K594" t="s">
        <v>999</v>
      </c>
      <c r="L594"/>
      <c r="M594"/>
      <c r="N594"/>
    </row>
    <row r="595" spans="2:14" ht="15.75">
      <c r="B595" s="303" t="s">
        <v>988</v>
      </c>
      <c r="C595" t="s">
        <v>2262</v>
      </c>
      <c r="D595" t="s">
        <v>1953</v>
      </c>
      <c r="E595" t="s">
        <v>1543</v>
      </c>
      <c r="F595" t="s">
        <v>999</v>
      </c>
      <c r="G595" t="s">
        <v>999</v>
      </c>
      <c r="H595"/>
      <c r="I595" t="s">
        <v>1011</v>
      </c>
      <c r="J595" s="336">
        <v>0</v>
      </c>
      <c r="K595" t="s">
        <v>999</v>
      </c>
      <c r="L595"/>
      <c r="M595"/>
      <c r="N595"/>
    </row>
    <row r="596" spans="2:14" ht="15.75">
      <c r="B596" s="303" t="s">
        <v>988</v>
      </c>
      <c r="C596" t="s">
        <v>2262</v>
      </c>
      <c r="D596" t="s">
        <v>1952</v>
      </c>
      <c r="E596" t="s">
        <v>2279</v>
      </c>
      <c r="F596" t="s">
        <v>999</v>
      </c>
      <c r="G596" t="s">
        <v>999</v>
      </c>
      <c r="H596"/>
      <c r="I596" t="s">
        <v>1011</v>
      </c>
      <c r="J596" s="336">
        <v>10914996</v>
      </c>
      <c r="K596" t="s">
        <v>999</v>
      </c>
      <c r="L596"/>
      <c r="M596"/>
      <c r="N596"/>
    </row>
    <row r="597" spans="2:14" ht="15.75">
      <c r="B597" s="303" t="s">
        <v>988</v>
      </c>
      <c r="C597" t="s">
        <v>2262</v>
      </c>
      <c r="D597" t="s">
        <v>1952</v>
      </c>
      <c r="E597" t="s">
        <v>1543</v>
      </c>
      <c r="F597" t="s">
        <v>999</v>
      </c>
      <c r="G597" t="s">
        <v>999</v>
      </c>
      <c r="H597"/>
      <c r="I597" t="s">
        <v>1011</v>
      </c>
      <c r="J597" s="336">
        <v>6889961</v>
      </c>
      <c r="K597" t="s">
        <v>999</v>
      </c>
      <c r="L597"/>
      <c r="M597"/>
      <c r="N597"/>
    </row>
    <row r="598" spans="2:14" ht="15.75">
      <c r="B598" s="303" t="s">
        <v>988</v>
      </c>
      <c r="C598" t="s">
        <v>2262</v>
      </c>
      <c r="D598" t="s">
        <v>1952</v>
      </c>
      <c r="E598" t="s">
        <v>2212</v>
      </c>
      <c r="F598" t="s">
        <v>999</v>
      </c>
      <c r="G598" t="s">
        <v>999</v>
      </c>
      <c r="H598"/>
      <c r="I598" t="s">
        <v>1011</v>
      </c>
      <c r="J598" s="336">
        <v>0</v>
      </c>
      <c r="K598" t="s">
        <v>999</v>
      </c>
      <c r="L598"/>
      <c r="M598"/>
      <c r="N598"/>
    </row>
    <row r="599" spans="2:14" ht="15.75">
      <c r="B599" s="303" t="s">
        <v>988</v>
      </c>
      <c r="C599" t="s">
        <v>2262</v>
      </c>
      <c r="D599" t="s">
        <v>1952</v>
      </c>
      <c r="E599" t="s">
        <v>2209</v>
      </c>
      <c r="F599" t="s">
        <v>999</v>
      </c>
      <c r="G599" t="s">
        <v>999</v>
      </c>
      <c r="H599"/>
      <c r="I599" t="s">
        <v>1011</v>
      </c>
      <c r="J599" s="336">
        <v>2000000</v>
      </c>
      <c r="K599" t="s">
        <v>999</v>
      </c>
      <c r="L599"/>
      <c r="M599"/>
      <c r="N599"/>
    </row>
    <row r="600" spans="2:14" ht="15.75">
      <c r="B600" s="303" t="s">
        <v>988</v>
      </c>
      <c r="C600" t="s">
        <v>2262</v>
      </c>
      <c r="D600" t="s">
        <v>1952</v>
      </c>
      <c r="E600" t="s">
        <v>2280</v>
      </c>
      <c r="F600" t="s">
        <v>999</v>
      </c>
      <c r="G600" t="s">
        <v>999</v>
      </c>
      <c r="H600"/>
      <c r="I600" t="s">
        <v>1011</v>
      </c>
      <c r="J600" s="336">
        <v>0</v>
      </c>
      <c r="K600" t="s">
        <v>999</v>
      </c>
      <c r="L600"/>
      <c r="M600"/>
      <c r="N600"/>
    </row>
    <row r="601" spans="2:14" ht="15.75">
      <c r="B601" s="303" t="s">
        <v>988</v>
      </c>
      <c r="C601" t="s">
        <v>2262</v>
      </c>
      <c r="D601" t="s">
        <v>1952</v>
      </c>
      <c r="E601" t="s">
        <v>286</v>
      </c>
      <c r="F601" t="s">
        <v>999</v>
      </c>
      <c r="G601" t="s">
        <v>999</v>
      </c>
      <c r="H601"/>
      <c r="I601" t="s">
        <v>1011</v>
      </c>
      <c r="J601" s="336">
        <v>0</v>
      </c>
      <c r="K601" t="s">
        <v>999</v>
      </c>
      <c r="L601"/>
      <c r="M601"/>
      <c r="N601"/>
    </row>
    <row r="602" spans="2:14" ht="15.75">
      <c r="B602" s="303" t="s">
        <v>988</v>
      </c>
      <c r="C602" t="s">
        <v>2317</v>
      </c>
      <c r="D602" t="s">
        <v>1953</v>
      </c>
      <c r="E602" t="s">
        <v>1543</v>
      </c>
      <c r="F602" t="s">
        <v>999</v>
      </c>
      <c r="G602" t="s">
        <v>999</v>
      </c>
      <c r="H602"/>
      <c r="I602" t="s">
        <v>1011</v>
      </c>
      <c r="J602" s="336">
        <v>318928</v>
      </c>
      <c r="K602" t="s">
        <v>999</v>
      </c>
      <c r="L602"/>
      <c r="M602"/>
      <c r="N602"/>
    </row>
    <row r="603" spans="2:14" ht="15.75">
      <c r="B603" s="303" t="s">
        <v>988</v>
      </c>
      <c r="C603" t="s">
        <v>2317</v>
      </c>
      <c r="D603" t="s">
        <v>1952</v>
      </c>
      <c r="E603" t="s">
        <v>2279</v>
      </c>
      <c r="F603" t="s">
        <v>999</v>
      </c>
      <c r="G603" t="s">
        <v>999</v>
      </c>
      <c r="H603"/>
      <c r="I603" t="s">
        <v>1011</v>
      </c>
      <c r="J603" s="336">
        <v>2098524</v>
      </c>
      <c r="K603" t="s">
        <v>999</v>
      </c>
      <c r="L603"/>
      <c r="M603"/>
      <c r="N603"/>
    </row>
    <row r="604" spans="2:14" ht="15.75">
      <c r="B604" s="303" t="s">
        <v>988</v>
      </c>
      <c r="C604" t="s">
        <v>2317</v>
      </c>
      <c r="D604" t="s">
        <v>1952</v>
      </c>
      <c r="E604" t="s">
        <v>1543</v>
      </c>
      <c r="F604" t="s">
        <v>999</v>
      </c>
      <c r="G604" t="s">
        <v>999</v>
      </c>
      <c r="H604"/>
      <c r="I604" t="s">
        <v>1011</v>
      </c>
      <c r="J604" s="336">
        <v>85147</v>
      </c>
      <c r="K604" t="s">
        <v>999</v>
      </c>
      <c r="L604"/>
      <c r="M604"/>
      <c r="N604"/>
    </row>
    <row r="605" spans="2:14" ht="15.75">
      <c r="B605" s="303" t="s">
        <v>988</v>
      </c>
      <c r="C605" t="s">
        <v>2317</v>
      </c>
      <c r="D605" t="s">
        <v>1952</v>
      </c>
      <c r="E605" t="s">
        <v>2212</v>
      </c>
      <c r="F605" t="s">
        <v>999</v>
      </c>
      <c r="G605" t="s">
        <v>999</v>
      </c>
      <c r="H605"/>
      <c r="I605" t="s">
        <v>1011</v>
      </c>
      <c r="J605" s="336">
        <v>15000</v>
      </c>
      <c r="K605" t="s">
        <v>999</v>
      </c>
      <c r="L605"/>
      <c r="M605"/>
      <c r="N605"/>
    </row>
    <row r="606" spans="2:14" ht="15.75">
      <c r="B606" s="303" t="s">
        <v>988</v>
      </c>
      <c r="C606" t="s">
        <v>2317</v>
      </c>
      <c r="D606" t="s">
        <v>1952</v>
      </c>
      <c r="E606" t="s">
        <v>2209</v>
      </c>
      <c r="F606" t="s">
        <v>999</v>
      </c>
      <c r="G606" t="s">
        <v>999</v>
      </c>
      <c r="H606"/>
      <c r="I606" t="s">
        <v>1011</v>
      </c>
      <c r="J606" s="336">
        <v>245993</v>
      </c>
      <c r="K606" t="s">
        <v>999</v>
      </c>
      <c r="L606"/>
      <c r="M606"/>
      <c r="N606"/>
    </row>
    <row r="607" spans="2:14" ht="15.75">
      <c r="B607" s="303" t="s">
        <v>988</v>
      </c>
      <c r="C607" t="s">
        <v>2317</v>
      </c>
      <c r="D607" t="s">
        <v>1952</v>
      </c>
      <c r="E607" t="s">
        <v>286</v>
      </c>
      <c r="F607" t="s">
        <v>999</v>
      </c>
      <c r="G607" t="s">
        <v>999</v>
      </c>
      <c r="H607"/>
      <c r="I607" t="s">
        <v>1011</v>
      </c>
      <c r="J607" s="336">
        <v>576379</v>
      </c>
      <c r="K607" t="s">
        <v>999</v>
      </c>
      <c r="L607"/>
      <c r="M607"/>
      <c r="N607"/>
    </row>
    <row r="608" spans="2:14" ht="15.75">
      <c r="B608" s="303" t="s">
        <v>988</v>
      </c>
      <c r="C608" t="s">
        <v>2318</v>
      </c>
      <c r="D608" t="s">
        <v>1953</v>
      </c>
      <c r="E608" t="s">
        <v>1543</v>
      </c>
      <c r="F608" t="s">
        <v>999</v>
      </c>
      <c r="G608" t="s">
        <v>999</v>
      </c>
      <c r="H608"/>
      <c r="I608" t="s">
        <v>1011</v>
      </c>
      <c r="J608" s="336">
        <v>1540802</v>
      </c>
      <c r="K608" t="s">
        <v>999</v>
      </c>
      <c r="L608"/>
      <c r="M608"/>
      <c r="N608"/>
    </row>
    <row r="609" spans="2:14" ht="15.75">
      <c r="B609" s="303" t="s">
        <v>988</v>
      </c>
      <c r="C609" t="s">
        <v>2318</v>
      </c>
      <c r="D609" t="s">
        <v>1952</v>
      </c>
      <c r="E609" t="s">
        <v>2279</v>
      </c>
      <c r="F609" t="s">
        <v>999</v>
      </c>
      <c r="G609" t="s">
        <v>999</v>
      </c>
      <c r="H609"/>
      <c r="I609" t="s">
        <v>1011</v>
      </c>
      <c r="J609" s="336">
        <v>748606</v>
      </c>
      <c r="K609" t="s">
        <v>999</v>
      </c>
      <c r="L609"/>
      <c r="M609"/>
      <c r="N609"/>
    </row>
    <row r="610" spans="2:14" ht="15.75">
      <c r="B610" s="303" t="s">
        <v>988</v>
      </c>
      <c r="C610" t="s">
        <v>2318</v>
      </c>
      <c r="D610" t="s">
        <v>1952</v>
      </c>
      <c r="E610" t="s">
        <v>1543</v>
      </c>
      <c r="F610" t="s">
        <v>999</v>
      </c>
      <c r="G610" t="s">
        <v>999</v>
      </c>
      <c r="H610"/>
      <c r="I610" t="s">
        <v>1011</v>
      </c>
      <c r="J610" s="336">
        <v>0</v>
      </c>
      <c r="K610" t="s">
        <v>999</v>
      </c>
      <c r="L610"/>
      <c r="M610"/>
      <c r="N610"/>
    </row>
    <row r="611" spans="2:14" ht="15.75">
      <c r="B611" s="303" t="s">
        <v>988</v>
      </c>
      <c r="C611" t="s">
        <v>2318</v>
      </c>
      <c r="D611" t="s">
        <v>1952</v>
      </c>
      <c r="E611" t="s">
        <v>2212</v>
      </c>
      <c r="F611" t="s">
        <v>999</v>
      </c>
      <c r="G611" t="s">
        <v>999</v>
      </c>
      <c r="H611"/>
      <c r="I611" t="s">
        <v>1011</v>
      </c>
      <c r="J611" s="336">
        <v>0</v>
      </c>
      <c r="K611" t="s">
        <v>999</v>
      </c>
      <c r="L611"/>
      <c r="M611"/>
      <c r="N611"/>
    </row>
    <row r="612" spans="2:14" ht="15.75">
      <c r="B612" s="303" t="s">
        <v>988</v>
      </c>
      <c r="C612" t="s">
        <v>2318</v>
      </c>
      <c r="D612" t="s">
        <v>1952</v>
      </c>
      <c r="E612" t="s">
        <v>2209</v>
      </c>
      <c r="F612" t="s">
        <v>999</v>
      </c>
      <c r="G612" t="s">
        <v>999</v>
      </c>
      <c r="H612"/>
      <c r="I612" t="s">
        <v>1011</v>
      </c>
      <c r="J612" s="336">
        <v>57687</v>
      </c>
      <c r="K612" t="s">
        <v>999</v>
      </c>
      <c r="L612"/>
      <c r="M612"/>
      <c r="N612"/>
    </row>
    <row r="613" spans="2:14" ht="15.75">
      <c r="B613" s="303" t="s">
        <v>988</v>
      </c>
      <c r="C613" t="s">
        <v>2318</v>
      </c>
      <c r="D613" t="s">
        <v>1952</v>
      </c>
      <c r="E613" t="s">
        <v>286</v>
      </c>
      <c r="F613" t="s">
        <v>999</v>
      </c>
      <c r="G613" t="s">
        <v>999</v>
      </c>
      <c r="H613"/>
      <c r="I613" t="s">
        <v>1011</v>
      </c>
      <c r="J613" s="336">
        <v>0</v>
      </c>
      <c r="K613" t="s">
        <v>999</v>
      </c>
      <c r="L613"/>
      <c r="M613"/>
      <c r="N613"/>
    </row>
    <row r="614" spans="2:14" ht="15.75">
      <c r="B614" s="303" t="s">
        <v>988</v>
      </c>
      <c r="C614" t="s">
        <v>2267</v>
      </c>
      <c r="D614" t="s">
        <v>1953</v>
      </c>
      <c r="E614" t="s">
        <v>1543</v>
      </c>
      <c r="F614" t="s">
        <v>999</v>
      </c>
      <c r="G614" t="s">
        <v>999</v>
      </c>
      <c r="H614"/>
      <c r="I614" t="s">
        <v>1011</v>
      </c>
      <c r="J614" s="336">
        <v>1989</v>
      </c>
      <c r="K614" t="s">
        <v>999</v>
      </c>
      <c r="L614"/>
      <c r="M614"/>
      <c r="N614"/>
    </row>
    <row r="615" spans="2:14" ht="15.75">
      <c r="B615" s="303" t="s">
        <v>988</v>
      </c>
      <c r="C615" t="s">
        <v>2267</v>
      </c>
      <c r="D615" t="s">
        <v>1952</v>
      </c>
      <c r="E615" t="s">
        <v>2279</v>
      </c>
      <c r="F615" t="s">
        <v>999</v>
      </c>
      <c r="G615" t="s">
        <v>999</v>
      </c>
      <c r="H615"/>
      <c r="I615" t="s">
        <v>1011</v>
      </c>
      <c r="J615" s="336">
        <v>2231652</v>
      </c>
      <c r="K615" t="s">
        <v>999</v>
      </c>
      <c r="L615"/>
      <c r="M615"/>
      <c r="N615"/>
    </row>
    <row r="616" spans="2:14" ht="15.75">
      <c r="B616" s="303" t="s">
        <v>988</v>
      </c>
      <c r="C616" t="s">
        <v>2267</v>
      </c>
      <c r="D616" t="s">
        <v>1952</v>
      </c>
      <c r="E616" t="s">
        <v>1543</v>
      </c>
      <c r="F616" t="s">
        <v>999</v>
      </c>
      <c r="G616" t="s">
        <v>999</v>
      </c>
      <c r="H616"/>
      <c r="I616" t="s">
        <v>1011</v>
      </c>
      <c r="J616" s="336">
        <v>6147078</v>
      </c>
      <c r="K616" t="s">
        <v>999</v>
      </c>
      <c r="L616"/>
      <c r="M616"/>
      <c r="N616"/>
    </row>
    <row r="617" spans="2:14" ht="15.75">
      <c r="B617" s="303" t="s">
        <v>988</v>
      </c>
      <c r="C617" t="s">
        <v>2267</v>
      </c>
      <c r="D617" t="s">
        <v>1952</v>
      </c>
      <c r="E617" t="s">
        <v>2212</v>
      </c>
      <c r="F617" t="s">
        <v>999</v>
      </c>
      <c r="G617" t="s">
        <v>999</v>
      </c>
      <c r="H617"/>
      <c r="I617" t="s">
        <v>1011</v>
      </c>
      <c r="J617" s="336">
        <v>0</v>
      </c>
      <c r="K617" t="s">
        <v>999</v>
      </c>
      <c r="L617"/>
      <c r="M617"/>
      <c r="N617"/>
    </row>
    <row r="618" spans="2:14" ht="15.75">
      <c r="B618" s="303" t="s">
        <v>988</v>
      </c>
      <c r="C618" t="s">
        <v>2267</v>
      </c>
      <c r="D618" t="s">
        <v>1952</v>
      </c>
      <c r="E618" t="s">
        <v>2209</v>
      </c>
      <c r="F618" t="s">
        <v>999</v>
      </c>
      <c r="G618" t="s">
        <v>999</v>
      </c>
      <c r="H618"/>
      <c r="I618" t="s">
        <v>1011</v>
      </c>
      <c r="J618" s="336">
        <v>690195</v>
      </c>
      <c r="K618" t="s">
        <v>999</v>
      </c>
      <c r="L618"/>
      <c r="M618"/>
      <c r="N618"/>
    </row>
    <row r="619" spans="2:14" ht="15.75">
      <c r="B619" s="303" t="s">
        <v>988</v>
      </c>
      <c r="C619" t="s">
        <v>2267</v>
      </c>
      <c r="D619" t="s">
        <v>1952</v>
      </c>
      <c r="E619" t="s">
        <v>286</v>
      </c>
      <c r="F619" t="s">
        <v>999</v>
      </c>
      <c r="G619" t="s">
        <v>999</v>
      </c>
      <c r="H619"/>
      <c r="I619" t="s">
        <v>1011</v>
      </c>
      <c r="J619" s="336">
        <v>4813926</v>
      </c>
      <c r="K619" t="s">
        <v>999</v>
      </c>
      <c r="L619"/>
      <c r="M619"/>
      <c r="N619"/>
    </row>
    <row r="620" spans="2:14" ht="15.75">
      <c r="B620" s="303" t="s">
        <v>988</v>
      </c>
      <c r="C620" t="s">
        <v>2319</v>
      </c>
      <c r="D620" t="s">
        <v>1953</v>
      </c>
      <c r="E620" t="s">
        <v>2226</v>
      </c>
      <c r="F620" t="s">
        <v>999</v>
      </c>
      <c r="G620" t="s">
        <v>999</v>
      </c>
      <c r="H620"/>
      <c r="I620" t="s">
        <v>1011</v>
      </c>
      <c r="J620" s="336">
        <v>39750</v>
      </c>
      <c r="K620" t="s">
        <v>999</v>
      </c>
      <c r="L620"/>
      <c r="M620"/>
      <c r="N620"/>
    </row>
    <row r="621" spans="2:14" ht="15.75">
      <c r="B621" s="303" t="s">
        <v>988</v>
      </c>
      <c r="C621" t="s">
        <v>2319</v>
      </c>
      <c r="D621" t="s">
        <v>1953</v>
      </c>
      <c r="E621" t="s">
        <v>1543</v>
      </c>
      <c r="F621" t="s">
        <v>999</v>
      </c>
      <c r="G621" t="s">
        <v>999</v>
      </c>
      <c r="H621"/>
      <c r="I621" t="s">
        <v>1011</v>
      </c>
      <c r="J621" s="336">
        <v>295083</v>
      </c>
      <c r="K621" t="s">
        <v>999</v>
      </c>
      <c r="L621"/>
      <c r="M621"/>
      <c r="N621"/>
    </row>
    <row r="622" spans="2:14" ht="15.75">
      <c r="B622" s="303" t="s">
        <v>988</v>
      </c>
      <c r="C622" t="s">
        <v>2319</v>
      </c>
      <c r="D622" t="s">
        <v>1952</v>
      </c>
      <c r="E622" t="s">
        <v>2279</v>
      </c>
      <c r="F622" t="s">
        <v>999</v>
      </c>
      <c r="G622" t="s">
        <v>999</v>
      </c>
      <c r="H622"/>
      <c r="I622" t="s">
        <v>1011</v>
      </c>
      <c r="J622" s="336">
        <v>1568987</v>
      </c>
      <c r="K622" t="s">
        <v>999</v>
      </c>
      <c r="L622"/>
      <c r="M622"/>
      <c r="N622"/>
    </row>
    <row r="623" spans="2:14" ht="15.75">
      <c r="B623" s="303" t="s">
        <v>988</v>
      </c>
      <c r="C623" t="s">
        <v>2319</v>
      </c>
      <c r="D623" t="s">
        <v>1952</v>
      </c>
      <c r="E623" t="s">
        <v>1543</v>
      </c>
      <c r="F623" t="s">
        <v>999</v>
      </c>
      <c r="G623" t="s">
        <v>999</v>
      </c>
      <c r="H623"/>
      <c r="I623" t="s">
        <v>1011</v>
      </c>
      <c r="J623" s="336">
        <v>311579</v>
      </c>
      <c r="K623" t="s">
        <v>999</v>
      </c>
      <c r="L623"/>
      <c r="M623"/>
      <c r="N623"/>
    </row>
    <row r="624" spans="2:14" ht="15.75">
      <c r="B624" s="303" t="s">
        <v>988</v>
      </c>
      <c r="C624" t="s">
        <v>2319</v>
      </c>
      <c r="D624" t="s">
        <v>1952</v>
      </c>
      <c r="E624" t="s">
        <v>2212</v>
      </c>
      <c r="F624" t="s">
        <v>999</v>
      </c>
      <c r="G624" t="s">
        <v>999</v>
      </c>
      <c r="H624"/>
      <c r="I624" t="s">
        <v>1011</v>
      </c>
      <c r="J624" s="336">
        <v>0</v>
      </c>
      <c r="K624" t="s">
        <v>999</v>
      </c>
      <c r="L624"/>
      <c r="M624"/>
      <c r="N624"/>
    </row>
    <row r="625" spans="2:14" ht="15.75">
      <c r="B625" s="303" t="s">
        <v>988</v>
      </c>
      <c r="C625" t="s">
        <v>2319</v>
      </c>
      <c r="D625" t="s">
        <v>1952</v>
      </c>
      <c r="E625" t="s">
        <v>2209</v>
      </c>
      <c r="F625" t="s">
        <v>999</v>
      </c>
      <c r="G625" t="s">
        <v>999</v>
      </c>
      <c r="H625"/>
      <c r="I625" t="s">
        <v>1011</v>
      </c>
      <c r="J625" s="336">
        <v>258028</v>
      </c>
      <c r="K625" t="s">
        <v>999</v>
      </c>
      <c r="L625"/>
      <c r="M625"/>
      <c r="N625"/>
    </row>
    <row r="626" spans="2:14" ht="15.75">
      <c r="B626" s="303" t="s">
        <v>988</v>
      </c>
      <c r="C626" t="s">
        <v>2319</v>
      </c>
      <c r="D626" t="s">
        <v>1952</v>
      </c>
      <c r="E626" t="s">
        <v>286</v>
      </c>
      <c r="F626" t="s">
        <v>999</v>
      </c>
      <c r="G626" t="s">
        <v>999</v>
      </c>
      <c r="H626"/>
      <c r="I626" t="s">
        <v>1011</v>
      </c>
      <c r="J626" s="336">
        <v>0</v>
      </c>
      <c r="K626" t="s">
        <v>999</v>
      </c>
      <c r="L626"/>
      <c r="M626"/>
      <c r="N626"/>
    </row>
    <row r="627" spans="2:14" ht="15.75">
      <c r="B627" s="303" t="s">
        <v>988</v>
      </c>
      <c r="C627" t="s">
        <v>2255</v>
      </c>
      <c r="D627" t="s">
        <v>1953</v>
      </c>
      <c r="E627" t="s">
        <v>1543</v>
      </c>
      <c r="F627" t="s">
        <v>999</v>
      </c>
      <c r="G627" t="s">
        <v>999</v>
      </c>
      <c r="H627"/>
      <c r="I627" t="s">
        <v>1011</v>
      </c>
      <c r="J627" s="336">
        <v>951418</v>
      </c>
      <c r="K627" t="s">
        <v>999</v>
      </c>
      <c r="L627"/>
      <c r="M627"/>
      <c r="N627"/>
    </row>
    <row r="628" spans="2:14" ht="15.75">
      <c r="B628" s="303" t="s">
        <v>988</v>
      </c>
      <c r="C628" t="s">
        <v>2255</v>
      </c>
      <c r="D628" t="s">
        <v>1952</v>
      </c>
      <c r="E628" t="s">
        <v>2279</v>
      </c>
      <c r="F628" t="s">
        <v>999</v>
      </c>
      <c r="G628" t="s">
        <v>999</v>
      </c>
      <c r="H628"/>
      <c r="I628" t="s">
        <v>1011</v>
      </c>
      <c r="J628" s="336">
        <v>5960764</v>
      </c>
      <c r="K628" t="s">
        <v>999</v>
      </c>
      <c r="L628"/>
      <c r="M628"/>
      <c r="N628"/>
    </row>
    <row r="629" spans="2:14" ht="15.75">
      <c r="B629" s="303" t="s">
        <v>988</v>
      </c>
      <c r="C629" t="s">
        <v>2255</v>
      </c>
      <c r="D629" t="s">
        <v>1952</v>
      </c>
      <c r="E629" t="s">
        <v>1543</v>
      </c>
      <c r="F629" t="s">
        <v>999</v>
      </c>
      <c r="G629" t="s">
        <v>999</v>
      </c>
      <c r="H629"/>
      <c r="I629" t="s">
        <v>1011</v>
      </c>
      <c r="J629" s="336">
        <v>4168852</v>
      </c>
      <c r="K629" t="s">
        <v>999</v>
      </c>
      <c r="L629"/>
      <c r="M629"/>
      <c r="N629"/>
    </row>
    <row r="630" spans="2:14" ht="15.75">
      <c r="B630" s="303" t="s">
        <v>988</v>
      </c>
      <c r="C630" t="s">
        <v>2255</v>
      </c>
      <c r="D630" t="s">
        <v>1952</v>
      </c>
      <c r="E630" t="s">
        <v>2212</v>
      </c>
      <c r="F630" t="s">
        <v>999</v>
      </c>
      <c r="G630" t="s">
        <v>999</v>
      </c>
      <c r="H630"/>
      <c r="I630" t="s">
        <v>1011</v>
      </c>
      <c r="J630" s="336">
        <v>0</v>
      </c>
      <c r="K630" t="s">
        <v>999</v>
      </c>
      <c r="L630"/>
      <c r="M630"/>
      <c r="N630"/>
    </row>
    <row r="631" spans="2:14" ht="15.75">
      <c r="B631" s="303" t="s">
        <v>988</v>
      </c>
      <c r="C631" t="s">
        <v>2255</v>
      </c>
      <c r="D631" t="s">
        <v>1952</v>
      </c>
      <c r="E631" t="s">
        <v>2209</v>
      </c>
      <c r="F631" t="s">
        <v>999</v>
      </c>
      <c r="G631" t="s">
        <v>999</v>
      </c>
      <c r="H631"/>
      <c r="I631" t="s">
        <v>1011</v>
      </c>
      <c r="J631" s="336">
        <v>538431</v>
      </c>
      <c r="K631" t="s">
        <v>999</v>
      </c>
      <c r="L631"/>
      <c r="M631"/>
      <c r="N631"/>
    </row>
    <row r="632" spans="2:14" ht="15.75">
      <c r="B632" s="303" t="s">
        <v>988</v>
      </c>
      <c r="C632" t="s">
        <v>2255</v>
      </c>
      <c r="D632" t="s">
        <v>1952</v>
      </c>
      <c r="E632" t="s">
        <v>286</v>
      </c>
      <c r="F632" t="s">
        <v>999</v>
      </c>
      <c r="G632" t="s">
        <v>999</v>
      </c>
      <c r="H632"/>
      <c r="I632" t="s">
        <v>1011</v>
      </c>
      <c r="J632" s="336">
        <v>0</v>
      </c>
      <c r="K632" t="s">
        <v>999</v>
      </c>
      <c r="L632"/>
      <c r="M632"/>
      <c r="N632"/>
    </row>
    <row r="633" spans="2:14" ht="15.75">
      <c r="B633" s="303" t="s">
        <v>988</v>
      </c>
      <c r="C633" t="s">
        <v>2231</v>
      </c>
      <c r="D633" t="s">
        <v>1953</v>
      </c>
      <c r="E633" t="s">
        <v>1543</v>
      </c>
      <c r="F633" t="s">
        <v>999</v>
      </c>
      <c r="G633" t="s">
        <v>999</v>
      </c>
      <c r="H633"/>
      <c r="I633" t="s">
        <v>1011</v>
      </c>
      <c r="J633" s="336">
        <v>0</v>
      </c>
      <c r="K633" t="s">
        <v>999</v>
      </c>
      <c r="L633"/>
      <c r="M633"/>
      <c r="N633"/>
    </row>
    <row r="634" spans="2:14" ht="15.75">
      <c r="B634" s="303" t="s">
        <v>988</v>
      </c>
      <c r="C634" t="s">
        <v>2231</v>
      </c>
      <c r="D634" t="s">
        <v>1952</v>
      </c>
      <c r="E634" t="s">
        <v>2279</v>
      </c>
      <c r="F634" t="s">
        <v>999</v>
      </c>
      <c r="G634" t="s">
        <v>999</v>
      </c>
      <c r="H634"/>
      <c r="I634" t="s">
        <v>1011</v>
      </c>
      <c r="J634" s="336">
        <v>2062168</v>
      </c>
      <c r="K634" t="s">
        <v>999</v>
      </c>
      <c r="L634"/>
      <c r="M634"/>
      <c r="N634"/>
    </row>
    <row r="635" spans="2:14" ht="15.75">
      <c r="B635" s="303" t="s">
        <v>988</v>
      </c>
      <c r="C635" t="s">
        <v>2231</v>
      </c>
      <c r="D635" t="s">
        <v>1952</v>
      </c>
      <c r="E635" t="s">
        <v>1543</v>
      </c>
      <c r="F635" t="s">
        <v>999</v>
      </c>
      <c r="G635" t="s">
        <v>999</v>
      </c>
      <c r="H635"/>
      <c r="I635" t="s">
        <v>1011</v>
      </c>
      <c r="J635" s="336">
        <v>902016</v>
      </c>
      <c r="K635" t="s">
        <v>999</v>
      </c>
      <c r="L635"/>
      <c r="M635"/>
      <c r="N635"/>
    </row>
    <row r="636" spans="2:14" ht="15.75">
      <c r="B636" s="303" t="s">
        <v>988</v>
      </c>
      <c r="C636" t="s">
        <v>2231</v>
      </c>
      <c r="D636" t="s">
        <v>1952</v>
      </c>
      <c r="E636" t="s">
        <v>2212</v>
      </c>
      <c r="F636" t="s">
        <v>999</v>
      </c>
      <c r="G636" t="s">
        <v>999</v>
      </c>
      <c r="H636"/>
      <c r="I636" t="s">
        <v>1011</v>
      </c>
      <c r="J636" s="336">
        <v>0</v>
      </c>
      <c r="K636" t="s">
        <v>999</v>
      </c>
      <c r="L636"/>
      <c r="M636"/>
      <c r="N636"/>
    </row>
    <row r="637" spans="2:14" ht="15.75">
      <c r="B637" s="303" t="s">
        <v>988</v>
      </c>
      <c r="C637" t="s">
        <v>2231</v>
      </c>
      <c r="D637" t="s">
        <v>1952</v>
      </c>
      <c r="E637" t="s">
        <v>2209</v>
      </c>
      <c r="F637" t="s">
        <v>999</v>
      </c>
      <c r="G637" t="s">
        <v>999</v>
      </c>
      <c r="H637"/>
      <c r="I637" t="s">
        <v>1011</v>
      </c>
      <c r="J637" s="336">
        <v>975167</v>
      </c>
      <c r="K637" t="s">
        <v>999</v>
      </c>
      <c r="L637"/>
      <c r="M637"/>
      <c r="N637"/>
    </row>
    <row r="638" spans="2:14" ht="15.75">
      <c r="B638" s="303" t="s">
        <v>988</v>
      </c>
      <c r="C638" t="s">
        <v>2231</v>
      </c>
      <c r="D638" t="s">
        <v>1952</v>
      </c>
      <c r="E638" t="s">
        <v>286</v>
      </c>
      <c r="F638" t="s">
        <v>999</v>
      </c>
      <c r="G638" t="s">
        <v>999</v>
      </c>
      <c r="H638"/>
      <c r="I638" t="s">
        <v>1011</v>
      </c>
      <c r="J638" s="336">
        <v>2321631</v>
      </c>
      <c r="K638" t="s">
        <v>999</v>
      </c>
      <c r="L638"/>
      <c r="M638"/>
      <c r="N638"/>
    </row>
    <row r="639" spans="2:14" ht="15.75">
      <c r="B639" s="303" t="s">
        <v>988</v>
      </c>
      <c r="C639" t="s">
        <v>2265</v>
      </c>
      <c r="D639" t="s">
        <v>1953</v>
      </c>
      <c r="E639" t="s">
        <v>1543</v>
      </c>
      <c r="F639" t="s">
        <v>999</v>
      </c>
      <c r="G639" t="s">
        <v>999</v>
      </c>
      <c r="H639"/>
      <c r="I639" t="s">
        <v>1011</v>
      </c>
      <c r="J639" s="336">
        <v>0</v>
      </c>
      <c r="K639" t="s">
        <v>999</v>
      </c>
      <c r="L639"/>
      <c r="M639"/>
      <c r="N639"/>
    </row>
    <row r="640" spans="2:14" ht="15.75">
      <c r="B640" s="303" t="s">
        <v>988</v>
      </c>
      <c r="C640" t="s">
        <v>2265</v>
      </c>
      <c r="D640" t="s">
        <v>1952</v>
      </c>
      <c r="E640" t="s">
        <v>2226</v>
      </c>
      <c r="F640" t="s">
        <v>999</v>
      </c>
      <c r="G640" t="s">
        <v>999</v>
      </c>
      <c r="H640"/>
      <c r="I640" t="s">
        <v>1011</v>
      </c>
      <c r="J640" s="336">
        <v>4000</v>
      </c>
      <c r="K640" t="s">
        <v>999</v>
      </c>
      <c r="L640"/>
      <c r="M640"/>
      <c r="N640"/>
    </row>
    <row r="641" spans="2:14" ht="15.75">
      <c r="B641" s="303" t="s">
        <v>988</v>
      </c>
      <c r="C641" t="s">
        <v>2265</v>
      </c>
      <c r="D641" t="s">
        <v>1952</v>
      </c>
      <c r="E641" t="s">
        <v>2279</v>
      </c>
      <c r="F641" t="s">
        <v>999</v>
      </c>
      <c r="G641" t="s">
        <v>999</v>
      </c>
      <c r="H641"/>
      <c r="I641" t="s">
        <v>1011</v>
      </c>
      <c r="J641" s="336">
        <v>90472302</v>
      </c>
      <c r="K641" t="s">
        <v>999</v>
      </c>
      <c r="L641"/>
      <c r="M641"/>
      <c r="N641"/>
    </row>
    <row r="642" spans="2:14" ht="15.75">
      <c r="B642" s="303" t="s">
        <v>988</v>
      </c>
      <c r="C642" t="s">
        <v>2265</v>
      </c>
      <c r="D642" t="s">
        <v>1952</v>
      </c>
      <c r="E642" t="s">
        <v>1543</v>
      </c>
      <c r="F642" t="s">
        <v>999</v>
      </c>
      <c r="G642" t="s">
        <v>999</v>
      </c>
      <c r="H642"/>
      <c r="I642" t="s">
        <v>1011</v>
      </c>
      <c r="J642" s="336">
        <v>9902512</v>
      </c>
      <c r="K642" t="s">
        <v>999</v>
      </c>
      <c r="L642"/>
      <c r="M642"/>
      <c r="N642"/>
    </row>
    <row r="643" spans="2:14" ht="15.75">
      <c r="B643" s="303" t="s">
        <v>988</v>
      </c>
      <c r="C643" t="s">
        <v>2265</v>
      </c>
      <c r="D643" t="s">
        <v>1952</v>
      </c>
      <c r="E643" t="s">
        <v>2212</v>
      </c>
      <c r="F643" t="s">
        <v>999</v>
      </c>
      <c r="G643" t="s">
        <v>999</v>
      </c>
      <c r="H643"/>
      <c r="I643" t="s">
        <v>1011</v>
      </c>
      <c r="J643" s="336">
        <v>0</v>
      </c>
      <c r="K643" t="s">
        <v>999</v>
      </c>
      <c r="L643"/>
      <c r="M643"/>
      <c r="N643"/>
    </row>
    <row r="644" spans="2:14" ht="15.75">
      <c r="B644" s="303" t="s">
        <v>988</v>
      </c>
      <c r="C644" t="s">
        <v>2265</v>
      </c>
      <c r="D644" t="s">
        <v>1952</v>
      </c>
      <c r="E644" t="s">
        <v>2209</v>
      </c>
      <c r="F644" t="s">
        <v>999</v>
      </c>
      <c r="G644" t="s">
        <v>999</v>
      </c>
      <c r="H644"/>
      <c r="I644" t="s">
        <v>1011</v>
      </c>
      <c r="J644" s="336">
        <v>25545164</v>
      </c>
      <c r="K644" t="s">
        <v>999</v>
      </c>
      <c r="L644"/>
      <c r="M644"/>
      <c r="N644"/>
    </row>
    <row r="645" spans="2:14" ht="15.75">
      <c r="B645" s="303" t="s">
        <v>988</v>
      </c>
      <c r="C645" t="s">
        <v>2265</v>
      </c>
      <c r="D645" t="s">
        <v>1952</v>
      </c>
      <c r="E645" t="s">
        <v>286</v>
      </c>
      <c r="F645" t="s">
        <v>999</v>
      </c>
      <c r="G645" t="s">
        <v>999</v>
      </c>
      <c r="H645"/>
      <c r="I645" t="s">
        <v>1011</v>
      </c>
      <c r="J645" s="336">
        <v>92596700</v>
      </c>
      <c r="K645" t="s">
        <v>999</v>
      </c>
      <c r="L645"/>
      <c r="M645"/>
      <c r="N645"/>
    </row>
    <row r="646" spans="2:14" ht="15.75">
      <c r="B646" s="303" t="s">
        <v>988</v>
      </c>
      <c r="C646" t="s">
        <v>2266</v>
      </c>
      <c r="D646" t="s">
        <v>1953</v>
      </c>
      <c r="E646" t="s">
        <v>2226</v>
      </c>
      <c r="F646" t="s">
        <v>999</v>
      </c>
      <c r="G646" t="s">
        <v>999</v>
      </c>
      <c r="H646"/>
      <c r="I646" t="s">
        <v>1011</v>
      </c>
      <c r="J646" s="336">
        <v>460665</v>
      </c>
      <c r="K646" t="s">
        <v>999</v>
      </c>
      <c r="L646"/>
      <c r="M646"/>
      <c r="N646"/>
    </row>
    <row r="647" spans="2:14" ht="15.75">
      <c r="B647" s="303" t="s">
        <v>988</v>
      </c>
      <c r="C647" t="s">
        <v>2266</v>
      </c>
      <c r="D647" t="s">
        <v>1953</v>
      </c>
      <c r="E647" t="s">
        <v>1543</v>
      </c>
      <c r="F647" t="s">
        <v>999</v>
      </c>
      <c r="G647" t="s">
        <v>999</v>
      </c>
      <c r="H647"/>
      <c r="I647" t="s">
        <v>1011</v>
      </c>
      <c r="J647" s="336">
        <v>0</v>
      </c>
      <c r="K647" t="s">
        <v>999</v>
      </c>
      <c r="L647"/>
      <c r="M647"/>
      <c r="N647"/>
    </row>
    <row r="648" spans="2:14" ht="15.75">
      <c r="B648" s="303" t="s">
        <v>988</v>
      </c>
      <c r="C648" t="s">
        <v>2266</v>
      </c>
      <c r="D648" t="s">
        <v>1952</v>
      </c>
      <c r="E648" t="s">
        <v>2279</v>
      </c>
      <c r="F648" t="s">
        <v>999</v>
      </c>
      <c r="G648" t="s">
        <v>999</v>
      </c>
      <c r="H648"/>
      <c r="I648" t="s">
        <v>1011</v>
      </c>
      <c r="J648" s="336">
        <v>6757951</v>
      </c>
      <c r="K648" t="s">
        <v>999</v>
      </c>
      <c r="L648"/>
      <c r="M648"/>
      <c r="N648"/>
    </row>
    <row r="649" spans="2:14" ht="15.75">
      <c r="B649" s="303" t="s">
        <v>988</v>
      </c>
      <c r="C649" t="s">
        <v>2266</v>
      </c>
      <c r="D649" t="s">
        <v>1952</v>
      </c>
      <c r="E649" t="s">
        <v>1543</v>
      </c>
      <c r="F649" t="s">
        <v>999</v>
      </c>
      <c r="G649" t="s">
        <v>999</v>
      </c>
      <c r="H649"/>
      <c r="I649" t="s">
        <v>1011</v>
      </c>
      <c r="J649" s="336">
        <v>5990248</v>
      </c>
      <c r="K649" t="s">
        <v>999</v>
      </c>
      <c r="L649"/>
      <c r="M649"/>
      <c r="N649"/>
    </row>
    <row r="650" spans="2:14" ht="15.75">
      <c r="B650" s="303" t="s">
        <v>988</v>
      </c>
      <c r="C650" t="s">
        <v>2266</v>
      </c>
      <c r="D650" t="s">
        <v>1952</v>
      </c>
      <c r="E650" t="s">
        <v>2212</v>
      </c>
      <c r="F650" t="s">
        <v>999</v>
      </c>
      <c r="G650" t="s">
        <v>999</v>
      </c>
      <c r="H650"/>
      <c r="I650" t="s">
        <v>1011</v>
      </c>
      <c r="J650" s="336">
        <v>0</v>
      </c>
      <c r="K650" t="s">
        <v>999</v>
      </c>
      <c r="L650"/>
      <c r="M650"/>
      <c r="N650"/>
    </row>
    <row r="651" spans="2:14" ht="15.75">
      <c r="B651" s="303" t="s">
        <v>988</v>
      </c>
      <c r="C651" t="s">
        <v>2266</v>
      </c>
      <c r="D651" t="s">
        <v>1952</v>
      </c>
      <c r="E651" t="s">
        <v>2209</v>
      </c>
      <c r="F651" t="s">
        <v>999</v>
      </c>
      <c r="G651" t="s">
        <v>999</v>
      </c>
      <c r="H651"/>
      <c r="I651" t="s">
        <v>1011</v>
      </c>
      <c r="J651" s="336">
        <v>31471283</v>
      </c>
      <c r="K651" t="s">
        <v>999</v>
      </c>
      <c r="L651"/>
      <c r="M651"/>
      <c r="N651"/>
    </row>
    <row r="652" spans="2:14" ht="15.75">
      <c r="B652" s="303" t="s">
        <v>988</v>
      </c>
      <c r="C652" t="s">
        <v>2266</v>
      </c>
      <c r="D652" t="s">
        <v>1952</v>
      </c>
      <c r="E652" t="s">
        <v>2280</v>
      </c>
      <c r="F652" t="s">
        <v>999</v>
      </c>
      <c r="G652" t="s">
        <v>999</v>
      </c>
      <c r="H652"/>
      <c r="I652" t="s">
        <v>1011</v>
      </c>
      <c r="J652" s="336">
        <v>0</v>
      </c>
      <c r="K652" t="s">
        <v>999</v>
      </c>
      <c r="L652"/>
      <c r="M652"/>
      <c r="N652"/>
    </row>
    <row r="653" spans="2:14" ht="15.75">
      <c r="B653" s="303" t="s">
        <v>988</v>
      </c>
      <c r="C653" t="s">
        <v>2266</v>
      </c>
      <c r="D653" t="s">
        <v>1952</v>
      </c>
      <c r="E653" t="s">
        <v>286</v>
      </c>
      <c r="F653" t="s">
        <v>999</v>
      </c>
      <c r="G653" t="s">
        <v>999</v>
      </c>
      <c r="H653"/>
      <c r="I653" t="s">
        <v>1011</v>
      </c>
      <c r="J653" s="336">
        <v>25163108</v>
      </c>
      <c r="K653" t="s">
        <v>999</v>
      </c>
      <c r="L653"/>
      <c r="M653"/>
      <c r="N653"/>
    </row>
    <row r="654" spans="2:14" ht="15.75">
      <c r="B654" s="303" t="s">
        <v>988</v>
      </c>
      <c r="C654" t="s">
        <v>2320</v>
      </c>
      <c r="D654" t="s">
        <v>1953</v>
      </c>
      <c r="E654" t="s">
        <v>2226</v>
      </c>
      <c r="F654" t="s">
        <v>999</v>
      </c>
      <c r="G654" t="s">
        <v>999</v>
      </c>
      <c r="H654"/>
      <c r="I654" t="s">
        <v>1011</v>
      </c>
      <c r="J654" s="336">
        <v>266050</v>
      </c>
      <c r="K654" t="s">
        <v>999</v>
      </c>
      <c r="L654"/>
      <c r="M654"/>
      <c r="N654"/>
    </row>
    <row r="655" spans="2:14" ht="15.75">
      <c r="B655" s="303" t="s">
        <v>988</v>
      </c>
      <c r="C655" t="s">
        <v>2320</v>
      </c>
      <c r="D655" t="s">
        <v>1953</v>
      </c>
      <c r="E655" t="s">
        <v>1543</v>
      </c>
      <c r="F655" t="s">
        <v>999</v>
      </c>
      <c r="G655" t="s">
        <v>999</v>
      </c>
      <c r="H655"/>
      <c r="I655" t="s">
        <v>1011</v>
      </c>
      <c r="J655" s="336">
        <v>2993165</v>
      </c>
      <c r="K655" t="s">
        <v>999</v>
      </c>
      <c r="L655"/>
      <c r="M655"/>
      <c r="N655"/>
    </row>
    <row r="656" spans="2:14" ht="15.75">
      <c r="B656" s="303" t="s">
        <v>988</v>
      </c>
      <c r="C656" t="s">
        <v>2320</v>
      </c>
      <c r="D656" t="s">
        <v>1952</v>
      </c>
      <c r="E656" t="s">
        <v>2226</v>
      </c>
      <c r="F656" t="s">
        <v>999</v>
      </c>
      <c r="G656" t="s">
        <v>999</v>
      </c>
      <c r="H656"/>
      <c r="I656" t="s">
        <v>1011</v>
      </c>
      <c r="J656" s="336">
        <v>135</v>
      </c>
      <c r="K656" t="s">
        <v>999</v>
      </c>
      <c r="L656"/>
      <c r="M656"/>
      <c r="N656"/>
    </row>
    <row r="657" spans="2:14" ht="15.75">
      <c r="B657" s="303" t="s">
        <v>988</v>
      </c>
      <c r="C657" t="s">
        <v>2320</v>
      </c>
      <c r="D657" t="s">
        <v>1952</v>
      </c>
      <c r="E657" t="s">
        <v>2279</v>
      </c>
      <c r="F657" t="s">
        <v>999</v>
      </c>
      <c r="G657" t="s">
        <v>999</v>
      </c>
      <c r="H657"/>
      <c r="I657" t="s">
        <v>1011</v>
      </c>
      <c r="J657" s="336">
        <v>20607327</v>
      </c>
      <c r="K657" t="s">
        <v>999</v>
      </c>
      <c r="L657"/>
      <c r="M657"/>
      <c r="N657"/>
    </row>
    <row r="658" spans="2:14" ht="15.75">
      <c r="B658" s="303" t="s">
        <v>988</v>
      </c>
      <c r="C658" t="s">
        <v>2320</v>
      </c>
      <c r="D658" t="s">
        <v>1952</v>
      </c>
      <c r="E658" t="s">
        <v>1543</v>
      </c>
      <c r="F658" t="s">
        <v>999</v>
      </c>
      <c r="G658" t="s">
        <v>999</v>
      </c>
      <c r="H658"/>
      <c r="I658" t="s">
        <v>1011</v>
      </c>
      <c r="J658" s="336">
        <v>5498608</v>
      </c>
      <c r="K658" t="s">
        <v>999</v>
      </c>
      <c r="L658"/>
      <c r="M658"/>
      <c r="N658"/>
    </row>
    <row r="659" spans="2:14" ht="15.75">
      <c r="B659" s="303" t="s">
        <v>988</v>
      </c>
      <c r="C659" t="s">
        <v>2320</v>
      </c>
      <c r="D659" t="s">
        <v>1952</v>
      </c>
      <c r="E659" t="s">
        <v>2212</v>
      </c>
      <c r="F659" t="s">
        <v>999</v>
      </c>
      <c r="G659" t="s">
        <v>999</v>
      </c>
      <c r="H659"/>
      <c r="I659" t="s">
        <v>1011</v>
      </c>
      <c r="J659" s="336">
        <v>0</v>
      </c>
      <c r="K659" t="s">
        <v>999</v>
      </c>
      <c r="L659"/>
      <c r="M659"/>
      <c r="N659"/>
    </row>
    <row r="660" spans="2:14" ht="15.75">
      <c r="B660" s="303" t="s">
        <v>988</v>
      </c>
      <c r="C660" t="s">
        <v>2320</v>
      </c>
      <c r="D660" t="s">
        <v>1952</v>
      </c>
      <c r="E660" t="s">
        <v>2209</v>
      </c>
      <c r="F660" t="s">
        <v>999</v>
      </c>
      <c r="G660" t="s">
        <v>999</v>
      </c>
      <c r="H660"/>
      <c r="I660" t="s">
        <v>1011</v>
      </c>
      <c r="J660" s="336">
        <v>1248101</v>
      </c>
      <c r="K660" t="s">
        <v>999</v>
      </c>
      <c r="L660"/>
      <c r="M660"/>
      <c r="N660"/>
    </row>
    <row r="661" spans="2:14" ht="15.75">
      <c r="B661" s="303" t="s">
        <v>988</v>
      </c>
      <c r="C661" t="s">
        <v>2320</v>
      </c>
      <c r="D661" t="s">
        <v>1952</v>
      </c>
      <c r="E661" t="s">
        <v>2280</v>
      </c>
      <c r="F661" t="s">
        <v>999</v>
      </c>
      <c r="G661" t="s">
        <v>999</v>
      </c>
      <c r="H661"/>
      <c r="I661" t="s">
        <v>1011</v>
      </c>
      <c r="J661" s="336">
        <v>0</v>
      </c>
      <c r="K661" t="s">
        <v>999</v>
      </c>
      <c r="L661"/>
      <c r="M661"/>
      <c r="N661"/>
    </row>
    <row r="662" spans="2:14" ht="15.75">
      <c r="B662" s="303" t="s">
        <v>988</v>
      </c>
      <c r="C662" t="s">
        <v>2320</v>
      </c>
      <c r="D662" t="s">
        <v>1952</v>
      </c>
      <c r="E662" t="s">
        <v>286</v>
      </c>
      <c r="F662" t="s">
        <v>999</v>
      </c>
      <c r="G662" t="s">
        <v>999</v>
      </c>
      <c r="H662"/>
      <c r="I662" t="s">
        <v>1011</v>
      </c>
      <c r="J662" s="336">
        <v>0</v>
      </c>
      <c r="K662" t="s">
        <v>999</v>
      </c>
      <c r="L662"/>
      <c r="M662"/>
      <c r="N662"/>
    </row>
    <row r="663" spans="2:14" ht="15.75">
      <c r="B663" s="303" t="s">
        <v>988</v>
      </c>
      <c r="C663" t="s">
        <v>2243</v>
      </c>
      <c r="D663" t="s">
        <v>1953</v>
      </c>
      <c r="E663" t="s">
        <v>1543</v>
      </c>
      <c r="F663" t="s">
        <v>999</v>
      </c>
      <c r="G663" t="s">
        <v>999</v>
      </c>
      <c r="H663"/>
      <c r="I663" t="s">
        <v>1011</v>
      </c>
      <c r="J663" s="336">
        <v>0</v>
      </c>
      <c r="K663" t="s">
        <v>999</v>
      </c>
      <c r="L663"/>
      <c r="M663"/>
      <c r="N663"/>
    </row>
    <row r="664" spans="2:14" ht="15.75">
      <c r="B664" s="303" t="s">
        <v>988</v>
      </c>
      <c r="C664" t="s">
        <v>2243</v>
      </c>
      <c r="D664" t="s">
        <v>1952</v>
      </c>
      <c r="E664" t="s">
        <v>2279</v>
      </c>
      <c r="F664" t="s">
        <v>999</v>
      </c>
      <c r="G664" t="s">
        <v>999</v>
      </c>
      <c r="H664"/>
      <c r="I664" t="s">
        <v>1011</v>
      </c>
      <c r="J664" s="336">
        <v>2817540</v>
      </c>
      <c r="K664" t="s">
        <v>999</v>
      </c>
      <c r="L664"/>
      <c r="M664"/>
      <c r="N664"/>
    </row>
    <row r="665" spans="2:14" ht="15.75">
      <c r="B665" s="303" t="s">
        <v>988</v>
      </c>
      <c r="C665" t="s">
        <v>2243</v>
      </c>
      <c r="D665" t="s">
        <v>1952</v>
      </c>
      <c r="E665" t="s">
        <v>1543</v>
      </c>
      <c r="F665" t="s">
        <v>999</v>
      </c>
      <c r="G665" t="s">
        <v>999</v>
      </c>
      <c r="H665"/>
      <c r="I665" t="s">
        <v>1011</v>
      </c>
      <c r="J665" s="336">
        <v>10000</v>
      </c>
      <c r="K665" t="s">
        <v>999</v>
      </c>
      <c r="L665"/>
      <c r="M665"/>
      <c r="N665"/>
    </row>
    <row r="666" spans="2:14" ht="15.75">
      <c r="B666" s="303" t="s">
        <v>988</v>
      </c>
      <c r="C666" t="s">
        <v>2243</v>
      </c>
      <c r="D666" t="s">
        <v>1952</v>
      </c>
      <c r="E666" t="s">
        <v>2212</v>
      </c>
      <c r="F666" t="s">
        <v>999</v>
      </c>
      <c r="G666" t="s">
        <v>999</v>
      </c>
      <c r="H666"/>
      <c r="I666" t="s">
        <v>1011</v>
      </c>
      <c r="J666" s="336">
        <v>0</v>
      </c>
      <c r="K666" t="s">
        <v>999</v>
      </c>
      <c r="L666"/>
      <c r="M666"/>
      <c r="N666"/>
    </row>
    <row r="667" spans="2:14" ht="15.75">
      <c r="B667" s="303" t="s">
        <v>988</v>
      </c>
      <c r="C667" t="s">
        <v>2243</v>
      </c>
      <c r="D667" t="s">
        <v>1952</v>
      </c>
      <c r="E667" t="s">
        <v>2209</v>
      </c>
      <c r="F667" t="s">
        <v>999</v>
      </c>
      <c r="G667" t="s">
        <v>999</v>
      </c>
      <c r="H667"/>
      <c r="I667" t="s">
        <v>1011</v>
      </c>
      <c r="J667" s="336">
        <v>10418623</v>
      </c>
      <c r="K667" t="s">
        <v>999</v>
      </c>
      <c r="L667"/>
      <c r="M667"/>
      <c r="N667"/>
    </row>
    <row r="668" spans="2:14" ht="15.75">
      <c r="B668" s="303" t="s">
        <v>988</v>
      </c>
      <c r="C668" t="s">
        <v>2243</v>
      </c>
      <c r="D668" t="s">
        <v>1952</v>
      </c>
      <c r="E668" t="s">
        <v>286</v>
      </c>
      <c r="F668" t="s">
        <v>999</v>
      </c>
      <c r="G668" t="s">
        <v>999</v>
      </c>
      <c r="H668"/>
      <c r="I668" t="s">
        <v>1011</v>
      </c>
      <c r="J668" s="336">
        <v>242</v>
      </c>
      <c r="K668" t="s">
        <v>999</v>
      </c>
      <c r="L668"/>
      <c r="M668"/>
      <c r="N668"/>
    </row>
    <row r="669" spans="2:14" ht="15.75">
      <c r="B669" s="303" t="s">
        <v>988</v>
      </c>
      <c r="C669" t="s">
        <v>2321</v>
      </c>
      <c r="D669" t="s">
        <v>1953</v>
      </c>
      <c r="E669" t="s">
        <v>1543</v>
      </c>
      <c r="F669" t="s">
        <v>999</v>
      </c>
      <c r="G669" t="s">
        <v>999</v>
      </c>
      <c r="H669"/>
      <c r="I669" t="s">
        <v>1011</v>
      </c>
      <c r="J669" s="336">
        <v>0</v>
      </c>
      <c r="K669" t="s">
        <v>999</v>
      </c>
      <c r="L669"/>
      <c r="M669"/>
      <c r="N669"/>
    </row>
    <row r="670" spans="2:14" ht="15.75">
      <c r="B670" s="303" t="s">
        <v>988</v>
      </c>
      <c r="C670" t="s">
        <v>2321</v>
      </c>
      <c r="D670" t="s">
        <v>1952</v>
      </c>
      <c r="E670" t="s">
        <v>2279</v>
      </c>
      <c r="F670" t="s">
        <v>999</v>
      </c>
      <c r="G670" t="s">
        <v>999</v>
      </c>
      <c r="H670"/>
      <c r="I670" t="s">
        <v>1011</v>
      </c>
      <c r="J670" s="336">
        <v>772956</v>
      </c>
      <c r="K670" t="s">
        <v>999</v>
      </c>
      <c r="L670"/>
      <c r="M670"/>
      <c r="N670"/>
    </row>
    <row r="671" spans="2:14" ht="15.75">
      <c r="B671" s="303" t="s">
        <v>988</v>
      </c>
      <c r="C671" t="s">
        <v>2321</v>
      </c>
      <c r="D671" t="s">
        <v>1952</v>
      </c>
      <c r="E671" t="s">
        <v>1543</v>
      </c>
      <c r="F671" t="s">
        <v>999</v>
      </c>
      <c r="G671" t="s">
        <v>999</v>
      </c>
      <c r="H671"/>
      <c r="I671" t="s">
        <v>1011</v>
      </c>
      <c r="J671" s="336">
        <v>4321815</v>
      </c>
      <c r="K671" t="s">
        <v>999</v>
      </c>
      <c r="L671"/>
      <c r="M671"/>
      <c r="N671"/>
    </row>
    <row r="672" spans="2:14" ht="15.75">
      <c r="B672" s="303" t="s">
        <v>988</v>
      </c>
      <c r="C672" t="s">
        <v>2321</v>
      </c>
      <c r="D672" t="s">
        <v>1952</v>
      </c>
      <c r="E672" t="s">
        <v>2212</v>
      </c>
      <c r="F672" t="s">
        <v>999</v>
      </c>
      <c r="G672" t="s">
        <v>999</v>
      </c>
      <c r="H672"/>
      <c r="I672" t="s">
        <v>1011</v>
      </c>
      <c r="J672" s="336">
        <v>0</v>
      </c>
      <c r="K672" t="s">
        <v>999</v>
      </c>
      <c r="L672"/>
      <c r="M672"/>
      <c r="N672"/>
    </row>
    <row r="673" spans="2:14" ht="15.75">
      <c r="B673" s="303" t="s">
        <v>988</v>
      </c>
      <c r="C673" t="s">
        <v>2321</v>
      </c>
      <c r="D673" t="s">
        <v>1952</v>
      </c>
      <c r="E673" t="s">
        <v>2209</v>
      </c>
      <c r="F673" t="s">
        <v>999</v>
      </c>
      <c r="G673" t="s">
        <v>999</v>
      </c>
      <c r="H673"/>
      <c r="I673" t="s">
        <v>1011</v>
      </c>
      <c r="J673" s="336">
        <v>1545000</v>
      </c>
      <c r="K673" t="s">
        <v>999</v>
      </c>
      <c r="L673"/>
      <c r="M673"/>
      <c r="N673"/>
    </row>
    <row r="674" spans="2:14" ht="15.75">
      <c r="B674" s="303" t="s">
        <v>988</v>
      </c>
      <c r="C674" t="s">
        <v>2321</v>
      </c>
      <c r="D674" t="s">
        <v>1952</v>
      </c>
      <c r="E674" t="s">
        <v>286</v>
      </c>
      <c r="F674" t="s">
        <v>999</v>
      </c>
      <c r="G674" t="s">
        <v>999</v>
      </c>
      <c r="H674"/>
      <c r="I674" t="s">
        <v>1011</v>
      </c>
      <c r="J674" s="336">
        <v>3787440</v>
      </c>
      <c r="K674" t="s">
        <v>999</v>
      </c>
      <c r="L674"/>
      <c r="M674"/>
      <c r="N674"/>
    </row>
    <row r="675" spans="2:14" ht="15.75">
      <c r="B675" s="303" t="s">
        <v>988</v>
      </c>
      <c r="C675" t="s">
        <v>2273</v>
      </c>
      <c r="D675" t="s">
        <v>1953</v>
      </c>
      <c r="E675" t="s">
        <v>2226</v>
      </c>
      <c r="F675" t="s">
        <v>999</v>
      </c>
      <c r="G675" t="s">
        <v>999</v>
      </c>
      <c r="H675"/>
      <c r="I675" t="s">
        <v>1011</v>
      </c>
      <c r="J675" s="336">
        <v>964199</v>
      </c>
      <c r="K675" t="s">
        <v>999</v>
      </c>
      <c r="L675"/>
      <c r="M675"/>
      <c r="N675"/>
    </row>
    <row r="676" spans="2:14" ht="15.75">
      <c r="B676" s="303" t="s">
        <v>988</v>
      </c>
      <c r="C676" t="s">
        <v>2273</v>
      </c>
      <c r="D676" t="s">
        <v>1953</v>
      </c>
      <c r="E676" t="s">
        <v>1543</v>
      </c>
      <c r="F676" t="s">
        <v>999</v>
      </c>
      <c r="G676" t="s">
        <v>999</v>
      </c>
      <c r="H676"/>
      <c r="I676" t="s">
        <v>1011</v>
      </c>
      <c r="J676" s="336">
        <v>0</v>
      </c>
      <c r="K676" t="s">
        <v>999</v>
      </c>
      <c r="L676"/>
      <c r="M676"/>
      <c r="N676"/>
    </row>
    <row r="677" spans="2:14" ht="15.75">
      <c r="B677" s="303" t="s">
        <v>988</v>
      </c>
      <c r="C677" t="s">
        <v>2273</v>
      </c>
      <c r="D677" t="s">
        <v>1952</v>
      </c>
      <c r="E677" t="s">
        <v>2226</v>
      </c>
      <c r="F677" t="s">
        <v>999</v>
      </c>
      <c r="G677" t="s">
        <v>999</v>
      </c>
      <c r="H677"/>
      <c r="I677" t="s">
        <v>1011</v>
      </c>
      <c r="J677" s="336">
        <v>48</v>
      </c>
      <c r="K677" t="s">
        <v>999</v>
      </c>
      <c r="L677"/>
      <c r="M677"/>
      <c r="N677"/>
    </row>
    <row r="678" spans="2:14" ht="15.75">
      <c r="B678" s="303" t="s">
        <v>988</v>
      </c>
      <c r="C678" t="s">
        <v>2273</v>
      </c>
      <c r="D678" t="s">
        <v>1952</v>
      </c>
      <c r="E678" t="s">
        <v>2279</v>
      </c>
      <c r="F678" t="s">
        <v>999</v>
      </c>
      <c r="G678" t="s">
        <v>999</v>
      </c>
      <c r="H678"/>
      <c r="I678" t="s">
        <v>1011</v>
      </c>
      <c r="J678" s="336">
        <v>42752370</v>
      </c>
      <c r="K678" t="s">
        <v>999</v>
      </c>
      <c r="L678"/>
      <c r="M678"/>
      <c r="N678"/>
    </row>
    <row r="679" spans="2:14" ht="15.75">
      <c r="B679" s="303" t="s">
        <v>988</v>
      </c>
      <c r="C679" t="s">
        <v>2273</v>
      </c>
      <c r="D679" t="s">
        <v>1952</v>
      </c>
      <c r="E679" t="s">
        <v>1543</v>
      </c>
      <c r="F679" t="s">
        <v>999</v>
      </c>
      <c r="G679" t="s">
        <v>999</v>
      </c>
      <c r="H679"/>
      <c r="I679" t="s">
        <v>1011</v>
      </c>
      <c r="J679" s="336">
        <v>11647791</v>
      </c>
      <c r="K679" t="s">
        <v>999</v>
      </c>
      <c r="L679"/>
      <c r="M679"/>
      <c r="N679"/>
    </row>
    <row r="680" spans="2:14" ht="15.75">
      <c r="B680" s="303" t="s">
        <v>988</v>
      </c>
      <c r="C680" t="s">
        <v>2273</v>
      </c>
      <c r="D680" t="s">
        <v>1952</v>
      </c>
      <c r="E680" t="s">
        <v>2212</v>
      </c>
      <c r="F680" t="s">
        <v>999</v>
      </c>
      <c r="G680" t="s">
        <v>999</v>
      </c>
      <c r="H680"/>
      <c r="I680" t="s">
        <v>1011</v>
      </c>
      <c r="J680" s="336">
        <v>0</v>
      </c>
      <c r="K680" t="s">
        <v>999</v>
      </c>
      <c r="L680"/>
      <c r="M680"/>
      <c r="N680"/>
    </row>
    <row r="681" spans="2:14" ht="15.75">
      <c r="B681" s="303" t="s">
        <v>988</v>
      </c>
      <c r="C681" t="s">
        <v>2273</v>
      </c>
      <c r="D681" t="s">
        <v>1952</v>
      </c>
      <c r="E681" t="s">
        <v>2209</v>
      </c>
      <c r="F681" t="s">
        <v>999</v>
      </c>
      <c r="G681" t="s">
        <v>999</v>
      </c>
      <c r="H681"/>
      <c r="I681" t="s">
        <v>1011</v>
      </c>
      <c r="J681" s="336">
        <v>2737963</v>
      </c>
      <c r="K681" t="s">
        <v>999</v>
      </c>
      <c r="L681"/>
      <c r="M681"/>
      <c r="N681"/>
    </row>
    <row r="682" spans="2:14" ht="15.75">
      <c r="B682" s="303" t="s">
        <v>988</v>
      </c>
      <c r="C682" t="s">
        <v>2273</v>
      </c>
      <c r="D682" t="s">
        <v>1952</v>
      </c>
      <c r="E682" t="s">
        <v>2280</v>
      </c>
      <c r="F682" t="s">
        <v>999</v>
      </c>
      <c r="G682" t="s">
        <v>999</v>
      </c>
      <c r="H682"/>
      <c r="I682" t="s">
        <v>1011</v>
      </c>
      <c r="J682" s="336">
        <v>25000</v>
      </c>
      <c r="K682" t="s">
        <v>999</v>
      </c>
      <c r="L682"/>
      <c r="M682"/>
      <c r="N682"/>
    </row>
    <row r="683" spans="2:14" ht="15.75">
      <c r="B683" s="303" t="s">
        <v>988</v>
      </c>
      <c r="C683" t="s">
        <v>2273</v>
      </c>
      <c r="D683" t="s">
        <v>1952</v>
      </c>
      <c r="E683" t="s">
        <v>286</v>
      </c>
      <c r="F683" t="s">
        <v>999</v>
      </c>
      <c r="G683" t="s">
        <v>999</v>
      </c>
      <c r="H683"/>
      <c r="I683" t="s">
        <v>1011</v>
      </c>
      <c r="J683" s="336">
        <v>11262297</v>
      </c>
      <c r="K683" t="s">
        <v>999</v>
      </c>
      <c r="L683"/>
      <c r="M683"/>
      <c r="N683"/>
    </row>
    <row r="684" spans="2:14" ht="15.75">
      <c r="B684" s="303" t="s">
        <v>988</v>
      </c>
      <c r="C684" t="s">
        <v>2322</v>
      </c>
      <c r="D684" t="s">
        <v>1953</v>
      </c>
      <c r="E684" t="s">
        <v>1543</v>
      </c>
      <c r="F684" t="s">
        <v>999</v>
      </c>
      <c r="G684" t="s">
        <v>999</v>
      </c>
      <c r="H684"/>
      <c r="I684" t="s">
        <v>1011</v>
      </c>
      <c r="J684" s="336">
        <v>0</v>
      </c>
      <c r="K684" t="s">
        <v>999</v>
      </c>
      <c r="L684"/>
      <c r="M684"/>
      <c r="N684"/>
    </row>
    <row r="685" spans="2:14" ht="15.75">
      <c r="B685" s="303" t="s">
        <v>988</v>
      </c>
      <c r="C685" t="s">
        <v>2322</v>
      </c>
      <c r="D685" t="s">
        <v>1952</v>
      </c>
      <c r="E685" t="s">
        <v>2279</v>
      </c>
      <c r="F685" t="s">
        <v>999</v>
      </c>
      <c r="G685" t="s">
        <v>999</v>
      </c>
      <c r="H685"/>
      <c r="I685" t="s">
        <v>1011</v>
      </c>
      <c r="J685" s="336">
        <v>668387</v>
      </c>
      <c r="K685" t="s">
        <v>999</v>
      </c>
      <c r="L685"/>
      <c r="M685"/>
      <c r="N685"/>
    </row>
    <row r="686" spans="2:14" ht="15.75">
      <c r="B686" s="303" t="s">
        <v>988</v>
      </c>
      <c r="C686" t="s">
        <v>2322</v>
      </c>
      <c r="D686" t="s">
        <v>1952</v>
      </c>
      <c r="E686" t="s">
        <v>1543</v>
      </c>
      <c r="F686" t="s">
        <v>999</v>
      </c>
      <c r="G686" t="s">
        <v>999</v>
      </c>
      <c r="H686"/>
      <c r="I686" t="s">
        <v>1011</v>
      </c>
      <c r="J686" s="336">
        <v>1915456</v>
      </c>
      <c r="K686" t="s">
        <v>999</v>
      </c>
      <c r="L686"/>
      <c r="M686"/>
      <c r="N686"/>
    </row>
    <row r="687" spans="2:14" ht="15.75">
      <c r="B687" s="303" t="s">
        <v>988</v>
      </c>
      <c r="C687" t="s">
        <v>2322</v>
      </c>
      <c r="D687" t="s">
        <v>1952</v>
      </c>
      <c r="E687" t="s">
        <v>2212</v>
      </c>
      <c r="F687" t="s">
        <v>999</v>
      </c>
      <c r="G687" t="s">
        <v>999</v>
      </c>
      <c r="H687"/>
      <c r="I687" t="s">
        <v>1011</v>
      </c>
      <c r="J687" s="336">
        <v>0</v>
      </c>
      <c r="K687" t="s">
        <v>999</v>
      </c>
      <c r="L687"/>
      <c r="M687"/>
      <c r="N687"/>
    </row>
    <row r="688" spans="2:14" ht="15.75">
      <c r="B688" s="303" t="s">
        <v>988</v>
      </c>
      <c r="C688" t="s">
        <v>2322</v>
      </c>
      <c r="D688" t="s">
        <v>1952</v>
      </c>
      <c r="E688" t="s">
        <v>2209</v>
      </c>
      <c r="F688" t="s">
        <v>999</v>
      </c>
      <c r="G688" t="s">
        <v>999</v>
      </c>
      <c r="H688"/>
      <c r="I688" t="s">
        <v>1011</v>
      </c>
      <c r="J688" s="336">
        <v>104414</v>
      </c>
      <c r="K688" t="s">
        <v>999</v>
      </c>
      <c r="L688"/>
      <c r="M688"/>
      <c r="N688"/>
    </row>
    <row r="689" spans="2:14" ht="15.75">
      <c r="B689" s="303" t="s">
        <v>988</v>
      </c>
      <c r="C689" t="s">
        <v>2322</v>
      </c>
      <c r="D689" t="s">
        <v>1952</v>
      </c>
      <c r="E689" t="s">
        <v>2280</v>
      </c>
      <c r="F689" t="s">
        <v>999</v>
      </c>
      <c r="G689" t="s">
        <v>999</v>
      </c>
      <c r="H689"/>
      <c r="I689" t="s">
        <v>1011</v>
      </c>
      <c r="J689" s="336">
        <v>15000</v>
      </c>
      <c r="K689" t="s">
        <v>999</v>
      </c>
      <c r="L689"/>
      <c r="M689"/>
      <c r="N689"/>
    </row>
    <row r="690" spans="2:14" ht="15.75">
      <c r="B690" s="303" t="s">
        <v>988</v>
      </c>
      <c r="C690" t="s">
        <v>2322</v>
      </c>
      <c r="D690" t="s">
        <v>1952</v>
      </c>
      <c r="E690" t="s">
        <v>286</v>
      </c>
      <c r="F690" t="s">
        <v>999</v>
      </c>
      <c r="G690" t="s">
        <v>999</v>
      </c>
      <c r="H690"/>
      <c r="I690" t="s">
        <v>1011</v>
      </c>
      <c r="J690" s="336">
        <v>0</v>
      </c>
      <c r="K690" t="s">
        <v>999</v>
      </c>
      <c r="L690"/>
      <c r="M690"/>
      <c r="N690"/>
    </row>
    <row r="691" spans="2:14" ht="15.75">
      <c r="B691" s="303" t="s">
        <v>988</v>
      </c>
      <c r="C691" t="s">
        <v>2323</v>
      </c>
      <c r="D691" t="s">
        <v>1953</v>
      </c>
      <c r="E691" t="s">
        <v>2226</v>
      </c>
      <c r="F691" t="s">
        <v>999</v>
      </c>
      <c r="G691" t="s">
        <v>999</v>
      </c>
      <c r="H691"/>
      <c r="I691" t="s">
        <v>1011</v>
      </c>
      <c r="J691" s="336">
        <v>427528</v>
      </c>
      <c r="K691" t="s">
        <v>999</v>
      </c>
      <c r="L691"/>
      <c r="M691"/>
      <c r="N691"/>
    </row>
    <row r="692" spans="2:14" ht="15.75">
      <c r="B692" s="303" t="s">
        <v>988</v>
      </c>
      <c r="C692" t="s">
        <v>2323</v>
      </c>
      <c r="D692" t="s">
        <v>1953</v>
      </c>
      <c r="E692" t="s">
        <v>1543</v>
      </c>
      <c r="F692" t="s">
        <v>999</v>
      </c>
      <c r="G692" t="s">
        <v>999</v>
      </c>
      <c r="H692"/>
      <c r="I692" t="s">
        <v>1011</v>
      </c>
      <c r="J692" s="336">
        <v>283492</v>
      </c>
      <c r="K692" t="s">
        <v>999</v>
      </c>
      <c r="L692"/>
      <c r="M692"/>
      <c r="N692"/>
    </row>
    <row r="693" spans="2:14" ht="15.75">
      <c r="B693" s="303" t="s">
        <v>988</v>
      </c>
      <c r="C693" t="s">
        <v>2323</v>
      </c>
      <c r="D693" t="s">
        <v>1952</v>
      </c>
      <c r="E693" t="s">
        <v>2226</v>
      </c>
      <c r="F693" t="s">
        <v>999</v>
      </c>
      <c r="G693" t="s">
        <v>999</v>
      </c>
      <c r="H693"/>
      <c r="I693" t="s">
        <v>1011</v>
      </c>
      <c r="J693" s="336">
        <v>3860</v>
      </c>
      <c r="K693" t="s">
        <v>999</v>
      </c>
      <c r="L693"/>
      <c r="M693"/>
      <c r="N693"/>
    </row>
    <row r="694" spans="2:14" ht="15.75">
      <c r="B694" s="303" t="s">
        <v>988</v>
      </c>
      <c r="C694" t="s">
        <v>2323</v>
      </c>
      <c r="D694" t="s">
        <v>1952</v>
      </c>
      <c r="E694" t="s">
        <v>2279</v>
      </c>
      <c r="F694" t="s">
        <v>999</v>
      </c>
      <c r="G694" t="s">
        <v>999</v>
      </c>
      <c r="H694"/>
      <c r="I694" t="s">
        <v>1011</v>
      </c>
      <c r="J694" s="336">
        <v>15408169</v>
      </c>
      <c r="K694" t="s">
        <v>999</v>
      </c>
      <c r="L694"/>
      <c r="M694"/>
      <c r="N694"/>
    </row>
    <row r="695" spans="2:14" ht="15.75">
      <c r="B695" s="303" t="s">
        <v>988</v>
      </c>
      <c r="C695" t="s">
        <v>2323</v>
      </c>
      <c r="D695" t="s">
        <v>1952</v>
      </c>
      <c r="E695" t="s">
        <v>1543</v>
      </c>
      <c r="F695" t="s">
        <v>999</v>
      </c>
      <c r="G695" t="s">
        <v>999</v>
      </c>
      <c r="H695"/>
      <c r="I695" t="s">
        <v>1011</v>
      </c>
      <c r="J695" s="336">
        <v>180302</v>
      </c>
      <c r="K695" t="s">
        <v>999</v>
      </c>
      <c r="L695"/>
      <c r="M695"/>
      <c r="N695"/>
    </row>
    <row r="696" spans="2:14" ht="15.75">
      <c r="B696" s="303" t="s">
        <v>988</v>
      </c>
      <c r="C696" t="s">
        <v>2323</v>
      </c>
      <c r="D696" t="s">
        <v>1952</v>
      </c>
      <c r="E696" t="s">
        <v>2212</v>
      </c>
      <c r="F696" t="s">
        <v>999</v>
      </c>
      <c r="G696" t="s">
        <v>999</v>
      </c>
      <c r="H696"/>
      <c r="I696" t="s">
        <v>1011</v>
      </c>
      <c r="J696" s="336">
        <v>0</v>
      </c>
      <c r="K696" t="s">
        <v>999</v>
      </c>
      <c r="L696"/>
      <c r="M696"/>
      <c r="N696"/>
    </row>
    <row r="697" spans="2:14" ht="15.75">
      <c r="B697" s="303" t="s">
        <v>988</v>
      </c>
      <c r="C697" t="s">
        <v>2323</v>
      </c>
      <c r="D697" t="s">
        <v>1952</v>
      </c>
      <c r="E697" t="s">
        <v>2209</v>
      </c>
      <c r="F697" t="s">
        <v>999</v>
      </c>
      <c r="G697" t="s">
        <v>999</v>
      </c>
      <c r="H697"/>
      <c r="I697" t="s">
        <v>1011</v>
      </c>
      <c r="J697" s="336">
        <v>6808651</v>
      </c>
      <c r="K697" t="s">
        <v>999</v>
      </c>
      <c r="L697"/>
      <c r="M697"/>
      <c r="N697"/>
    </row>
    <row r="698" spans="2:14" ht="15.75">
      <c r="B698" s="303" t="s">
        <v>988</v>
      </c>
      <c r="C698" t="s">
        <v>2323</v>
      </c>
      <c r="D698" t="s">
        <v>1952</v>
      </c>
      <c r="E698" t="s">
        <v>286</v>
      </c>
      <c r="F698" t="s">
        <v>999</v>
      </c>
      <c r="G698" t="s">
        <v>999</v>
      </c>
      <c r="H698"/>
      <c r="I698" t="s">
        <v>1011</v>
      </c>
      <c r="J698" s="336">
        <v>1424381</v>
      </c>
      <c r="K698" t="s">
        <v>999</v>
      </c>
      <c r="L698"/>
      <c r="M698"/>
      <c r="N698"/>
    </row>
    <row r="699" spans="2:14" ht="15.75">
      <c r="B699" s="303" t="s">
        <v>988</v>
      </c>
      <c r="C699" t="s">
        <v>2227</v>
      </c>
      <c r="D699" t="s">
        <v>1953</v>
      </c>
      <c r="E699" t="s">
        <v>1543</v>
      </c>
      <c r="F699" t="s">
        <v>999</v>
      </c>
      <c r="G699" t="s">
        <v>999</v>
      </c>
      <c r="H699"/>
      <c r="I699" t="s">
        <v>1011</v>
      </c>
      <c r="J699" s="336">
        <v>0</v>
      </c>
      <c r="K699" t="s">
        <v>999</v>
      </c>
      <c r="L699"/>
      <c r="M699"/>
      <c r="N699"/>
    </row>
    <row r="700" spans="2:14" ht="15.75">
      <c r="B700" s="303" t="s">
        <v>988</v>
      </c>
      <c r="C700" t="s">
        <v>2227</v>
      </c>
      <c r="D700" t="s">
        <v>1952</v>
      </c>
      <c r="E700" t="s">
        <v>2279</v>
      </c>
      <c r="F700" t="s">
        <v>999</v>
      </c>
      <c r="G700" t="s">
        <v>999</v>
      </c>
      <c r="H700"/>
      <c r="I700" t="s">
        <v>1011</v>
      </c>
      <c r="J700" s="336">
        <v>2258514</v>
      </c>
      <c r="K700" t="s">
        <v>999</v>
      </c>
      <c r="L700"/>
      <c r="M700"/>
      <c r="N700"/>
    </row>
    <row r="701" spans="2:14" ht="15.75">
      <c r="B701" s="303" t="s">
        <v>988</v>
      </c>
      <c r="C701" t="s">
        <v>2227</v>
      </c>
      <c r="D701" t="s">
        <v>1952</v>
      </c>
      <c r="E701" t="s">
        <v>1543</v>
      </c>
      <c r="F701" t="s">
        <v>999</v>
      </c>
      <c r="G701" t="s">
        <v>999</v>
      </c>
      <c r="H701"/>
      <c r="I701" t="s">
        <v>1011</v>
      </c>
      <c r="J701" s="336">
        <v>2912536</v>
      </c>
      <c r="K701" t="s">
        <v>999</v>
      </c>
      <c r="L701"/>
      <c r="M701"/>
      <c r="N701"/>
    </row>
    <row r="702" spans="2:14" ht="15.75">
      <c r="B702" s="303" t="s">
        <v>988</v>
      </c>
      <c r="C702" t="s">
        <v>2227</v>
      </c>
      <c r="D702" t="s">
        <v>1952</v>
      </c>
      <c r="E702" t="s">
        <v>2212</v>
      </c>
      <c r="F702" t="s">
        <v>999</v>
      </c>
      <c r="G702" t="s">
        <v>999</v>
      </c>
      <c r="H702"/>
      <c r="I702" t="s">
        <v>1011</v>
      </c>
      <c r="J702" s="336">
        <v>0</v>
      </c>
      <c r="K702" t="s">
        <v>999</v>
      </c>
      <c r="L702"/>
      <c r="M702"/>
      <c r="N702"/>
    </row>
    <row r="703" spans="2:14" ht="15.75">
      <c r="B703" s="303" t="s">
        <v>988</v>
      </c>
      <c r="C703" t="s">
        <v>2227</v>
      </c>
      <c r="D703" t="s">
        <v>1952</v>
      </c>
      <c r="E703" t="s">
        <v>2209</v>
      </c>
      <c r="F703" t="s">
        <v>999</v>
      </c>
      <c r="G703" t="s">
        <v>999</v>
      </c>
      <c r="H703"/>
      <c r="I703" t="s">
        <v>1011</v>
      </c>
      <c r="J703" s="336">
        <v>6368596</v>
      </c>
      <c r="K703" t="s">
        <v>999</v>
      </c>
      <c r="L703"/>
      <c r="M703"/>
      <c r="N703"/>
    </row>
    <row r="704" spans="2:14" ht="15.75">
      <c r="B704" s="303" t="s">
        <v>988</v>
      </c>
      <c r="C704" t="s">
        <v>2227</v>
      </c>
      <c r="D704" t="s">
        <v>1952</v>
      </c>
      <c r="E704" t="s">
        <v>2280</v>
      </c>
      <c r="F704" t="s">
        <v>999</v>
      </c>
      <c r="G704" t="s">
        <v>999</v>
      </c>
      <c r="H704"/>
      <c r="I704" t="s">
        <v>1011</v>
      </c>
      <c r="J704" s="336">
        <v>0</v>
      </c>
      <c r="K704" t="s">
        <v>999</v>
      </c>
      <c r="L704"/>
      <c r="M704"/>
      <c r="N704"/>
    </row>
    <row r="705" spans="2:14" ht="15.75">
      <c r="B705" s="303" t="s">
        <v>988</v>
      </c>
      <c r="C705" t="s">
        <v>2227</v>
      </c>
      <c r="D705" t="s">
        <v>1952</v>
      </c>
      <c r="E705" t="s">
        <v>286</v>
      </c>
      <c r="F705" t="s">
        <v>999</v>
      </c>
      <c r="G705" t="s">
        <v>999</v>
      </c>
      <c r="H705"/>
      <c r="I705" t="s">
        <v>1011</v>
      </c>
      <c r="J705" s="336">
        <v>0</v>
      </c>
      <c r="K705" t="s">
        <v>999</v>
      </c>
      <c r="L705"/>
      <c r="M705"/>
      <c r="N705"/>
    </row>
    <row r="706" spans="2:14" ht="15.75">
      <c r="B706" s="303" t="s">
        <v>988</v>
      </c>
      <c r="C706" t="s">
        <v>2324</v>
      </c>
      <c r="D706" t="s">
        <v>1953</v>
      </c>
      <c r="E706" t="s">
        <v>1543</v>
      </c>
      <c r="F706" t="s">
        <v>999</v>
      </c>
      <c r="G706" t="s">
        <v>999</v>
      </c>
      <c r="H706"/>
      <c r="I706" t="s">
        <v>1011</v>
      </c>
      <c r="J706" s="336">
        <v>0</v>
      </c>
      <c r="K706" t="s">
        <v>999</v>
      </c>
      <c r="L706"/>
      <c r="M706"/>
      <c r="N706"/>
    </row>
    <row r="707" spans="2:14" ht="15.75">
      <c r="B707" s="303" t="s">
        <v>988</v>
      </c>
      <c r="C707" t="s">
        <v>2324</v>
      </c>
      <c r="D707" t="s">
        <v>1952</v>
      </c>
      <c r="E707" t="s">
        <v>2279</v>
      </c>
      <c r="F707" t="s">
        <v>999</v>
      </c>
      <c r="G707" t="s">
        <v>999</v>
      </c>
      <c r="H707"/>
      <c r="I707" t="s">
        <v>1011</v>
      </c>
      <c r="J707" s="336">
        <v>904626</v>
      </c>
      <c r="K707" t="s">
        <v>999</v>
      </c>
      <c r="L707"/>
      <c r="M707"/>
      <c r="N707"/>
    </row>
    <row r="708" spans="2:14" ht="15.75">
      <c r="B708" s="303" t="s">
        <v>988</v>
      </c>
      <c r="C708" t="s">
        <v>2324</v>
      </c>
      <c r="D708" t="s">
        <v>1952</v>
      </c>
      <c r="E708" t="s">
        <v>1543</v>
      </c>
      <c r="F708" t="s">
        <v>999</v>
      </c>
      <c r="G708" t="s">
        <v>999</v>
      </c>
      <c r="H708"/>
      <c r="I708" t="s">
        <v>1011</v>
      </c>
      <c r="J708" s="336">
        <v>3540299</v>
      </c>
      <c r="K708" t="s">
        <v>999</v>
      </c>
      <c r="L708"/>
      <c r="M708"/>
      <c r="N708"/>
    </row>
    <row r="709" spans="2:14" ht="15.75">
      <c r="B709" s="303" t="s">
        <v>988</v>
      </c>
      <c r="C709" t="s">
        <v>2324</v>
      </c>
      <c r="D709" t="s">
        <v>1952</v>
      </c>
      <c r="E709" t="s">
        <v>2212</v>
      </c>
      <c r="F709" t="s">
        <v>999</v>
      </c>
      <c r="G709" t="s">
        <v>999</v>
      </c>
      <c r="H709"/>
      <c r="I709" t="s">
        <v>1011</v>
      </c>
      <c r="J709" s="336">
        <v>0</v>
      </c>
      <c r="K709" t="s">
        <v>999</v>
      </c>
      <c r="L709"/>
      <c r="M709"/>
      <c r="N709"/>
    </row>
    <row r="710" spans="2:14" ht="15.75">
      <c r="B710" s="303" t="s">
        <v>988</v>
      </c>
      <c r="C710" t="s">
        <v>2324</v>
      </c>
      <c r="D710" t="s">
        <v>1952</v>
      </c>
      <c r="E710" t="s">
        <v>2209</v>
      </c>
      <c r="F710" t="s">
        <v>999</v>
      </c>
      <c r="G710" t="s">
        <v>999</v>
      </c>
      <c r="H710"/>
      <c r="I710" t="s">
        <v>1011</v>
      </c>
      <c r="J710" s="336">
        <v>955876</v>
      </c>
      <c r="K710" t="s">
        <v>999</v>
      </c>
      <c r="L710"/>
      <c r="M710"/>
      <c r="N710"/>
    </row>
    <row r="711" spans="2:14" ht="15.75">
      <c r="B711" s="303" t="s">
        <v>988</v>
      </c>
      <c r="C711" t="s">
        <v>2324</v>
      </c>
      <c r="D711" t="s">
        <v>1952</v>
      </c>
      <c r="E711" t="s">
        <v>286</v>
      </c>
      <c r="F711" t="s">
        <v>999</v>
      </c>
      <c r="G711" t="s">
        <v>999</v>
      </c>
      <c r="H711"/>
      <c r="I711" t="s">
        <v>1011</v>
      </c>
      <c r="J711" s="336">
        <v>4208768</v>
      </c>
      <c r="K711" t="s">
        <v>999</v>
      </c>
      <c r="L711"/>
      <c r="M711"/>
      <c r="N711"/>
    </row>
    <row r="712" spans="2:14" ht="15.75">
      <c r="B712" s="303" t="s">
        <v>988</v>
      </c>
      <c r="C712" t="s">
        <v>2263</v>
      </c>
      <c r="D712" t="s">
        <v>1953</v>
      </c>
      <c r="E712" t="s">
        <v>1543</v>
      </c>
      <c r="F712" t="s">
        <v>999</v>
      </c>
      <c r="G712" t="s">
        <v>999</v>
      </c>
      <c r="H712"/>
      <c r="I712" t="s">
        <v>1011</v>
      </c>
      <c r="J712" s="336">
        <v>0</v>
      </c>
      <c r="K712" t="s">
        <v>999</v>
      </c>
      <c r="L712"/>
      <c r="M712"/>
      <c r="N712"/>
    </row>
    <row r="713" spans="2:14" ht="15.75">
      <c r="B713" s="303" t="s">
        <v>988</v>
      </c>
      <c r="C713" t="s">
        <v>2263</v>
      </c>
      <c r="D713" t="s">
        <v>1952</v>
      </c>
      <c r="E713" t="s">
        <v>2279</v>
      </c>
      <c r="F713" t="s">
        <v>999</v>
      </c>
      <c r="G713" t="s">
        <v>999</v>
      </c>
      <c r="H713"/>
      <c r="I713" t="s">
        <v>1011</v>
      </c>
      <c r="J713" s="336">
        <v>340429</v>
      </c>
      <c r="K713" t="s">
        <v>999</v>
      </c>
      <c r="L713"/>
      <c r="M713"/>
      <c r="N713"/>
    </row>
    <row r="714" spans="2:14" ht="15.75">
      <c r="B714" s="303" t="s">
        <v>988</v>
      </c>
      <c r="C714" t="s">
        <v>2263</v>
      </c>
      <c r="D714" t="s">
        <v>1952</v>
      </c>
      <c r="E714" t="s">
        <v>1543</v>
      </c>
      <c r="F714" t="s">
        <v>999</v>
      </c>
      <c r="G714" t="s">
        <v>999</v>
      </c>
      <c r="H714"/>
      <c r="I714" t="s">
        <v>1011</v>
      </c>
      <c r="J714" s="336">
        <v>615660</v>
      </c>
      <c r="K714" t="s">
        <v>999</v>
      </c>
      <c r="L714"/>
      <c r="M714"/>
      <c r="N714"/>
    </row>
    <row r="715" spans="2:14" ht="15.75">
      <c r="B715" s="303" t="s">
        <v>988</v>
      </c>
      <c r="C715" t="s">
        <v>2263</v>
      </c>
      <c r="D715" t="s">
        <v>1952</v>
      </c>
      <c r="E715" t="s">
        <v>2212</v>
      </c>
      <c r="F715" t="s">
        <v>999</v>
      </c>
      <c r="G715" t="s">
        <v>999</v>
      </c>
      <c r="H715"/>
      <c r="I715" t="s">
        <v>1011</v>
      </c>
      <c r="J715" s="336">
        <v>0</v>
      </c>
      <c r="K715" t="s">
        <v>999</v>
      </c>
      <c r="L715"/>
      <c r="M715"/>
      <c r="N715"/>
    </row>
    <row r="716" spans="2:14" ht="15.75">
      <c r="B716" s="303" t="s">
        <v>988</v>
      </c>
      <c r="C716" t="s">
        <v>2263</v>
      </c>
      <c r="D716" t="s">
        <v>1952</v>
      </c>
      <c r="E716" t="s">
        <v>2209</v>
      </c>
      <c r="F716" t="s">
        <v>999</v>
      </c>
      <c r="G716" t="s">
        <v>999</v>
      </c>
      <c r="H716"/>
      <c r="I716" t="s">
        <v>1011</v>
      </c>
      <c r="J716" s="336">
        <v>290000</v>
      </c>
      <c r="K716" t="s">
        <v>999</v>
      </c>
      <c r="L716"/>
      <c r="M716"/>
      <c r="N716"/>
    </row>
    <row r="717" spans="2:14" ht="15.75">
      <c r="B717" s="303" t="s">
        <v>988</v>
      </c>
      <c r="C717" t="s">
        <v>2263</v>
      </c>
      <c r="D717" t="s">
        <v>1952</v>
      </c>
      <c r="E717" t="s">
        <v>286</v>
      </c>
      <c r="F717" t="s">
        <v>999</v>
      </c>
      <c r="G717" t="s">
        <v>999</v>
      </c>
      <c r="H717"/>
      <c r="I717" t="s">
        <v>1011</v>
      </c>
      <c r="J717" s="336">
        <v>2617616</v>
      </c>
      <c r="K717" t="s">
        <v>999</v>
      </c>
      <c r="L717"/>
      <c r="M717"/>
      <c r="N717"/>
    </row>
    <row r="718" spans="2:14" ht="15.75">
      <c r="B718" s="303" t="s">
        <v>988</v>
      </c>
      <c r="C718" t="s">
        <v>2325</v>
      </c>
      <c r="D718" t="s">
        <v>1953</v>
      </c>
      <c r="E718" t="s">
        <v>2226</v>
      </c>
      <c r="F718" t="s">
        <v>999</v>
      </c>
      <c r="G718" t="s">
        <v>999</v>
      </c>
      <c r="H718"/>
      <c r="I718" t="s">
        <v>1011</v>
      </c>
      <c r="J718" s="336">
        <v>1886604</v>
      </c>
      <c r="K718" t="s">
        <v>999</v>
      </c>
      <c r="L718"/>
      <c r="M718"/>
      <c r="N718"/>
    </row>
    <row r="719" spans="2:14" ht="15.75">
      <c r="B719" s="303" t="s">
        <v>988</v>
      </c>
      <c r="C719" t="s">
        <v>2325</v>
      </c>
      <c r="D719" t="s">
        <v>1953</v>
      </c>
      <c r="E719" t="s">
        <v>1543</v>
      </c>
      <c r="F719" t="s">
        <v>999</v>
      </c>
      <c r="G719" t="s">
        <v>999</v>
      </c>
      <c r="H719"/>
      <c r="I719" t="s">
        <v>1011</v>
      </c>
      <c r="J719" s="336">
        <v>4309033</v>
      </c>
      <c r="K719" t="s">
        <v>999</v>
      </c>
      <c r="L719"/>
      <c r="M719"/>
      <c r="N719"/>
    </row>
    <row r="720" spans="2:14" ht="15.75">
      <c r="B720" s="303" t="s">
        <v>988</v>
      </c>
      <c r="C720" t="s">
        <v>2325</v>
      </c>
      <c r="D720" t="s">
        <v>1952</v>
      </c>
      <c r="E720" t="s">
        <v>2226</v>
      </c>
      <c r="F720" t="s">
        <v>999</v>
      </c>
      <c r="G720" t="s">
        <v>999</v>
      </c>
      <c r="H720"/>
      <c r="I720" t="s">
        <v>1011</v>
      </c>
      <c r="J720" s="336">
        <v>151961</v>
      </c>
      <c r="K720" t="s">
        <v>999</v>
      </c>
      <c r="L720"/>
      <c r="M720"/>
      <c r="N720"/>
    </row>
    <row r="721" spans="2:14" ht="15.75">
      <c r="B721" s="303" t="s">
        <v>988</v>
      </c>
      <c r="C721" t="s">
        <v>2325</v>
      </c>
      <c r="D721" t="s">
        <v>1952</v>
      </c>
      <c r="E721" t="s">
        <v>2279</v>
      </c>
      <c r="F721" t="s">
        <v>999</v>
      </c>
      <c r="G721" t="s">
        <v>999</v>
      </c>
      <c r="H721"/>
      <c r="I721" t="s">
        <v>1011</v>
      </c>
      <c r="J721" s="336">
        <v>59507665</v>
      </c>
      <c r="K721" t="s">
        <v>999</v>
      </c>
      <c r="L721"/>
      <c r="M721"/>
      <c r="N721"/>
    </row>
    <row r="722" spans="2:14" ht="15.75">
      <c r="B722" s="303" t="s">
        <v>988</v>
      </c>
      <c r="C722" t="s">
        <v>2325</v>
      </c>
      <c r="D722" t="s">
        <v>1952</v>
      </c>
      <c r="E722" t="s">
        <v>1543</v>
      </c>
      <c r="F722" t="s">
        <v>999</v>
      </c>
      <c r="G722" t="s">
        <v>999</v>
      </c>
      <c r="H722"/>
      <c r="I722" t="s">
        <v>1011</v>
      </c>
      <c r="J722" s="336">
        <v>0</v>
      </c>
      <c r="K722" t="s">
        <v>999</v>
      </c>
      <c r="L722"/>
      <c r="M722"/>
      <c r="N722"/>
    </row>
    <row r="723" spans="2:14" ht="15.75">
      <c r="B723" s="303" t="s">
        <v>988</v>
      </c>
      <c r="C723" t="s">
        <v>2325</v>
      </c>
      <c r="D723" t="s">
        <v>1952</v>
      </c>
      <c r="E723" t="s">
        <v>2212</v>
      </c>
      <c r="F723" t="s">
        <v>999</v>
      </c>
      <c r="G723" t="s">
        <v>999</v>
      </c>
      <c r="H723"/>
      <c r="I723" t="s">
        <v>1011</v>
      </c>
      <c r="J723" s="336">
        <v>0</v>
      </c>
      <c r="K723" t="s">
        <v>999</v>
      </c>
      <c r="L723"/>
      <c r="M723"/>
      <c r="N723"/>
    </row>
    <row r="724" spans="2:14" ht="15.75">
      <c r="B724" s="303" t="s">
        <v>988</v>
      </c>
      <c r="C724" t="s">
        <v>2325</v>
      </c>
      <c r="D724" t="s">
        <v>1952</v>
      </c>
      <c r="E724" t="s">
        <v>2209</v>
      </c>
      <c r="F724" t="s">
        <v>999</v>
      </c>
      <c r="G724" t="s">
        <v>999</v>
      </c>
      <c r="H724"/>
      <c r="I724" t="s">
        <v>1011</v>
      </c>
      <c r="J724" s="336">
        <v>20000</v>
      </c>
      <c r="K724" t="s">
        <v>999</v>
      </c>
      <c r="L724"/>
      <c r="M724"/>
      <c r="N724"/>
    </row>
    <row r="725" spans="2:14" ht="15.75">
      <c r="B725" s="303" t="s">
        <v>988</v>
      </c>
      <c r="C725" t="s">
        <v>2325</v>
      </c>
      <c r="D725" t="s">
        <v>1952</v>
      </c>
      <c r="E725" t="s">
        <v>286</v>
      </c>
      <c r="F725" t="s">
        <v>999</v>
      </c>
      <c r="G725" t="s">
        <v>999</v>
      </c>
      <c r="H725"/>
      <c r="I725" t="s">
        <v>1011</v>
      </c>
      <c r="J725" s="336">
        <v>0</v>
      </c>
      <c r="K725" t="s">
        <v>999</v>
      </c>
      <c r="L725"/>
      <c r="M725"/>
      <c r="N725"/>
    </row>
    <row r="726" spans="2:14" ht="15.75">
      <c r="B726" s="303" t="s">
        <v>988</v>
      </c>
      <c r="C726" t="s">
        <v>2326</v>
      </c>
      <c r="D726" t="s">
        <v>1953</v>
      </c>
      <c r="E726" t="s">
        <v>2226</v>
      </c>
      <c r="F726" t="s">
        <v>999</v>
      </c>
      <c r="G726" t="s">
        <v>999</v>
      </c>
      <c r="H726"/>
      <c r="I726" t="s">
        <v>1011</v>
      </c>
      <c r="J726" s="336">
        <v>391081</v>
      </c>
      <c r="K726" t="s">
        <v>999</v>
      </c>
      <c r="L726"/>
      <c r="M726"/>
      <c r="N726"/>
    </row>
    <row r="727" spans="2:14" ht="15.75">
      <c r="B727" s="303" t="s">
        <v>988</v>
      </c>
      <c r="C727" t="s">
        <v>2326</v>
      </c>
      <c r="D727" t="s">
        <v>1953</v>
      </c>
      <c r="E727" t="s">
        <v>1543</v>
      </c>
      <c r="F727" t="s">
        <v>999</v>
      </c>
      <c r="G727" t="s">
        <v>999</v>
      </c>
      <c r="H727"/>
      <c r="I727" t="s">
        <v>1011</v>
      </c>
      <c r="J727" s="336">
        <v>412569</v>
      </c>
      <c r="K727" t="s">
        <v>999</v>
      </c>
      <c r="L727"/>
      <c r="M727"/>
      <c r="N727"/>
    </row>
    <row r="728" spans="2:14" ht="15.75">
      <c r="B728" s="303" t="s">
        <v>988</v>
      </c>
      <c r="C728" t="s">
        <v>2326</v>
      </c>
      <c r="D728" t="s">
        <v>1952</v>
      </c>
      <c r="E728" t="s">
        <v>2279</v>
      </c>
      <c r="F728" t="s">
        <v>999</v>
      </c>
      <c r="G728" t="s">
        <v>999</v>
      </c>
      <c r="H728"/>
      <c r="I728" t="s">
        <v>1011</v>
      </c>
      <c r="J728" s="336">
        <v>3802992</v>
      </c>
      <c r="K728" t="s">
        <v>999</v>
      </c>
      <c r="L728"/>
      <c r="M728"/>
      <c r="N728"/>
    </row>
    <row r="729" spans="2:14" ht="15.75">
      <c r="B729" s="303" t="s">
        <v>988</v>
      </c>
      <c r="C729" t="s">
        <v>2326</v>
      </c>
      <c r="D729" t="s">
        <v>1952</v>
      </c>
      <c r="E729" t="s">
        <v>1543</v>
      </c>
      <c r="F729" t="s">
        <v>999</v>
      </c>
      <c r="G729" t="s">
        <v>999</v>
      </c>
      <c r="H729"/>
      <c r="I729" t="s">
        <v>1011</v>
      </c>
      <c r="J729" s="336">
        <v>732788</v>
      </c>
      <c r="K729" t="s">
        <v>999</v>
      </c>
      <c r="L729"/>
      <c r="M729"/>
      <c r="N729"/>
    </row>
    <row r="730" spans="2:14" ht="15.75">
      <c r="B730" s="303" t="s">
        <v>988</v>
      </c>
      <c r="C730" t="s">
        <v>2326</v>
      </c>
      <c r="D730" t="s">
        <v>1952</v>
      </c>
      <c r="E730" t="s">
        <v>2212</v>
      </c>
      <c r="F730" t="s">
        <v>999</v>
      </c>
      <c r="G730" t="s">
        <v>999</v>
      </c>
      <c r="H730"/>
      <c r="I730" t="s">
        <v>1011</v>
      </c>
      <c r="J730" s="336">
        <v>0</v>
      </c>
      <c r="K730" t="s">
        <v>999</v>
      </c>
      <c r="L730"/>
      <c r="M730"/>
      <c r="N730"/>
    </row>
    <row r="731" spans="2:14" ht="15.75">
      <c r="B731" s="303" t="s">
        <v>988</v>
      </c>
      <c r="C731" t="s">
        <v>2326</v>
      </c>
      <c r="D731" t="s">
        <v>1952</v>
      </c>
      <c r="E731" t="s">
        <v>2209</v>
      </c>
      <c r="F731" t="s">
        <v>999</v>
      </c>
      <c r="G731" t="s">
        <v>999</v>
      </c>
      <c r="H731"/>
      <c r="I731" t="s">
        <v>1011</v>
      </c>
      <c r="J731" s="336">
        <v>455589</v>
      </c>
      <c r="K731" t="s">
        <v>999</v>
      </c>
      <c r="L731"/>
      <c r="M731"/>
      <c r="N731"/>
    </row>
    <row r="732" spans="2:14" ht="15.75">
      <c r="B732" s="303" t="s">
        <v>988</v>
      </c>
      <c r="C732" t="s">
        <v>2326</v>
      </c>
      <c r="D732" t="s">
        <v>1952</v>
      </c>
      <c r="E732" t="s">
        <v>2280</v>
      </c>
      <c r="F732" t="s">
        <v>999</v>
      </c>
      <c r="G732" t="s">
        <v>999</v>
      </c>
      <c r="H732"/>
      <c r="I732" t="s">
        <v>1011</v>
      </c>
      <c r="J732" s="336">
        <v>0</v>
      </c>
      <c r="K732" t="s">
        <v>999</v>
      </c>
      <c r="L732"/>
      <c r="M732"/>
      <c r="N732"/>
    </row>
    <row r="733" spans="2:14" ht="15.75">
      <c r="B733" s="303" t="s">
        <v>988</v>
      </c>
      <c r="C733" t="s">
        <v>2326</v>
      </c>
      <c r="D733" t="s">
        <v>1952</v>
      </c>
      <c r="E733" t="s">
        <v>286</v>
      </c>
      <c r="F733" t="s">
        <v>999</v>
      </c>
      <c r="G733" t="s">
        <v>999</v>
      </c>
      <c r="H733"/>
      <c r="I733" t="s">
        <v>1011</v>
      </c>
      <c r="J733" s="336">
        <v>0</v>
      </c>
      <c r="K733" t="s">
        <v>999</v>
      </c>
      <c r="L733"/>
      <c r="M733"/>
      <c r="N733"/>
    </row>
    <row r="734" spans="2:14" ht="15.75">
      <c r="B734" s="303" t="s">
        <v>988</v>
      </c>
      <c r="C734" t="s">
        <v>2327</v>
      </c>
      <c r="D734" t="s">
        <v>1953</v>
      </c>
      <c r="E734" t="s">
        <v>2226</v>
      </c>
      <c r="F734" t="s">
        <v>999</v>
      </c>
      <c r="G734" t="s">
        <v>999</v>
      </c>
      <c r="H734"/>
      <c r="I734" t="s">
        <v>1011</v>
      </c>
      <c r="J734" s="336">
        <v>421598</v>
      </c>
      <c r="K734" t="s">
        <v>999</v>
      </c>
      <c r="L734"/>
      <c r="M734"/>
      <c r="N734"/>
    </row>
    <row r="735" spans="2:14" ht="15.75">
      <c r="B735" s="303" t="s">
        <v>988</v>
      </c>
      <c r="C735" t="s">
        <v>2327</v>
      </c>
      <c r="D735" t="s">
        <v>1953</v>
      </c>
      <c r="E735" t="s">
        <v>1543</v>
      </c>
      <c r="F735" t="s">
        <v>999</v>
      </c>
      <c r="G735" t="s">
        <v>999</v>
      </c>
      <c r="H735"/>
      <c r="I735" t="s">
        <v>1011</v>
      </c>
      <c r="J735" s="336">
        <v>0</v>
      </c>
      <c r="K735" t="s">
        <v>999</v>
      </c>
      <c r="L735"/>
      <c r="M735"/>
      <c r="N735"/>
    </row>
    <row r="736" spans="2:14" ht="15.75">
      <c r="B736" s="303" t="s">
        <v>988</v>
      </c>
      <c r="C736" t="s">
        <v>2327</v>
      </c>
      <c r="D736" t="s">
        <v>1952</v>
      </c>
      <c r="E736" t="s">
        <v>2279</v>
      </c>
      <c r="F736" t="s">
        <v>999</v>
      </c>
      <c r="G736" t="s">
        <v>999</v>
      </c>
      <c r="H736"/>
      <c r="I736" t="s">
        <v>1011</v>
      </c>
      <c r="J736" s="336">
        <v>6159189</v>
      </c>
      <c r="K736" t="s">
        <v>999</v>
      </c>
      <c r="L736"/>
      <c r="M736"/>
      <c r="N736"/>
    </row>
    <row r="737" spans="2:14" ht="15.75">
      <c r="B737" s="303" t="s">
        <v>988</v>
      </c>
      <c r="C737" t="s">
        <v>2327</v>
      </c>
      <c r="D737" t="s">
        <v>1952</v>
      </c>
      <c r="E737" t="s">
        <v>1543</v>
      </c>
      <c r="F737" t="s">
        <v>999</v>
      </c>
      <c r="G737" t="s">
        <v>999</v>
      </c>
      <c r="H737"/>
      <c r="I737" t="s">
        <v>1011</v>
      </c>
      <c r="J737" s="336">
        <v>0</v>
      </c>
      <c r="K737" t="s">
        <v>999</v>
      </c>
      <c r="L737"/>
      <c r="M737"/>
      <c r="N737"/>
    </row>
    <row r="738" spans="2:14" ht="15.75">
      <c r="B738" s="303" t="s">
        <v>988</v>
      </c>
      <c r="C738" t="s">
        <v>2327</v>
      </c>
      <c r="D738" t="s">
        <v>1952</v>
      </c>
      <c r="E738" t="s">
        <v>2212</v>
      </c>
      <c r="F738" t="s">
        <v>999</v>
      </c>
      <c r="G738" t="s">
        <v>999</v>
      </c>
      <c r="H738"/>
      <c r="I738" t="s">
        <v>1011</v>
      </c>
      <c r="J738" s="336">
        <v>0</v>
      </c>
      <c r="K738" t="s">
        <v>999</v>
      </c>
      <c r="L738"/>
      <c r="M738"/>
      <c r="N738"/>
    </row>
    <row r="739" spans="2:14" ht="15.75">
      <c r="B739" s="303" t="s">
        <v>988</v>
      </c>
      <c r="C739" t="s">
        <v>2327</v>
      </c>
      <c r="D739" t="s">
        <v>1952</v>
      </c>
      <c r="E739" t="s">
        <v>2209</v>
      </c>
      <c r="F739" t="s">
        <v>999</v>
      </c>
      <c r="G739" t="s">
        <v>999</v>
      </c>
      <c r="H739"/>
      <c r="I739" t="s">
        <v>1011</v>
      </c>
      <c r="J739" s="336">
        <v>359455</v>
      </c>
      <c r="K739" t="s">
        <v>999</v>
      </c>
      <c r="L739"/>
      <c r="M739"/>
      <c r="N739"/>
    </row>
    <row r="740" spans="2:14" ht="15.75">
      <c r="B740" s="303" t="s">
        <v>988</v>
      </c>
      <c r="C740" t="s">
        <v>2327</v>
      </c>
      <c r="D740" t="s">
        <v>1952</v>
      </c>
      <c r="E740" t="s">
        <v>2280</v>
      </c>
      <c r="F740" t="s">
        <v>999</v>
      </c>
      <c r="G740" t="s">
        <v>999</v>
      </c>
      <c r="H740"/>
      <c r="I740" t="s">
        <v>1011</v>
      </c>
      <c r="J740" s="336">
        <v>0</v>
      </c>
      <c r="K740" t="s">
        <v>999</v>
      </c>
      <c r="L740"/>
      <c r="M740"/>
      <c r="N740"/>
    </row>
    <row r="741" spans="2:14" ht="15.75">
      <c r="B741" s="303" t="s">
        <v>988</v>
      </c>
      <c r="C741" t="s">
        <v>2327</v>
      </c>
      <c r="D741" t="s">
        <v>1952</v>
      </c>
      <c r="E741" t="s">
        <v>286</v>
      </c>
      <c r="F741" t="s">
        <v>999</v>
      </c>
      <c r="G741" t="s">
        <v>999</v>
      </c>
      <c r="H741"/>
      <c r="I741" t="s">
        <v>1011</v>
      </c>
      <c r="J741" s="336">
        <v>0</v>
      </c>
      <c r="K741" t="s">
        <v>999</v>
      </c>
      <c r="L741"/>
      <c r="M741"/>
      <c r="N741"/>
    </row>
    <row r="742" spans="2:14" ht="15.75">
      <c r="B742" s="303" t="s">
        <v>988</v>
      </c>
      <c r="C742" t="s">
        <v>2248</v>
      </c>
      <c r="D742" t="s">
        <v>1953</v>
      </c>
      <c r="E742" t="s">
        <v>2226</v>
      </c>
      <c r="F742" t="s">
        <v>999</v>
      </c>
      <c r="G742" t="s">
        <v>999</v>
      </c>
      <c r="H742"/>
      <c r="I742" t="s">
        <v>1011</v>
      </c>
      <c r="J742" s="336">
        <v>28871</v>
      </c>
      <c r="K742" t="s">
        <v>999</v>
      </c>
      <c r="L742"/>
      <c r="M742"/>
      <c r="N742"/>
    </row>
    <row r="743" spans="2:14" ht="15.75">
      <c r="B743" s="303" t="s">
        <v>988</v>
      </c>
      <c r="C743" t="s">
        <v>2248</v>
      </c>
      <c r="D743" t="s">
        <v>1953</v>
      </c>
      <c r="E743" t="s">
        <v>1543</v>
      </c>
      <c r="F743" t="s">
        <v>999</v>
      </c>
      <c r="G743" t="s">
        <v>999</v>
      </c>
      <c r="H743"/>
      <c r="I743" t="s">
        <v>1011</v>
      </c>
      <c r="J743" s="336">
        <v>1174861</v>
      </c>
      <c r="K743" t="s">
        <v>999</v>
      </c>
      <c r="L743"/>
      <c r="M743"/>
      <c r="N743"/>
    </row>
    <row r="744" spans="2:14" ht="15.75">
      <c r="B744" s="303" t="s">
        <v>988</v>
      </c>
      <c r="C744" t="s">
        <v>2248</v>
      </c>
      <c r="D744" t="s">
        <v>1952</v>
      </c>
      <c r="E744" t="s">
        <v>2279</v>
      </c>
      <c r="F744" t="s">
        <v>999</v>
      </c>
      <c r="G744" t="s">
        <v>999</v>
      </c>
      <c r="H744"/>
      <c r="I744" t="s">
        <v>1011</v>
      </c>
      <c r="J744" s="336">
        <v>2248993</v>
      </c>
      <c r="K744" t="s">
        <v>999</v>
      </c>
      <c r="L744"/>
      <c r="M744"/>
      <c r="N744"/>
    </row>
    <row r="745" spans="2:14" ht="15.75">
      <c r="B745" s="303" t="s">
        <v>988</v>
      </c>
      <c r="C745" t="s">
        <v>2248</v>
      </c>
      <c r="D745" t="s">
        <v>1952</v>
      </c>
      <c r="E745" t="s">
        <v>1543</v>
      </c>
      <c r="F745" t="s">
        <v>999</v>
      </c>
      <c r="G745" t="s">
        <v>999</v>
      </c>
      <c r="H745"/>
      <c r="I745" t="s">
        <v>1011</v>
      </c>
      <c r="J745" s="336">
        <v>76107</v>
      </c>
      <c r="K745" t="s">
        <v>999</v>
      </c>
      <c r="L745"/>
      <c r="M745"/>
      <c r="N745"/>
    </row>
    <row r="746" spans="2:14" ht="15.75">
      <c r="B746" s="303" t="s">
        <v>988</v>
      </c>
      <c r="C746" t="s">
        <v>2248</v>
      </c>
      <c r="D746" t="s">
        <v>1952</v>
      </c>
      <c r="E746" t="s">
        <v>2212</v>
      </c>
      <c r="F746" t="s">
        <v>999</v>
      </c>
      <c r="G746" t="s">
        <v>999</v>
      </c>
      <c r="H746"/>
      <c r="I746" t="s">
        <v>1011</v>
      </c>
      <c r="J746" s="336">
        <v>0</v>
      </c>
      <c r="K746" t="s">
        <v>999</v>
      </c>
      <c r="L746"/>
      <c r="M746"/>
      <c r="N746"/>
    </row>
    <row r="747" spans="2:14" ht="15.75">
      <c r="B747" s="303" t="s">
        <v>988</v>
      </c>
      <c r="C747" t="s">
        <v>2248</v>
      </c>
      <c r="D747" t="s">
        <v>1952</v>
      </c>
      <c r="E747" t="s">
        <v>2209</v>
      </c>
      <c r="F747" t="s">
        <v>999</v>
      </c>
      <c r="G747" t="s">
        <v>999</v>
      </c>
      <c r="H747"/>
      <c r="I747" t="s">
        <v>1011</v>
      </c>
      <c r="J747" s="336">
        <v>0</v>
      </c>
      <c r="K747" t="s">
        <v>999</v>
      </c>
      <c r="L747"/>
      <c r="M747"/>
      <c r="N747"/>
    </row>
    <row r="748" spans="2:14" ht="15.75">
      <c r="B748" s="303" t="s">
        <v>988</v>
      </c>
      <c r="C748" t="s">
        <v>2248</v>
      </c>
      <c r="D748" t="s">
        <v>1952</v>
      </c>
      <c r="E748" t="s">
        <v>286</v>
      </c>
      <c r="F748" t="s">
        <v>999</v>
      </c>
      <c r="G748" t="s">
        <v>999</v>
      </c>
      <c r="H748"/>
      <c r="I748" t="s">
        <v>1011</v>
      </c>
      <c r="J748" s="336">
        <v>0</v>
      </c>
      <c r="K748" t="s">
        <v>999</v>
      </c>
      <c r="L748"/>
      <c r="M748"/>
      <c r="N748"/>
    </row>
    <row r="749" spans="2:14" ht="15.75">
      <c r="B749" s="303" t="s">
        <v>988</v>
      </c>
      <c r="C749" t="s">
        <v>1975</v>
      </c>
      <c r="D749" t="s">
        <v>1953</v>
      </c>
      <c r="E749" t="s">
        <v>2226</v>
      </c>
      <c r="F749" t="s">
        <v>999</v>
      </c>
      <c r="G749" t="s">
        <v>999</v>
      </c>
      <c r="H749"/>
      <c r="I749" t="s">
        <v>1011</v>
      </c>
      <c r="J749" s="336">
        <v>183824</v>
      </c>
      <c r="K749" t="s">
        <v>999</v>
      </c>
      <c r="L749"/>
      <c r="M749"/>
      <c r="N749"/>
    </row>
    <row r="750" spans="2:14" ht="15.75">
      <c r="B750" s="303" t="s">
        <v>988</v>
      </c>
      <c r="C750" t="s">
        <v>1975</v>
      </c>
      <c r="D750" t="s">
        <v>1953</v>
      </c>
      <c r="E750" t="s">
        <v>1543</v>
      </c>
      <c r="F750" t="s">
        <v>999</v>
      </c>
      <c r="G750" t="s">
        <v>999</v>
      </c>
      <c r="H750"/>
      <c r="I750" t="s">
        <v>1011</v>
      </c>
      <c r="J750" s="336">
        <v>0</v>
      </c>
      <c r="K750" t="s">
        <v>999</v>
      </c>
      <c r="L750"/>
      <c r="M750"/>
      <c r="N750"/>
    </row>
    <row r="751" spans="2:14" ht="15.75">
      <c r="B751" s="303" t="s">
        <v>988</v>
      </c>
      <c r="C751" t="s">
        <v>1975</v>
      </c>
      <c r="D751" t="s">
        <v>1952</v>
      </c>
      <c r="E751" t="s">
        <v>2279</v>
      </c>
      <c r="F751" t="s">
        <v>999</v>
      </c>
      <c r="G751" t="s">
        <v>999</v>
      </c>
      <c r="H751"/>
      <c r="I751" t="s">
        <v>1011</v>
      </c>
      <c r="J751" s="336">
        <v>12521966</v>
      </c>
      <c r="K751" t="s">
        <v>999</v>
      </c>
      <c r="L751"/>
      <c r="M751"/>
      <c r="N751"/>
    </row>
    <row r="752" spans="2:14" ht="15.75">
      <c r="B752" s="303" t="s">
        <v>988</v>
      </c>
      <c r="C752" t="s">
        <v>1975</v>
      </c>
      <c r="D752" t="s">
        <v>1952</v>
      </c>
      <c r="E752" t="s">
        <v>1543</v>
      </c>
      <c r="F752" t="s">
        <v>999</v>
      </c>
      <c r="G752" t="s">
        <v>999</v>
      </c>
      <c r="H752"/>
      <c r="I752" t="s">
        <v>1011</v>
      </c>
      <c r="J752" s="336">
        <v>3031526</v>
      </c>
      <c r="K752" t="s">
        <v>999</v>
      </c>
      <c r="L752"/>
      <c r="M752"/>
      <c r="N752"/>
    </row>
    <row r="753" spans="2:14" ht="15.75">
      <c r="B753" s="303" t="s">
        <v>988</v>
      </c>
      <c r="C753" t="s">
        <v>1975</v>
      </c>
      <c r="D753" t="s">
        <v>1952</v>
      </c>
      <c r="E753" t="s">
        <v>2212</v>
      </c>
      <c r="F753" t="s">
        <v>999</v>
      </c>
      <c r="G753" t="s">
        <v>999</v>
      </c>
      <c r="H753"/>
      <c r="I753" t="s">
        <v>1011</v>
      </c>
      <c r="J753" s="336">
        <v>0</v>
      </c>
      <c r="K753" t="s">
        <v>999</v>
      </c>
      <c r="L753"/>
      <c r="M753"/>
      <c r="N753"/>
    </row>
    <row r="754" spans="2:14" ht="15.75">
      <c r="B754" s="303" t="s">
        <v>988</v>
      </c>
      <c r="C754" t="s">
        <v>1975</v>
      </c>
      <c r="D754" t="s">
        <v>1952</v>
      </c>
      <c r="E754" t="s">
        <v>2209</v>
      </c>
      <c r="F754" t="s">
        <v>999</v>
      </c>
      <c r="G754" t="s">
        <v>999</v>
      </c>
      <c r="H754"/>
      <c r="I754" t="s">
        <v>1011</v>
      </c>
      <c r="J754" s="336">
        <v>5944625</v>
      </c>
      <c r="K754" t="s">
        <v>999</v>
      </c>
      <c r="L754"/>
      <c r="M754"/>
      <c r="N754"/>
    </row>
    <row r="755" spans="2:14" ht="15.75">
      <c r="B755" s="303" t="s">
        <v>988</v>
      </c>
      <c r="C755" t="s">
        <v>1975</v>
      </c>
      <c r="D755" t="s">
        <v>1952</v>
      </c>
      <c r="E755" t="s">
        <v>2280</v>
      </c>
      <c r="F755" t="s">
        <v>999</v>
      </c>
      <c r="G755" t="s">
        <v>999</v>
      </c>
      <c r="H755"/>
      <c r="I755" t="s">
        <v>1011</v>
      </c>
      <c r="J755" s="336">
        <v>0</v>
      </c>
      <c r="K755" t="s">
        <v>999</v>
      </c>
      <c r="L755"/>
      <c r="M755"/>
      <c r="N755"/>
    </row>
    <row r="756" spans="2:14" ht="15.75">
      <c r="B756" s="303" t="s">
        <v>988</v>
      </c>
      <c r="C756" t="s">
        <v>1975</v>
      </c>
      <c r="D756" t="s">
        <v>1952</v>
      </c>
      <c r="E756" t="s">
        <v>286</v>
      </c>
      <c r="F756" t="s">
        <v>999</v>
      </c>
      <c r="G756" t="s">
        <v>999</v>
      </c>
      <c r="H756"/>
      <c r="I756" t="s">
        <v>1011</v>
      </c>
      <c r="J756" s="336">
        <v>75366865</v>
      </c>
      <c r="K756" t="s">
        <v>999</v>
      </c>
      <c r="L756"/>
      <c r="M756"/>
      <c r="N756"/>
    </row>
    <row r="757" spans="2:14" ht="15.75">
      <c r="B757" s="303" t="s">
        <v>988</v>
      </c>
      <c r="C757" t="s">
        <v>2328</v>
      </c>
      <c r="D757" t="s">
        <v>1953</v>
      </c>
      <c r="E757" t="s">
        <v>2226</v>
      </c>
      <c r="F757" t="s">
        <v>999</v>
      </c>
      <c r="G757" t="s">
        <v>999</v>
      </c>
      <c r="H757"/>
      <c r="I757" t="s">
        <v>1011</v>
      </c>
      <c r="J757" s="336">
        <v>10000</v>
      </c>
      <c r="K757" t="s">
        <v>999</v>
      </c>
      <c r="L757"/>
      <c r="M757"/>
      <c r="N757"/>
    </row>
    <row r="758" spans="2:14" ht="15.75">
      <c r="B758" s="303" t="s">
        <v>988</v>
      </c>
      <c r="C758" t="s">
        <v>2328</v>
      </c>
      <c r="D758" t="s">
        <v>1953</v>
      </c>
      <c r="E758" t="s">
        <v>1543</v>
      </c>
      <c r="F758" t="s">
        <v>999</v>
      </c>
      <c r="G758" t="s">
        <v>999</v>
      </c>
      <c r="H758"/>
      <c r="I758" t="s">
        <v>1011</v>
      </c>
      <c r="J758" s="336">
        <v>0</v>
      </c>
      <c r="K758" t="s">
        <v>999</v>
      </c>
      <c r="L758"/>
      <c r="M758"/>
      <c r="N758"/>
    </row>
    <row r="759" spans="2:14" ht="15.75">
      <c r="B759" s="303" t="s">
        <v>988</v>
      </c>
      <c r="C759" t="s">
        <v>2328</v>
      </c>
      <c r="D759" t="s">
        <v>1952</v>
      </c>
      <c r="E759" t="s">
        <v>2279</v>
      </c>
      <c r="F759" t="s">
        <v>999</v>
      </c>
      <c r="G759" t="s">
        <v>999</v>
      </c>
      <c r="H759"/>
      <c r="I759" t="s">
        <v>1011</v>
      </c>
      <c r="J759" s="336">
        <v>21940269</v>
      </c>
      <c r="K759" t="s">
        <v>999</v>
      </c>
      <c r="L759"/>
      <c r="M759"/>
      <c r="N759"/>
    </row>
    <row r="760" spans="2:14" ht="15.75">
      <c r="B760" s="303" t="s">
        <v>988</v>
      </c>
      <c r="C760" t="s">
        <v>2328</v>
      </c>
      <c r="D760" t="s">
        <v>1952</v>
      </c>
      <c r="E760" t="s">
        <v>1543</v>
      </c>
      <c r="F760" t="s">
        <v>999</v>
      </c>
      <c r="G760" t="s">
        <v>999</v>
      </c>
      <c r="H760"/>
      <c r="I760" t="s">
        <v>1011</v>
      </c>
      <c r="J760" s="336">
        <v>3397388</v>
      </c>
      <c r="K760" t="s">
        <v>999</v>
      </c>
      <c r="L760"/>
      <c r="M760"/>
      <c r="N760"/>
    </row>
    <row r="761" spans="2:14" ht="15.75">
      <c r="B761" s="303" t="s">
        <v>988</v>
      </c>
      <c r="C761" t="s">
        <v>2328</v>
      </c>
      <c r="D761" t="s">
        <v>1952</v>
      </c>
      <c r="E761" t="s">
        <v>2212</v>
      </c>
      <c r="F761" t="s">
        <v>999</v>
      </c>
      <c r="G761" t="s">
        <v>999</v>
      </c>
      <c r="H761"/>
      <c r="I761" t="s">
        <v>1011</v>
      </c>
      <c r="J761" s="336">
        <v>0</v>
      </c>
      <c r="K761" t="s">
        <v>999</v>
      </c>
      <c r="L761"/>
      <c r="M761"/>
      <c r="N761"/>
    </row>
    <row r="762" spans="2:14" ht="15.75">
      <c r="B762" s="303" t="s">
        <v>988</v>
      </c>
      <c r="C762" t="s">
        <v>2328</v>
      </c>
      <c r="D762" t="s">
        <v>1952</v>
      </c>
      <c r="E762" t="s">
        <v>2209</v>
      </c>
      <c r="F762" t="s">
        <v>999</v>
      </c>
      <c r="G762" t="s">
        <v>999</v>
      </c>
      <c r="H762"/>
      <c r="I762" t="s">
        <v>1011</v>
      </c>
      <c r="J762" s="336">
        <v>22983858</v>
      </c>
      <c r="K762" t="s">
        <v>999</v>
      </c>
      <c r="L762"/>
      <c r="M762"/>
      <c r="N762"/>
    </row>
    <row r="763" spans="2:14" ht="15.75">
      <c r="B763" s="303" t="s">
        <v>988</v>
      </c>
      <c r="C763" t="s">
        <v>2328</v>
      </c>
      <c r="D763" t="s">
        <v>1952</v>
      </c>
      <c r="E763" t="s">
        <v>2280</v>
      </c>
      <c r="F763" t="s">
        <v>999</v>
      </c>
      <c r="G763" t="s">
        <v>999</v>
      </c>
      <c r="H763"/>
      <c r="I763" t="s">
        <v>1011</v>
      </c>
      <c r="J763" s="336">
        <v>0</v>
      </c>
      <c r="K763" t="s">
        <v>999</v>
      </c>
      <c r="L763"/>
      <c r="M763"/>
      <c r="N763"/>
    </row>
    <row r="764" spans="2:14" ht="15.75">
      <c r="B764" s="303" t="s">
        <v>988</v>
      </c>
      <c r="C764" t="s">
        <v>2328</v>
      </c>
      <c r="D764" t="s">
        <v>1952</v>
      </c>
      <c r="E764" t="s">
        <v>286</v>
      </c>
      <c r="F764" t="s">
        <v>999</v>
      </c>
      <c r="G764" t="s">
        <v>999</v>
      </c>
      <c r="H764"/>
      <c r="I764" t="s">
        <v>1011</v>
      </c>
      <c r="J764" s="336">
        <v>23726557</v>
      </c>
      <c r="K764" t="s">
        <v>999</v>
      </c>
      <c r="L764"/>
      <c r="M764"/>
      <c r="N764"/>
    </row>
    <row r="765" spans="2:14" ht="15.75">
      <c r="B765" s="303" t="s">
        <v>988</v>
      </c>
      <c r="C765" t="s">
        <v>2329</v>
      </c>
      <c r="D765" t="s">
        <v>1953</v>
      </c>
      <c r="E765" t="s">
        <v>1543</v>
      </c>
      <c r="F765" t="s">
        <v>999</v>
      </c>
      <c r="G765" t="s">
        <v>999</v>
      </c>
      <c r="H765"/>
      <c r="I765" t="s">
        <v>1011</v>
      </c>
      <c r="J765" s="336">
        <v>0</v>
      </c>
      <c r="K765" t="s">
        <v>999</v>
      </c>
      <c r="L765"/>
      <c r="M765"/>
      <c r="N765"/>
    </row>
    <row r="766" spans="2:14" ht="15.75">
      <c r="B766" s="303" t="s">
        <v>988</v>
      </c>
      <c r="C766" t="s">
        <v>2329</v>
      </c>
      <c r="D766" t="s">
        <v>1952</v>
      </c>
      <c r="E766" t="s">
        <v>2279</v>
      </c>
      <c r="F766" t="s">
        <v>999</v>
      </c>
      <c r="G766" t="s">
        <v>999</v>
      </c>
      <c r="H766"/>
      <c r="I766" t="s">
        <v>1011</v>
      </c>
      <c r="J766" s="336">
        <v>1271950</v>
      </c>
      <c r="K766" t="s">
        <v>999</v>
      </c>
      <c r="L766"/>
      <c r="M766"/>
      <c r="N766"/>
    </row>
    <row r="767" spans="2:14" ht="15.75">
      <c r="B767" s="303" t="s">
        <v>988</v>
      </c>
      <c r="C767" t="s">
        <v>2329</v>
      </c>
      <c r="D767" t="s">
        <v>1952</v>
      </c>
      <c r="E767" t="s">
        <v>1543</v>
      </c>
      <c r="F767" t="s">
        <v>999</v>
      </c>
      <c r="G767" t="s">
        <v>999</v>
      </c>
      <c r="H767"/>
      <c r="I767" t="s">
        <v>1011</v>
      </c>
      <c r="J767" s="336">
        <v>6514601</v>
      </c>
      <c r="K767" t="s">
        <v>999</v>
      </c>
      <c r="L767"/>
      <c r="M767"/>
      <c r="N767"/>
    </row>
    <row r="768" spans="2:14" ht="15.75">
      <c r="B768" s="303" t="s">
        <v>988</v>
      </c>
      <c r="C768" t="s">
        <v>2329</v>
      </c>
      <c r="D768" t="s">
        <v>1952</v>
      </c>
      <c r="E768" t="s">
        <v>2212</v>
      </c>
      <c r="F768" t="s">
        <v>999</v>
      </c>
      <c r="G768" t="s">
        <v>999</v>
      </c>
      <c r="H768"/>
      <c r="I768" t="s">
        <v>1011</v>
      </c>
      <c r="J768" s="336">
        <v>0</v>
      </c>
      <c r="K768" t="s">
        <v>999</v>
      </c>
      <c r="L768"/>
      <c r="M768"/>
      <c r="N768"/>
    </row>
    <row r="769" spans="2:14" ht="15.75">
      <c r="B769" s="303" t="s">
        <v>988</v>
      </c>
      <c r="C769" t="s">
        <v>2329</v>
      </c>
      <c r="D769" t="s">
        <v>1952</v>
      </c>
      <c r="E769" t="s">
        <v>2209</v>
      </c>
      <c r="F769" t="s">
        <v>999</v>
      </c>
      <c r="G769" t="s">
        <v>999</v>
      </c>
      <c r="H769"/>
      <c r="I769" t="s">
        <v>1011</v>
      </c>
      <c r="J769" s="336">
        <v>918818</v>
      </c>
      <c r="K769" t="s">
        <v>999</v>
      </c>
      <c r="L769"/>
      <c r="M769"/>
      <c r="N769"/>
    </row>
    <row r="770" spans="2:14" ht="15.75">
      <c r="B770" s="303" t="s">
        <v>988</v>
      </c>
      <c r="C770" t="s">
        <v>2329</v>
      </c>
      <c r="D770" t="s">
        <v>1952</v>
      </c>
      <c r="E770" t="s">
        <v>286</v>
      </c>
      <c r="F770" t="s">
        <v>999</v>
      </c>
      <c r="G770" t="s">
        <v>999</v>
      </c>
      <c r="H770"/>
      <c r="I770" t="s">
        <v>1011</v>
      </c>
      <c r="J770" s="336">
        <v>3907427</v>
      </c>
      <c r="K770" t="s">
        <v>999</v>
      </c>
      <c r="L770"/>
      <c r="M770"/>
      <c r="N770"/>
    </row>
    <row r="771" spans="2:14" ht="15.75">
      <c r="B771" s="303" t="s">
        <v>988</v>
      </c>
      <c r="C771" t="s">
        <v>2330</v>
      </c>
      <c r="D771" t="s">
        <v>1953</v>
      </c>
      <c r="E771" t="s">
        <v>1543</v>
      </c>
      <c r="F771" t="s">
        <v>999</v>
      </c>
      <c r="G771" t="s">
        <v>999</v>
      </c>
      <c r="H771"/>
      <c r="I771" t="s">
        <v>1011</v>
      </c>
      <c r="J771" s="336">
        <v>10657125</v>
      </c>
      <c r="K771" t="s">
        <v>999</v>
      </c>
      <c r="L771"/>
      <c r="M771"/>
      <c r="N771"/>
    </row>
    <row r="772" spans="2:14" ht="15.75">
      <c r="B772" s="303" t="s">
        <v>988</v>
      </c>
      <c r="C772" t="s">
        <v>2330</v>
      </c>
      <c r="D772" t="s">
        <v>1952</v>
      </c>
      <c r="E772" t="s">
        <v>2279</v>
      </c>
      <c r="F772" t="s">
        <v>999</v>
      </c>
      <c r="G772" t="s">
        <v>999</v>
      </c>
      <c r="H772"/>
      <c r="I772" t="s">
        <v>1011</v>
      </c>
      <c r="J772" s="336">
        <v>3982716</v>
      </c>
      <c r="K772" t="s">
        <v>999</v>
      </c>
      <c r="L772"/>
      <c r="M772"/>
      <c r="N772"/>
    </row>
    <row r="773" spans="2:14" ht="15.75">
      <c r="B773" s="303" t="s">
        <v>988</v>
      </c>
      <c r="C773" t="s">
        <v>2330</v>
      </c>
      <c r="D773" t="s">
        <v>1952</v>
      </c>
      <c r="E773" t="s">
        <v>1543</v>
      </c>
      <c r="F773" t="s">
        <v>999</v>
      </c>
      <c r="G773" t="s">
        <v>999</v>
      </c>
      <c r="H773"/>
      <c r="I773" t="s">
        <v>1011</v>
      </c>
      <c r="J773" s="336">
        <v>0</v>
      </c>
      <c r="K773" t="s">
        <v>999</v>
      </c>
      <c r="L773"/>
      <c r="M773"/>
      <c r="N773"/>
    </row>
    <row r="774" spans="2:14" ht="15.75">
      <c r="B774" s="303" t="s">
        <v>988</v>
      </c>
      <c r="C774" t="s">
        <v>2330</v>
      </c>
      <c r="D774" t="s">
        <v>1952</v>
      </c>
      <c r="E774" t="s">
        <v>2212</v>
      </c>
      <c r="F774" t="s">
        <v>999</v>
      </c>
      <c r="G774" t="s">
        <v>999</v>
      </c>
      <c r="H774"/>
      <c r="I774" t="s">
        <v>1011</v>
      </c>
      <c r="J774" s="336">
        <v>0</v>
      </c>
      <c r="K774" t="s">
        <v>999</v>
      </c>
      <c r="L774"/>
      <c r="M774"/>
      <c r="N774"/>
    </row>
    <row r="775" spans="2:14" ht="15.75">
      <c r="B775" s="303" t="s">
        <v>988</v>
      </c>
      <c r="C775" t="s">
        <v>2330</v>
      </c>
      <c r="D775" t="s">
        <v>1952</v>
      </c>
      <c r="E775" t="s">
        <v>2209</v>
      </c>
      <c r="F775" t="s">
        <v>999</v>
      </c>
      <c r="G775" t="s">
        <v>999</v>
      </c>
      <c r="H775"/>
      <c r="I775" t="s">
        <v>1011</v>
      </c>
      <c r="J775" s="336">
        <v>0</v>
      </c>
      <c r="K775" t="s">
        <v>999</v>
      </c>
      <c r="L775"/>
      <c r="M775"/>
      <c r="N775"/>
    </row>
    <row r="776" spans="2:14" ht="15.75">
      <c r="B776" s="303" t="s">
        <v>988</v>
      </c>
      <c r="C776" t="s">
        <v>2330</v>
      </c>
      <c r="D776" t="s">
        <v>1952</v>
      </c>
      <c r="E776" t="s">
        <v>2280</v>
      </c>
      <c r="F776" t="s">
        <v>999</v>
      </c>
      <c r="G776" t="s">
        <v>999</v>
      </c>
      <c r="H776"/>
      <c r="I776" t="s">
        <v>1011</v>
      </c>
      <c r="J776" s="336">
        <v>0</v>
      </c>
      <c r="K776" t="s">
        <v>999</v>
      </c>
      <c r="L776"/>
      <c r="M776"/>
      <c r="N776"/>
    </row>
    <row r="777" spans="2:14" ht="15.75">
      <c r="B777" s="303" t="s">
        <v>988</v>
      </c>
      <c r="C777" t="s">
        <v>2330</v>
      </c>
      <c r="D777" t="s">
        <v>1952</v>
      </c>
      <c r="E777" t="s">
        <v>286</v>
      </c>
      <c r="F777" t="s">
        <v>999</v>
      </c>
      <c r="G777" t="s">
        <v>999</v>
      </c>
      <c r="H777"/>
      <c r="I777" t="s">
        <v>1011</v>
      </c>
      <c r="J777" s="336">
        <v>0</v>
      </c>
      <c r="K777" t="s">
        <v>999</v>
      </c>
      <c r="L777"/>
      <c r="M777"/>
      <c r="N777"/>
    </row>
    <row r="778" spans="2:14" ht="15.75">
      <c r="B778" s="303" t="s">
        <v>988</v>
      </c>
      <c r="C778" t="s">
        <v>2268</v>
      </c>
      <c r="D778" t="s">
        <v>1953</v>
      </c>
      <c r="E778" t="s">
        <v>2226</v>
      </c>
      <c r="F778" t="s">
        <v>999</v>
      </c>
      <c r="G778" t="s">
        <v>999</v>
      </c>
      <c r="H778"/>
      <c r="I778" t="s">
        <v>1011</v>
      </c>
      <c r="J778" s="336">
        <v>31250</v>
      </c>
      <c r="K778" t="s">
        <v>999</v>
      </c>
      <c r="L778"/>
      <c r="M778"/>
      <c r="N778"/>
    </row>
    <row r="779" spans="2:14" ht="15.75">
      <c r="B779" s="303" t="s">
        <v>988</v>
      </c>
      <c r="C779" t="s">
        <v>2268</v>
      </c>
      <c r="D779" t="s">
        <v>1953</v>
      </c>
      <c r="E779" t="s">
        <v>1543</v>
      </c>
      <c r="F779" t="s">
        <v>999</v>
      </c>
      <c r="G779" t="s">
        <v>999</v>
      </c>
      <c r="H779"/>
      <c r="I779" t="s">
        <v>1011</v>
      </c>
      <c r="J779" s="336">
        <v>0</v>
      </c>
      <c r="K779" t="s">
        <v>999</v>
      </c>
      <c r="L779"/>
      <c r="M779"/>
      <c r="N779"/>
    </row>
    <row r="780" spans="2:14" ht="15.75">
      <c r="B780" s="303" t="s">
        <v>988</v>
      </c>
      <c r="C780" t="s">
        <v>2268</v>
      </c>
      <c r="D780" t="s">
        <v>1952</v>
      </c>
      <c r="E780" t="s">
        <v>2279</v>
      </c>
      <c r="F780" t="s">
        <v>999</v>
      </c>
      <c r="G780" t="s">
        <v>999</v>
      </c>
      <c r="H780"/>
      <c r="I780" t="s">
        <v>1011</v>
      </c>
      <c r="J780" s="336">
        <v>10757774</v>
      </c>
      <c r="K780" t="s">
        <v>999</v>
      </c>
      <c r="L780"/>
      <c r="M780"/>
      <c r="N780"/>
    </row>
    <row r="781" spans="2:14" ht="15.75">
      <c r="B781" s="303" t="s">
        <v>988</v>
      </c>
      <c r="C781" t="s">
        <v>2268</v>
      </c>
      <c r="D781" t="s">
        <v>1952</v>
      </c>
      <c r="E781" t="s">
        <v>1543</v>
      </c>
      <c r="F781" t="s">
        <v>999</v>
      </c>
      <c r="G781" t="s">
        <v>999</v>
      </c>
      <c r="H781"/>
      <c r="I781" t="s">
        <v>1011</v>
      </c>
      <c r="J781" s="336">
        <v>1692333</v>
      </c>
      <c r="K781" t="s">
        <v>999</v>
      </c>
      <c r="L781"/>
      <c r="M781"/>
      <c r="N781"/>
    </row>
    <row r="782" spans="2:14" ht="15.75">
      <c r="B782" s="303" t="s">
        <v>988</v>
      </c>
      <c r="C782" t="s">
        <v>2268</v>
      </c>
      <c r="D782" t="s">
        <v>1952</v>
      </c>
      <c r="E782" t="s">
        <v>2212</v>
      </c>
      <c r="F782" t="s">
        <v>999</v>
      </c>
      <c r="G782" t="s">
        <v>999</v>
      </c>
      <c r="H782"/>
      <c r="I782" t="s">
        <v>1011</v>
      </c>
      <c r="J782" s="336">
        <v>1500000</v>
      </c>
      <c r="K782" t="s">
        <v>999</v>
      </c>
      <c r="L782"/>
      <c r="M782"/>
      <c r="N782"/>
    </row>
    <row r="783" spans="2:14" ht="15.75">
      <c r="B783" s="303" t="s">
        <v>988</v>
      </c>
      <c r="C783" t="s">
        <v>2268</v>
      </c>
      <c r="D783" t="s">
        <v>1952</v>
      </c>
      <c r="E783" t="s">
        <v>2209</v>
      </c>
      <c r="F783" t="s">
        <v>999</v>
      </c>
      <c r="G783" t="s">
        <v>999</v>
      </c>
      <c r="H783"/>
      <c r="I783" t="s">
        <v>1011</v>
      </c>
      <c r="J783" s="336">
        <v>6754163</v>
      </c>
      <c r="K783" t="s">
        <v>999</v>
      </c>
      <c r="L783"/>
      <c r="M783"/>
      <c r="N783"/>
    </row>
    <row r="784" spans="2:14" ht="15.75">
      <c r="B784" s="303" t="s">
        <v>988</v>
      </c>
      <c r="C784" t="s">
        <v>2268</v>
      </c>
      <c r="D784" t="s">
        <v>1952</v>
      </c>
      <c r="E784" t="s">
        <v>286</v>
      </c>
      <c r="F784" t="s">
        <v>999</v>
      </c>
      <c r="G784" t="s">
        <v>999</v>
      </c>
      <c r="H784"/>
      <c r="I784" t="s">
        <v>1011</v>
      </c>
      <c r="J784" s="336">
        <v>6901652</v>
      </c>
      <c r="K784" t="s">
        <v>999</v>
      </c>
      <c r="L784"/>
      <c r="M784"/>
      <c r="N784"/>
    </row>
    <row r="785" spans="2:14" ht="15.75">
      <c r="B785" s="303" t="s">
        <v>988</v>
      </c>
      <c r="C785" t="s">
        <v>2240</v>
      </c>
      <c r="D785" t="s">
        <v>1953</v>
      </c>
      <c r="E785" t="s">
        <v>2226</v>
      </c>
      <c r="F785" t="s">
        <v>999</v>
      </c>
      <c r="G785" t="s">
        <v>999</v>
      </c>
      <c r="H785"/>
      <c r="I785" t="s">
        <v>1011</v>
      </c>
      <c r="J785" s="336">
        <v>23400</v>
      </c>
      <c r="K785" t="s">
        <v>999</v>
      </c>
      <c r="L785"/>
      <c r="M785"/>
      <c r="N785"/>
    </row>
    <row r="786" spans="2:14" ht="15.75">
      <c r="B786" s="303" t="s">
        <v>988</v>
      </c>
      <c r="C786" t="s">
        <v>2240</v>
      </c>
      <c r="D786" t="s">
        <v>1953</v>
      </c>
      <c r="E786" t="s">
        <v>1543</v>
      </c>
      <c r="F786" t="s">
        <v>999</v>
      </c>
      <c r="G786" t="s">
        <v>999</v>
      </c>
      <c r="H786"/>
      <c r="I786" t="s">
        <v>1011</v>
      </c>
      <c r="J786" s="336">
        <v>1906802</v>
      </c>
      <c r="K786" t="s">
        <v>999</v>
      </c>
      <c r="L786"/>
      <c r="M786"/>
      <c r="N786"/>
    </row>
    <row r="787" spans="2:14" ht="15.75">
      <c r="B787" s="303" t="s">
        <v>988</v>
      </c>
      <c r="C787" t="s">
        <v>2240</v>
      </c>
      <c r="D787" t="s">
        <v>1952</v>
      </c>
      <c r="E787" t="s">
        <v>2279</v>
      </c>
      <c r="F787" t="s">
        <v>999</v>
      </c>
      <c r="G787" t="s">
        <v>999</v>
      </c>
      <c r="H787"/>
      <c r="I787" t="s">
        <v>1011</v>
      </c>
      <c r="J787" s="336">
        <v>3959142</v>
      </c>
      <c r="K787" t="s">
        <v>999</v>
      </c>
      <c r="L787"/>
      <c r="M787"/>
      <c r="N787"/>
    </row>
    <row r="788" spans="2:14" ht="15.75">
      <c r="B788" s="303" t="s">
        <v>988</v>
      </c>
      <c r="C788" t="s">
        <v>2240</v>
      </c>
      <c r="D788" t="s">
        <v>1952</v>
      </c>
      <c r="E788" t="s">
        <v>1543</v>
      </c>
      <c r="F788" t="s">
        <v>999</v>
      </c>
      <c r="G788" t="s">
        <v>999</v>
      </c>
      <c r="H788"/>
      <c r="I788" t="s">
        <v>1011</v>
      </c>
      <c r="J788" s="336">
        <v>2346954</v>
      </c>
      <c r="K788" t="s">
        <v>999</v>
      </c>
      <c r="L788"/>
      <c r="M788"/>
      <c r="N788"/>
    </row>
    <row r="789" spans="2:14" ht="15.75">
      <c r="B789" s="303" t="s">
        <v>988</v>
      </c>
      <c r="C789" t="s">
        <v>2240</v>
      </c>
      <c r="D789" t="s">
        <v>1952</v>
      </c>
      <c r="E789" t="s">
        <v>2212</v>
      </c>
      <c r="F789" t="s">
        <v>999</v>
      </c>
      <c r="G789" t="s">
        <v>999</v>
      </c>
      <c r="H789"/>
      <c r="I789" t="s">
        <v>1011</v>
      </c>
      <c r="J789" s="336">
        <v>0</v>
      </c>
      <c r="K789" t="s">
        <v>999</v>
      </c>
      <c r="L789"/>
      <c r="M789"/>
      <c r="N789"/>
    </row>
    <row r="790" spans="2:14" ht="15.75">
      <c r="B790" s="303" t="s">
        <v>988</v>
      </c>
      <c r="C790" t="s">
        <v>2240</v>
      </c>
      <c r="D790" t="s">
        <v>1952</v>
      </c>
      <c r="E790" t="s">
        <v>2209</v>
      </c>
      <c r="F790" t="s">
        <v>999</v>
      </c>
      <c r="G790" t="s">
        <v>999</v>
      </c>
      <c r="H790"/>
      <c r="I790" t="s">
        <v>1011</v>
      </c>
      <c r="J790" s="336">
        <v>5674086</v>
      </c>
      <c r="K790" t="s">
        <v>999</v>
      </c>
      <c r="L790"/>
      <c r="M790"/>
      <c r="N790"/>
    </row>
    <row r="791" spans="2:14" ht="15.75">
      <c r="B791" s="303" t="s">
        <v>988</v>
      </c>
      <c r="C791" t="s">
        <v>2240</v>
      </c>
      <c r="D791" t="s">
        <v>1952</v>
      </c>
      <c r="E791" t="s">
        <v>286</v>
      </c>
      <c r="F791" t="s">
        <v>999</v>
      </c>
      <c r="G791" t="s">
        <v>999</v>
      </c>
      <c r="H791"/>
      <c r="I791" t="s">
        <v>1011</v>
      </c>
      <c r="J791" s="336">
        <v>0</v>
      </c>
      <c r="K791" t="s">
        <v>999</v>
      </c>
      <c r="L791"/>
      <c r="M791"/>
      <c r="N791"/>
    </row>
    <row r="792" spans="2:14" ht="15.75">
      <c r="B792" s="303" t="s">
        <v>988</v>
      </c>
      <c r="C792" t="s">
        <v>2251</v>
      </c>
      <c r="D792" t="s">
        <v>1953</v>
      </c>
      <c r="E792" t="s">
        <v>1543</v>
      </c>
      <c r="F792" t="s">
        <v>999</v>
      </c>
      <c r="G792" t="s">
        <v>999</v>
      </c>
      <c r="H792"/>
      <c r="I792" t="s">
        <v>1011</v>
      </c>
      <c r="J792" s="336">
        <v>5906987</v>
      </c>
      <c r="K792" t="s">
        <v>999</v>
      </c>
      <c r="L792"/>
      <c r="M792"/>
      <c r="N792"/>
    </row>
    <row r="793" spans="2:14" ht="15.75">
      <c r="B793" s="303" t="s">
        <v>988</v>
      </c>
      <c r="C793" t="s">
        <v>2251</v>
      </c>
      <c r="D793" t="s">
        <v>1952</v>
      </c>
      <c r="E793" t="s">
        <v>2279</v>
      </c>
      <c r="F793" t="s">
        <v>999</v>
      </c>
      <c r="G793" t="s">
        <v>999</v>
      </c>
      <c r="H793"/>
      <c r="I793" t="s">
        <v>1011</v>
      </c>
      <c r="J793" s="336">
        <v>17304645</v>
      </c>
      <c r="K793" t="s">
        <v>999</v>
      </c>
      <c r="L793"/>
      <c r="M793"/>
      <c r="N793"/>
    </row>
    <row r="794" spans="2:14" ht="15.75">
      <c r="B794" s="303" t="s">
        <v>988</v>
      </c>
      <c r="C794" t="s">
        <v>2251</v>
      </c>
      <c r="D794" t="s">
        <v>1952</v>
      </c>
      <c r="E794" t="s">
        <v>1543</v>
      </c>
      <c r="F794" t="s">
        <v>999</v>
      </c>
      <c r="G794" t="s">
        <v>999</v>
      </c>
      <c r="H794"/>
      <c r="I794" t="s">
        <v>1011</v>
      </c>
      <c r="J794" s="336">
        <v>7357460</v>
      </c>
      <c r="K794" t="s">
        <v>999</v>
      </c>
      <c r="L794"/>
      <c r="M794"/>
      <c r="N794"/>
    </row>
    <row r="795" spans="2:14" ht="15.75">
      <c r="B795" s="303" t="s">
        <v>988</v>
      </c>
      <c r="C795" t="s">
        <v>2251</v>
      </c>
      <c r="D795" t="s">
        <v>1952</v>
      </c>
      <c r="E795" t="s">
        <v>2212</v>
      </c>
      <c r="F795" t="s">
        <v>999</v>
      </c>
      <c r="G795" t="s">
        <v>999</v>
      </c>
      <c r="H795"/>
      <c r="I795" t="s">
        <v>1011</v>
      </c>
      <c r="J795" s="336">
        <v>0</v>
      </c>
      <c r="K795" t="s">
        <v>999</v>
      </c>
      <c r="L795"/>
      <c r="M795"/>
      <c r="N795"/>
    </row>
    <row r="796" spans="2:14" ht="15.75">
      <c r="B796" s="303" t="s">
        <v>988</v>
      </c>
      <c r="C796" t="s">
        <v>2251</v>
      </c>
      <c r="D796" t="s">
        <v>1952</v>
      </c>
      <c r="E796" t="s">
        <v>2209</v>
      </c>
      <c r="F796" t="s">
        <v>999</v>
      </c>
      <c r="G796" t="s">
        <v>999</v>
      </c>
      <c r="H796"/>
      <c r="I796" t="s">
        <v>1011</v>
      </c>
      <c r="J796" s="336">
        <v>23921813</v>
      </c>
      <c r="K796" t="s">
        <v>999</v>
      </c>
      <c r="L796"/>
      <c r="M796"/>
      <c r="N796"/>
    </row>
    <row r="797" spans="2:14" ht="15.75">
      <c r="B797" s="303" t="s">
        <v>988</v>
      </c>
      <c r="C797" t="s">
        <v>2251</v>
      </c>
      <c r="D797" t="s">
        <v>1952</v>
      </c>
      <c r="E797" t="s">
        <v>286</v>
      </c>
      <c r="F797" t="s">
        <v>999</v>
      </c>
      <c r="G797" t="s">
        <v>999</v>
      </c>
      <c r="H797"/>
      <c r="I797" t="s">
        <v>1011</v>
      </c>
      <c r="J797" s="336">
        <v>5624200</v>
      </c>
      <c r="K797" t="s">
        <v>999</v>
      </c>
      <c r="L797"/>
      <c r="M797"/>
      <c r="N797"/>
    </row>
    <row r="798" spans="2:14" ht="15.75">
      <c r="B798" s="303" t="s">
        <v>988</v>
      </c>
      <c r="C798" t="s">
        <v>2236</v>
      </c>
      <c r="D798" t="s">
        <v>1953</v>
      </c>
      <c r="E798" t="s">
        <v>1543</v>
      </c>
      <c r="F798" t="s">
        <v>999</v>
      </c>
      <c r="G798" t="s">
        <v>999</v>
      </c>
      <c r="H798"/>
      <c r="I798" t="s">
        <v>1011</v>
      </c>
      <c r="J798" s="336">
        <v>0</v>
      </c>
      <c r="K798" t="s">
        <v>999</v>
      </c>
      <c r="L798"/>
      <c r="M798"/>
      <c r="N798"/>
    </row>
    <row r="799" spans="2:14" ht="15.75">
      <c r="B799" s="303" t="s">
        <v>988</v>
      </c>
      <c r="C799" t="s">
        <v>2236</v>
      </c>
      <c r="D799" t="s">
        <v>1952</v>
      </c>
      <c r="E799" t="s">
        <v>2279</v>
      </c>
      <c r="F799" t="s">
        <v>999</v>
      </c>
      <c r="G799" t="s">
        <v>999</v>
      </c>
      <c r="H799"/>
      <c r="I799" t="s">
        <v>1011</v>
      </c>
      <c r="J799" s="336">
        <v>721939</v>
      </c>
      <c r="K799" t="s">
        <v>999</v>
      </c>
      <c r="L799"/>
      <c r="M799"/>
      <c r="N799"/>
    </row>
    <row r="800" spans="2:14" ht="15.75">
      <c r="B800" s="303" t="s">
        <v>988</v>
      </c>
      <c r="C800" t="s">
        <v>2236</v>
      </c>
      <c r="D800" t="s">
        <v>1952</v>
      </c>
      <c r="E800" t="s">
        <v>1543</v>
      </c>
      <c r="F800" t="s">
        <v>999</v>
      </c>
      <c r="G800" t="s">
        <v>999</v>
      </c>
      <c r="H800"/>
      <c r="I800" t="s">
        <v>1011</v>
      </c>
      <c r="J800" s="336">
        <v>1305503</v>
      </c>
      <c r="K800" t="s">
        <v>999</v>
      </c>
      <c r="L800"/>
      <c r="M800"/>
      <c r="N800"/>
    </row>
    <row r="801" spans="2:14" ht="15.75">
      <c r="B801" s="303" t="s">
        <v>988</v>
      </c>
      <c r="C801" t="s">
        <v>2236</v>
      </c>
      <c r="D801" t="s">
        <v>1952</v>
      </c>
      <c r="E801" t="s">
        <v>2212</v>
      </c>
      <c r="F801" t="s">
        <v>999</v>
      </c>
      <c r="G801" t="s">
        <v>999</v>
      </c>
      <c r="H801"/>
      <c r="I801" t="s">
        <v>1011</v>
      </c>
      <c r="J801" s="336">
        <v>0</v>
      </c>
      <c r="K801" t="s">
        <v>999</v>
      </c>
      <c r="L801"/>
      <c r="M801"/>
      <c r="N801"/>
    </row>
    <row r="802" spans="2:14" ht="15.75">
      <c r="B802" s="303" t="s">
        <v>988</v>
      </c>
      <c r="C802" t="s">
        <v>2236</v>
      </c>
      <c r="D802" t="s">
        <v>1952</v>
      </c>
      <c r="E802" t="s">
        <v>2209</v>
      </c>
      <c r="F802" t="s">
        <v>999</v>
      </c>
      <c r="G802" t="s">
        <v>999</v>
      </c>
      <c r="H802"/>
      <c r="I802" t="s">
        <v>1011</v>
      </c>
      <c r="J802" s="336">
        <v>1165892</v>
      </c>
      <c r="K802" t="s">
        <v>999</v>
      </c>
      <c r="L802"/>
      <c r="M802"/>
      <c r="N802"/>
    </row>
    <row r="803" spans="2:14" ht="15.75">
      <c r="B803" s="303" t="s">
        <v>988</v>
      </c>
      <c r="C803" t="s">
        <v>2236</v>
      </c>
      <c r="D803" t="s">
        <v>1952</v>
      </c>
      <c r="E803" t="s">
        <v>286</v>
      </c>
      <c r="F803" t="s">
        <v>999</v>
      </c>
      <c r="G803" t="s">
        <v>999</v>
      </c>
      <c r="H803"/>
      <c r="I803" t="s">
        <v>1011</v>
      </c>
      <c r="J803" s="336">
        <v>2761647</v>
      </c>
      <c r="K803" t="s">
        <v>999</v>
      </c>
      <c r="L803"/>
      <c r="M803"/>
      <c r="N803"/>
    </row>
    <row r="804" spans="2:14" ht="15.75">
      <c r="B804" t="s">
        <v>989</v>
      </c>
      <c r="C804" t="s">
        <v>2082</v>
      </c>
      <c r="D804" t="s">
        <v>1959</v>
      </c>
      <c r="E804" t="s">
        <v>2278</v>
      </c>
      <c r="F804" t="s">
        <v>2341</v>
      </c>
      <c r="G804" t="s">
        <v>2341</v>
      </c>
      <c r="H804" t="str">
        <f>C804</f>
        <v>"Balkan Green Energy" sh.p.k( ish ESEGEI)</v>
      </c>
      <c r="I804" t="s">
        <v>1011</v>
      </c>
      <c r="J804" s="336">
        <v>286052</v>
      </c>
      <c r="K804" t="s">
        <v>2342</v>
      </c>
      <c r="L804"/>
      <c r="M804" s="296"/>
      <c r="N804" s="296"/>
    </row>
    <row r="805" spans="2:14" ht="15.75">
      <c r="B805" t="s">
        <v>989</v>
      </c>
      <c r="C805" t="s">
        <v>2081</v>
      </c>
      <c r="D805" t="s">
        <v>1959</v>
      </c>
      <c r="E805" t="s">
        <v>2278</v>
      </c>
      <c r="F805" t="s">
        <v>2341</v>
      </c>
      <c r="G805" t="s">
        <v>2341</v>
      </c>
      <c r="H805" t="str">
        <f t="shared" ref="H805:H868" si="0">C805</f>
        <v>"DITEKO" sh.p.k</v>
      </c>
      <c r="I805" t="s">
        <v>1011</v>
      </c>
      <c r="J805" s="336">
        <v>315734</v>
      </c>
      <c r="K805" t="s">
        <v>2342</v>
      </c>
      <c r="L805"/>
      <c r="M805" s="296"/>
      <c r="N805" s="296"/>
    </row>
    <row r="806" spans="2:14" ht="15.75">
      <c r="B806" t="s">
        <v>989</v>
      </c>
      <c r="C806" t="s">
        <v>1963</v>
      </c>
      <c r="D806" t="s">
        <v>1959</v>
      </c>
      <c r="E806" t="s">
        <v>2278</v>
      </c>
      <c r="F806" t="s">
        <v>2341</v>
      </c>
      <c r="G806" t="s">
        <v>2341</v>
      </c>
      <c r="H806" t="str">
        <f t="shared" si="0"/>
        <v>Alb-Energy shpk</v>
      </c>
      <c r="I806" t="s">
        <v>1011</v>
      </c>
      <c r="J806" s="336">
        <v>403126</v>
      </c>
      <c r="K806" t="s">
        <v>2342</v>
      </c>
      <c r="L806"/>
      <c r="M806" s="296"/>
      <c r="N806" s="296"/>
    </row>
    <row r="807" spans="2:14" ht="15.75">
      <c r="B807" t="s">
        <v>989</v>
      </c>
      <c r="C807" t="s">
        <v>1966</v>
      </c>
      <c r="D807" t="s">
        <v>1959</v>
      </c>
      <c r="E807" t="s">
        <v>2278</v>
      </c>
      <c r="F807" t="s">
        <v>2341</v>
      </c>
      <c r="G807" t="s">
        <v>2341</v>
      </c>
      <c r="H807" t="str">
        <f t="shared" si="0"/>
        <v>DEVOLL HYDROPOWER</v>
      </c>
      <c r="I807" t="s">
        <v>1011</v>
      </c>
      <c r="J807" s="336">
        <v>646029</v>
      </c>
      <c r="K807" t="s">
        <v>2342</v>
      </c>
      <c r="L807"/>
      <c r="M807" s="296"/>
      <c r="N807" s="296"/>
    </row>
    <row r="808" spans="2:14" ht="15.75">
      <c r="B808" t="s">
        <v>989</v>
      </c>
      <c r="C808" t="s">
        <v>1967</v>
      </c>
      <c r="D808" t="s">
        <v>1959</v>
      </c>
      <c r="E808" t="s">
        <v>2278</v>
      </c>
      <c r="F808" t="s">
        <v>2341</v>
      </c>
      <c r="G808" t="s">
        <v>2341</v>
      </c>
      <c r="H808" t="str">
        <f t="shared" si="0"/>
        <v>ENERGJI ASHTA</v>
      </c>
      <c r="I808" t="s">
        <v>1011</v>
      </c>
      <c r="J808" s="336">
        <v>1798719</v>
      </c>
      <c r="K808" t="s">
        <v>2342</v>
      </c>
      <c r="L808"/>
      <c r="M808" s="296"/>
      <c r="N808" s="296"/>
    </row>
    <row r="809" spans="2:14" ht="15.75">
      <c r="B809" t="s">
        <v>989</v>
      </c>
      <c r="C809" t="s">
        <v>1968</v>
      </c>
      <c r="D809" t="s">
        <v>1959</v>
      </c>
      <c r="E809" t="s">
        <v>2278</v>
      </c>
      <c r="F809" t="s">
        <v>2341</v>
      </c>
      <c r="G809" t="s">
        <v>2341</v>
      </c>
      <c r="H809" t="str">
        <f t="shared" si="0"/>
        <v>Kurum International sh.a</v>
      </c>
      <c r="I809" t="s">
        <v>1011</v>
      </c>
      <c r="J809" s="336">
        <v>5599232</v>
      </c>
      <c r="K809" t="s">
        <v>2342</v>
      </c>
      <c r="L809"/>
      <c r="M809" s="296"/>
      <c r="N809" s="296"/>
    </row>
    <row r="810" spans="2:14" ht="15.75">
      <c r="B810" t="s">
        <v>989</v>
      </c>
      <c r="C810" t="s">
        <v>1969</v>
      </c>
      <c r="D810" t="s">
        <v>1959</v>
      </c>
      <c r="E810" t="s">
        <v>2278</v>
      </c>
      <c r="F810" t="s">
        <v>2341</v>
      </c>
      <c r="G810" t="s">
        <v>2341</v>
      </c>
      <c r="H810" t="str">
        <f t="shared" si="0"/>
        <v>KESH sh.a.</v>
      </c>
      <c r="I810" t="s">
        <v>1011</v>
      </c>
      <c r="J810" s="336">
        <v>13858755</v>
      </c>
      <c r="K810" t="s">
        <v>2342</v>
      </c>
      <c r="L810"/>
      <c r="M810" s="296"/>
      <c r="N810" s="296"/>
    </row>
    <row r="811" spans="2:14" ht="15.75">
      <c r="B811" t="s">
        <v>989</v>
      </c>
      <c r="C811" t="s">
        <v>1970</v>
      </c>
      <c r="D811" t="s">
        <v>1959</v>
      </c>
      <c r="E811" t="s">
        <v>2278</v>
      </c>
      <c r="F811" t="s">
        <v>2341</v>
      </c>
      <c r="G811" t="s">
        <v>2341</v>
      </c>
      <c r="H811" t="str">
        <f t="shared" si="0"/>
        <v>Energal shpk</v>
      </c>
      <c r="I811" t="s">
        <v>1011</v>
      </c>
      <c r="J811" s="336">
        <v>176373</v>
      </c>
      <c r="K811" t="s">
        <v>2342</v>
      </c>
      <c r="L811"/>
      <c r="M811" s="296"/>
      <c r="N811" s="296"/>
    </row>
    <row r="812" spans="2:14" ht="15.75">
      <c r="B812" t="s">
        <v>989</v>
      </c>
      <c r="C812" t="s">
        <v>1971</v>
      </c>
      <c r="D812" t="s">
        <v>1959</v>
      </c>
      <c r="E812" t="s">
        <v>2278</v>
      </c>
      <c r="F812" t="s">
        <v>2341</v>
      </c>
      <c r="G812" t="s">
        <v>2341</v>
      </c>
      <c r="H812" t="str">
        <f t="shared" si="0"/>
        <v>Euron Energy" shpk</v>
      </c>
      <c r="I812" t="s">
        <v>1011</v>
      </c>
      <c r="J812" s="336">
        <v>0</v>
      </c>
      <c r="K812" t="s">
        <v>2342</v>
      </c>
      <c r="L812"/>
      <c r="M812" s="296"/>
      <c r="N812" s="296"/>
    </row>
    <row r="813" spans="2:14" ht="15.75">
      <c r="B813" t="s">
        <v>989</v>
      </c>
      <c r="C813" t="s">
        <v>1976</v>
      </c>
      <c r="D813" t="s">
        <v>1959</v>
      </c>
      <c r="E813" t="s">
        <v>2278</v>
      </c>
      <c r="F813" t="s">
        <v>2341</v>
      </c>
      <c r="G813" t="s">
        <v>2341</v>
      </c>
      <c r="H813" t="str">
        <f t="shared" si="0"/>
        <v>“HIDROALBANIA Energji” shpk</v>
      </c>
      <c r="I813" t="s">
        <v>1011</v>
      </c>
      <c r="J813" s="336">
        <v>119089</v>
      </c>
      <c r="K813" t="s">
        <v>2342</v>
      </c>
      <c r="L813"/>
      <c r="M813" s="296"/>
      <c r="N813" s="296"/>
    </row>
    <row r="814" spans="2:14" ht="15.75">
      <c r="B814" t="s">
        <v>989</v>
      </c>
      <c r="C814" t="s">
        <v>2083</v>
      </c>
      <c r="D814" t="s">
        <v>1959</v>
      </c>
      <c r="E814" t="s">
        <v>2278</v>
      </c>
      <c r="F814" t="s">
        <v>2341</v>
      </c>
      <c r="G814" t="s">
        <v>2341</v>
      </c>
      <c r="H814" t="str">
        <f t="shared" si="0"/>
        <v>Hec Lanabregas</v>
      </c>
      <c r="I814" t="s">
        <v>1011</v>
      </c>
      <c r="J814" s="336">
        <v>249974</v>
      </c>
      <c r="K814" t="s">
        <v>2342</v>
      </c>
      <c r="L814"/>
      <c r="M814" s="296"/>
      <c r="N814" s="296"/>
    </row>
    <row r="815" spans="2:14" ht="15.75">
      <c r="B815" t="s">
        <v>989</v>
      </c>
      <c r="C815" t="s">
        <v>2082</v>
      </c>
      <c r="D815" t="s">
        <v>1952</v>
      </c>
      <c r="E815" t="s">
        <v>2209</v>
      </c>
      <c r="F815" t="s">
        <v>2341</v>
      </c>
      <c r="G815" t="s">
        <v>2341</v>
      </c>
      <c r="H815" t="str">
        <f t="shared" si="0"/>
        <v>"Balkan Green Energy" sh.p.k( ish ESEGEI)</v>
      </c>
      <c r="I815" t="s">
        <v>1011</v>
      </c>
      <c r="J815" s="336">
        <v>6459093</v>
      </c>
      <c r="K815" t="s">
        <v>2342</v>
      </c>
      <c r="L815"/>
      <c r="M815" s="296"/>
      <c r="N815" s="296"/>
    </row>
    <row r="816" spans="2:14" ht="15.75">
      <c r="B816" t="s">
        <v>989</v>
      </c>
      <c r="C816" t="s">
        <v>2081</v>
      </c>
      <c r="D816" t="s">
        <v>1952</v>
      </c>
      <c r="E816" t="s">
        <v>2209</v>
      </c>
      <c r="F816" t="s">
        <v>2341</v>
      </c>
      <c r="G816" t="s">
        <v>2341</v>
      </c>
      <c r="H816" t="str">
        <f t="shared" si="0"/>
        <v>"DITEKO" sh.p.k</v>
      </c>
      <c r="I816" t="s">
        <v>1011</v>
      </c>
      <c r="J816" s="336">
        <v>41897053</v>
      </c>
      <c r="K816" t="s">
        <v>2342</v>
      </c>
      <c r="L816"/>
      <c r="M816" s="296"/>
      <c r="N816" s="296"/>
    </row>
    <row r="817" spans="2:14" ht="15.75">
      <c r="B817" t="s">
        <v>989</v>
      </c>
      <c r="C817" t="s">
        <v>1963</v>
      </c>
      <c r="D817" t="s">
        <v>1952</v>
      </c>
      <c r="E817" t="s">
        <v>2209</v>
      </c>
      <c r="F817" t="s">
        <v>2341</v>
      </c>
      <c r="G817" t="s">
        <v>2341</v>
      </c>
      <c r="H817" t="str">
        <f t="shared" si="0"/>
        <v>Alb-Energy shpk</v>
      </c>
      <c r="I817" t="s">
        <v>1011</v>
      </c>
      <c r="J817" s="336">
        <v>74096737</v>
      </c>
      <c r="K817" t="s">
        <v>2342</v>
      </c>
      <c r="L817"/>
      <c r="M817" s="296"/>
      <c r="N817" s="296"/>
    </row>
    <row r="818" spans="2:14" ht="15.75">
      <c r="B818" t="s">
        <v>989</v>
      </c>
      <c r="C818" t="s">
        <v>1966</v>
      </c>
      <c r="D818" t="s">
        <v>1952</v>
      </c>
      <c r="E818" t="s">
        <v>2209</v>
      </c>
      <c r="F818" t="s">
        <v>2341</v>
      </c>
      <c r="G818" t="s">
        <v>2341</v>
      </c>
      <c r="H818" t="str">
        <f t="shared" si="0"/>
        <v>DEVOLL HYDROPOWER</v>
      </c>
      <c r="I818" t="s">
        <v>1011</v>
      </c>
      <c r="J818" s="336">
        <v>0</v>
      </c>
      <c r="K818" t="s">
        <v>2342</v>
      </c>
      <c r="L818"/>
      <c r="M818" s="296"/>
      <c r="N818" s="296"/>
    </row>
    <row r="819" spans="2:14" ht="15.75">
      <c r="B819" t="s">
        <v>989</v>
      </c>
      <c r="C819" t="s">
        <v>1967</v>
      </c>
      <c r="D819" t="s">
        <v>1952</v>
      </c>
      <c r="E819" t="s">
        <v>2209</v>
      </c>
      <c r="F819" t="s">
        <v>2341</v>
      </c>
      <c r="G819" t="s">
        <v>2341</v>
      </c>
      <c r="H819" t="str">
        <f t="shared" si="0"/>
        <v>ENERGJI ASHTA</v>
      </c>
      <c r="I819" t="s">
        <v>1011</v>
      </c>
      <c r="J819" s="336">
        <v>10000</v>
      </c>
      <c r="K819" t="s">
        <v>2342</v>
      </c>
      <c r="L819"/>
      <c r="M819" s="296"/>
      <c r="N819" s="296"/>
    </row>
    <row r="820" spans="2:14" ht="15.75">
      <c r="B820" t="s">
        <v>989</v>
      </c>
      <c r="C820" t="s">
        <v>1968</v>
      </c>
      <c r="D820" t="s">
        <v>1952</v>
      </c>
      <c r="E820" t="s">
        <v>2209</v>
      </c>
      <c r="F820" t="s">
        <v>2341</v>
      </c>
      <c r="G820" t="s">
        <v>2341</v>
      </c>
      <c r="H820" t="str">
        <f t="shared" si="0"/>
        <v>Kurum International sh.a</v>
      </c>
      <c r="I820" t="s">
        <v>1011</v>
      </c>
      <c r="J820" s="336">
        <v>0</v>
      </c>
      <c r="K820" t="s">
        <v>2342</v>
      </c>
      <c r="L820"/>
      <c r="M820" s="296"/>
      <c r="N820" s="296"/>
    </row>
    <row r="821" spans="2:14" ht="15.75">
      <c r="B821" t="s">
        <v>989</v>
      </c>
      <c r="C821" t="s">
        <v>1969</v>
      </c>
      <c r="D821" t="s">
        <v>1952</v>
      </c>
      <c r="E821" t="s">
        <v>2209</v>
      </c>
      <c r="F821" t="s">
        <v>2341</v>
      </c>
      <c r="G821" t="s">
        <v>2341</v>
      </c>
      <c r="H821" t="str">
        <f t="shared" si="0"/>
        <v>KESH sh.a.</v>
      </c>
      <c r="I821" t="s">
        <v>1011</v>
      </c>
      <c r="J821" s="336">
        <v>2420423178</v>
      </c>
      <c r="K821" t="s">
        <v>2342</v>
      </c>
      <c r="L821"/>
      <c r="M821" s="296"/>
      <c r="N821" s="296"/>
    </row>
    <row r="822" spans="2:14" ht="15.75">
      <c r="B822" t="s">
        <v>989</v>
      </c>
      <c r="C822" t="s">
        <v>1970</v>
      </c>
      <c r="D822" t="s">
        <v>1952</v>
      </c>
      <c r="E822" t="s">
        <v>2209</v>
      </c>
      <c r="F822" t="s">
        <v>2341</v>
      </c>
      <c r="G822" t="s">
        <v>2341</v>
      </c>
      <c r="H822" t="str">
        <f t="shared" si="0"/>
        <v>Energal shpk</v>
      </c>
      <c r="I822" t="s">
        <v>1011</v>
      </c>
      <c r="J822" s="336">
        <v>14836529</v>
      </c>
      <c r="K822" t="s">
        <v>2342</v>
      </c>
      <c r="L822"/>
      <c r="M822" s="296"/>
      <c r="N822" s="296"/>
    </row>
    <row r="823" spans="2:14" ht="15.75">
      <c r="B823" t="s">
        <v>989</v>
      </c>
      <c r="C823" t="s">
        <v>1971</v>
      </c>
      <c r="D823" t="s">
        <v>1952</v>
      </c>
      <c r="E823" t="s">
        <v>2209</v>
      </c>
      <c r="F823" t="s">
        <v>2341</v>
      </c>
      <c r="G823" t="s">
        <v>2341</v>
      </c>
      <c r="H823" t="str">
        <f t="shared" si="0"/>
        <v>Euron Energy" shpk</v>
      </c>
      <c r="I823" t="s">
        <v>1011</v>
      </c>
      <c r="J823" s="336">
        <v>45082325</v>
      </c>
      <c r="K823" t="s">
        <v>2342</v>
      </c>
      <c r="L823"/>
      <c r="M823" s="296"/>
      <c r="N823" s="296"/>
    </row>
    <row r="824" spans="2:14" ht="15.75">
      <c r="B824" t="s">
        <v>989</v>
      </c>
      <c r="C824" t="s">
        <v>1976</v>
      </c>
      <c r="D824" t="s">
        <v>1952</v>
      </c>
      <c r="E824" t="s">
        <v>2209</v>
      </c>
      <c r="F824" t="s">
        <v>2341</v>
      </c>
      <c r="G824" t="s">
        <v>2341</v>
      </c>
      <c r="H824" t="str">
        <f t="shared" si="0"/>
        <v>“HIDROALBANIA Energji” shpk</v>
      </c>
      <c r="I824" t="s">
        <v>1011</v>
      </c>
      <c r="J824" s="336">
        <v>9326804</v>
      </c>
      <c r="K824" t="s">
        <v>2342</v>
      </c>
      <c r="L824"/>
      <c r="M824" s="296"/>
      <c r="N824" s="296"/>
    </row>
    <row r="825" spans="2:14" ht="15.75">
      <c r="B825" t="s">
        <v>989</v>
      </c>
      <c r="C825" t="s">
        <v>2083</v>
      </c>
      <c r="D825" t="s">
        <v>1952</v>
      </c>
      <c r="E825" t="s">
        <v>2209</v>
      </c>
      <c r="F825" t="s">
        <v>2341</v>
      </c>
      <c r="G825" t="s">
        <v>2341</v>
      </c>
      <c r="H825" t="str">
        <f t="shared" si="0"/>
        <v>Hec Lanabregas</v>
      </c>
      <c r="I825" t="s">
        <v>1011</v>
      </c>
      <c r="J825" s="336">
        <v>10264833</v>
      </c>
      <c r="K825" t="s">
        <v>2342</v>
      </c>
      <c r="L825"/>
      <c r="M825" s="296"/>
      <c r="N825" s="296"/>
    </row>
    <row r="826" spans="2:14" ht="15.75">
      <c r="B826" t="s">
        <v>989</v>
      </c>
      <c r="C826" t="s">
        <v>2082</v>
      </c>
      <c r="D826" t="s">
        <v>1952</v>
      </c>
      <c r="E826" t="s">
        <v>286</v>
      </c>
      <c r="F826" t="s">
        <v>2341</v>
      </c>
      <c r="G826" t="s">
        <v>2341</v>
      </c>
      <c r="H826" t="str">
        <f t="shared" si="0"/>
        <v>"Balkan Green Energy" sh.p.k( ish ESEGEI)</v>
      </c>
      <c r="I826" t="s">
        <v>1011</v>
      </c>
      <c r="J826" s="336">
        <v>75012384</v>
      </c>
      <c r="K826" t="s">
        <v>2342</v>
      </c>
      <c r="L826"/>
      <c r="M826" s="296"/>
      <c r="N826" s="296"/>
    </row>
    <row r="827" spans="2:14" ht="15.75">
      <c r="B827" t="s">
        <v>989</v>
      </c>
      <c r="C827" t="s">
        <v>2081</v>
      </c>
      <c r="D827" t="s">
        <v>1952</v>
      </c>
      <c r="E827" t="s">
        <v>286</v>
      </c>
      <c r="F827" t="s">
        <v>2341</v>
      </c>
      <c r="G827" t="s">
        <v>2341</v>
      </c>
      <c r="H827" t="str">
        <f t="shared" si="0"/>
        <v>"DITEKO" sh.p.k</v>
      </c>
      <c r="I827" t="s">
        <v>1011</v>
      </c>
      <c r="J827" s="336">
        <v>83076088</v>
      </c>
      <c r="K827" t="s">
        <v>2342</v>
      </c>
      <c r="L827"/>
      <c r="M827" s="296"/>
      <c r="N827" s="296"/>
    </row>
    <row r="828" spans="2:14" ht="15.75">
      <c r="B828" t="s">
        <v>989</v>
      </c>
      <c r="C828" t="s">
        <v>1963</v>
      </c>
      <c r="D828" t="s">
        <v>1952</v>
      </c>
      <c r="E828" t="s">
        <v>286</v>
      </c>
      <c r="F828" t="s">
        <v>2341</v>
      </c>
      <c r="G828" t="s">
        <v>2341</v>
      </c>
      <c r="H828" t="str">
        <f t="shared" si="0"/>
        <v>Alb-Energy shpk</v>
      </c>
      <c r="I828" t="s">
        <v>1011</v>
      </c>
      <c r="J828" s="336">
        <v>115856279</v>
      </c>
      <c r="K828" t="s">
        <v>2342</v>
      </c>
      <c r="L828"/>
      <c r="M828" s="296"/>
      <c r="N828" s="296"/>
    </row>
    <row r="829" spans="2:14" ht="15.75">
      <c r="B829" t="s">
        <v>989</v>
      </c>
      <c r="C829" t="s">
        <v>1966</v>
      </c>
      <c r="D829" t="s">
        <v>1952</v>
      </c>
      <c r="E829" t="s">
        <v>286</v>
      </c>
      <c r="F829" t="s">
        <v>2341</v>
      </c>
      <c r="G829" t="s">
        <v>2341</v>
      </c>
      <c r="H829" t="str">
        <f t="shared" si="0"/>
        <v>DEVOLL HYDROPOWER</v>
      </c>
      <c r="I829" t="s">
        <v>1011</v>
      </c>
      <c r="J829" s="336">
        <v>27425973</v>
      </c>
      <c r="K829" t="s">
        <v>2342</v>
      </c>
      <c r="L829"/>
      <c r="M829" s="296"/>
      <c r="N829" s="296"/>
    </row>
    <row r="830" spans="2:14" ht="15.75">
      <c r="B830" t="s">
        <v>989</v>
      </c>
      <c r="C830" t="s">
        <v>1967</v>
      </c>
      <c r="D830" t="s">
        <v>1952</v>
      </c>
      <c r="E830" t="s">
        <v>286</v>
      </c>
      <c r="F830" t="s">
        <v>2341</v>
      </c>
      <c r="G830" t="s">
        <v>2341</v>
      </c>
      <c r="H830" t="str">
        <f t="shared" si="0"/>
        <v>ENERGJI ASHTA</v>
      </c>
      <c r="I830" t="s">
        <v>1011</v>
      </c>
      <c r="J830" s="336">
        <v>458892144</v>
      </c>
      <c r="K830" t="s">
        <v>2342</v>
      </c>
      <c r="L830"/>
      <c r="M830" s="296"/>
      <c r="N830" s="296"/>
    </row>
    <row r="831" spans="2:14" ht="15.75">
      <c r="B831" t="s">
        <v>989</v>
      </c>
      <c r="C831" t="s">
        <v>1968</v>
      </c>
      <c r="D831" t="s">
        <v>1952</v>
      </c>
      <c r="E831" t="s">
        <v>286</v>
      </c>
      <c r="F831" t="s">
        <v>2341</v>
      </c>
      <c r="G831" t="s">
        <v>2341</v>
      </c>
      <c r="H831" t="str">
        <f t="shared" si="0"/>
        <v>Kurum International sh.a</v>
      </c>
      <c r="I831" t="s">
        <v>1011</v>
      </c>
      <c r="J831" s="336">
        <v>0</v>
      </c>
      <c r="K831" t="s">
        <v>2342</v>
      </c>
      <c r="L831"/>
      <c r="M831" s="296"/>
      <c r="N831" s="296"/>
    </row>
    <row r="832" spans="2:14" ht="15.75">
      <c r="B832" t="s">
        <v>989</v>
      </c>
      <c r="C832" t="s">
        <v>1969</v>
      </c>
      <c r="D832" t="s">
        <v>1952</v>
      </c>
      <c r="E832" t="s">
        <v>286</v>
      </c>
      <c r="F832" t="s">
        <v>2341</v>
      </c>
      <c r="G832" t="s">
        <v>2341</v>
      </c>
      <c r="H832" t="str">
        <f t="shared" si="0"/>
        <v>KESH sh.a.</v>
      </c>
      <c r="I832" t="s">
        <v>1011</v>
      </c>
      <c r="J832" s="336">
        <v>2307477879</v>
      </c>
      <c r="K832" t="s">
        <v>2342</v>
      </c>
      <c r="L832"/>
      <c r="M832" s="296"/>
      <c r="N832" s="296"/>
    </row>
    <row r="833" spans="2:14" ht="15.75">
      <c r="B833" t="s">
        <v>989</v>
      </c>
      <c r="C833" t="s">
        <v>1970</v>
      </c>
      <c r="D833" t="s">
        <v>1952</v>
      </c>
      <c r="E833" t="s">
        <v>286</v>
      </c>
      <c r="F833" t="s">
        <v>2341</v>
      </c>
      <c r="G833" t="s">
        <v>2341</v>
      </c>
      <c r="H833" t="str">
        <f t="shared" si="0"/>
        <v>Energal shpk</v>
      </c>
      <c r="I833" t="s">
        <v>1011</v>
      </c>
      <c r="J833" s="336">
        <v>42494204</v>
      </c>
      <c r="K833" t="s">
        <v>2342</v>
      </c>
      <c r="L833"/>
      <c r="M833" s="296"/>
      <c r="N833" s="296"/>
    </row>
    <row r="834" spans="2:14" ht="15.75">
      <c r="B834" t="s">
        <v>989</v>
      </c>
      <c r="C834" t="s">
        <v>1971</v>
      </c>
      <c r="D834" t="s">
        <v>1952</v>
      </c>
      <c r="E834" t="s">
        <v>286</v>
      </c>
      <c r="F834" t="s">
        <v>2341</v>
      </c>
      <c r="G834" t="s">
        <v>2341</v>
      </c>
      <c r="H834" t="str">
        <f t="shared" si="0"/>
        <v>Euron Energy" shpk</v>
      </c>
      <c r="I834" t="s">
        <v>1011</v>
      </c>
      <c r="J834" s="336">
        <v>92976575</v>
      </c>
      <c r="K834" t="s">
        <v>2342</v>
      </c>
      <c r="L834"/>
      <c r="M834" s="296"/>
      <c r="N834" s="296"/>
    </row>
    <row r="835" spans="2:14" ht="15.75">
      <c r="B835" t="s">
        <v>989</v>
      </c>
      <c r="C835" t="s">
        <v>1976</v>
      </c>
      <c r="D835" t="s">
        <v>1952</v>
      </c>
      <c r="E835" t="s">
        <v>286</v>
      </c>
      <c r="F835" t="s">
        <v>2341</v>
      </c>
      <c r="G835" t="s">
        <v>2341</v>
      </c>
      <c r="H835" t="str">
        <f t="shared" si="0"/>
        <v>“HIDROALBANIA Energji” shpk</v>
      </c>
      <c r="I835" t="s">
        <v>1011</v>
      </c>
      <c r="J835" s="336">
        <v>51973094</v>
      </c>
      <c r="K835" t="s">
        <v>2342</v>
      </c>
      <c r="L835"/>
      <c r="M835" s="296"/>
      <c r="N835" s="296"/>
    </row>
    <row r="836" spans="2:14" ht="15.75">
      <c r="B836" t="s">
        <v>989</v>
      </c>
      <c r="C836" t="s">
        <v>2083</v>
      </c>
      <c r="D836" t="s">
        <v>1952</v>
      </c>
      <c r="E836" t="s">
        <v>286</v>
      </c>
      <c r="F836" t="s">
        <v>2341</v>
      </c>
      <c r="G836" t="s">
        <v>2341</v>
      </c>
      <c r="H836" t="str">
        <f t="shared" si="0"/>
        <v>Hec Lanabregas</v>
      </c>
      <c r="I836" t="s">
        <v>1011</v>
      </c>
      <c r="J836" s="336">
        <v>29889189</v>
      </c>
      <c r="K836" t="s">
        <v>2342</v>
      </c>
      <c r="L836"/>
      <c r="M836" s="296"/>
      <c r="N836" s="296"/>
    </row>
    <row r="837" spans="2:14" ht="15.75">
      <c r="B837" t="s">
        <v>989</v>
      </c>
      <c r="C837" t="s">
        <v>2082</v>
      </c>
      <c r="D837" t="s">
        <v>1952</v>
      </c>
      <c r="E837" t="s">
        <v>2279</v>
      </c>
      <c r="F837" t="s">
        <v>2341</v>
      </c>
      <c r="G837" t="s">
        <v>2341</v>
      </c>
      <c r="H837" t="str">
        <f t="shared" si="0"/>
        <v>"Balkan Green Energy" sh.p.k( ish ESEGEI)</v>
      </c>
      <c r="I837" t="s">
        <v>1011</v>
      </c>
      <c r="J837" s="336">
        <v>24062945</v>
      </c>
      <c r="K837" t="s">
        <v>2342</v>
      </c>
      <c r="L837"/>
      <c r="M837" s="296"/>
      <c r="N837" s="296"/>
    </row>
    <row r="838" spans="2:14" ht="15.75">
      <c r="B838" t="s">
        <v>989</v>
      </c>
      <c r="C838" t="s">
        <v>2081</v>
      </c>
      <c r="D838" t="s">
        <v>1952</v>
      </c>
      <c r="E838" t="s">
        <v>2279</v>
      </c>
      <c r="F838" t="s">
        <v>2341</v>
      </c>
      <c r="G838" t="s">
        <v>2341</v>
      </c>
      <c r="H838" t="str">
        <f t="shared" si="0"/>
        <v>"DITEKO" sh.p.k</v>
      </c>
      <c r="I838" t="s">
        <v>1011</v>
      </c>
      <c r="J838" s="336">
        <v>6780634</v>
      </c>
      <c r="K838" t="s">
        <v>2342</v>
      </c>
      <c r="L838"/>
      <c r="M838" s="296"/>
      <c r="N838" s="296"/>
    </row>
    <row r="839" spans="2:14" ht="15.75">
      <c r="B839" t="s">
        <v>989</v>
      </c>
      <c r="C839" t="s">
        <v>1963</v>
      </c>
      <c r="D839" t="s">
        <v>1952</v>
      </c>
      <c r="E839" t="s">
        <v>2279</v>
      </c>
      <c r="F839" t="s">
        <v>2341</v>
      </c>
      <c r="G839" t="s">
        <v>2341</v>
      </c>
      <c r="H839" t="str">
        <f t="shared" si="0"/>
        <v>Alb-Energy shpk</v>
      </c>
      <c r="I839" t="s">
        <v>1011</v>
      </c>
      <c r="J839" s="336">
        <v>4426632</v>
      </c>
      <c r="K839" t="s">
        <v>2342</v>
      </c>
      <c r="L839"/>
      <c r="M839" s="296"/>
      <c r="N839" s="296"/>
    </row>
    <row r="840" spans="2:14" ht="15.75">
      <c r="B840" t="s">
        <v>989</v>
      </c>
      <c r="C840" t="s">
        <v>1966</v>
      </c>
      <c r="D840" t="s">
        <v>1952</v>
      </c>
      <c r="E840" t="s">
        <v>2279</v>
      </c>
      <c r="F840" t="s">
        <v>2341</v>
      </c>
      <c r="G840" t="s">
        <v>2341</v>
      </c>
      <c r="H840" t="str">
        <f t="shared" si="0"/>
        <v>DEVOLL HYDROPOWER</v>
      </c>
      <c r="I840" t="s">
        <v>1011</v>
      </c>
      <c r="J840" s="336">
        <v>215202018</v>
      </c>
      <c r="K840" t="s">
        <v>2342</v>
      </c>
      <c r="L840"/>
      <c r="M840" s="296"/>
      <c r="N840" s="296"/>
    </row>
    <row r="841" spans="2:14" ht="15.75">
      <c r="B841" t="s">
        <v>989</v>
      </c>
      <c r="C841" t="s">
        <v>1967</v>
      </c>
      <c r="D841" t="s">
        <v>1952</v>
      </c>
      <c r="E841" t="s">
        <v>2279</v>
      </c>
      <c r="F841" t="s">
        <v>2341</v>
      </c>
      <c r="G841" t="s">
        <v>2341</v>
      </c>
      <c r="H841" t="str">
        <f t="shared" si="0"/>
        <v>ENERGJI ASHTA</v>
      </c>
      <c r="I841" t="s">
        <v>1011</v>
      </c>
      <c r="J841" s="336">
        <v>15035865</v>
      </c>
      <c r="K841" t="s">
        <v>2342</v>
      </c>
      <c r="L841"/>
      <c r="M841" s="296"/>
      <c r="N841" s="296"/>
    </row>
    <row r="842" spans="2:14" ht="15.75">
      <c r="B842" t="s">
        <v>989</v>
      </c>
      <c r="C842" t="s">
        <v>1968</v>
      </c>
      <c r="D842" t="s">
        <v>1952</v>
      </c>
      <c r="E842" t="s">
        <v>2279</v>
      </c>
      <c r="F842" t="s">
        <v>2341</v>
      </c>
      <c r="G842" t="s">
        <v>2341</v>
      </c>
      <c r="H842" t="str">
        <f t="shared" si="0"/>
        <v>Kurum International sh.a</v>
      </c>
      <c r="I842" t="s">
        <v>1011</v>
      </c>
      <c r="J842" s="336">
        <v>131184012</v>
      </c>
      <c r="K842" t="s">
        <v>2342</v>
      </c>
      <c r="L842"/>
      <c r="M842" s="296"/>
      <c r="N842" s="296"/>
    </row>
    <row r="843" spans="2:14" ht="15.75">
      <c r="B843" t="s">
        <v>989</v>
      </c>
      <c r="C843" t="s">
        <v>1969</v>
      </c>
      <c r="D843" t="s">
        <v>1952</v>
      </c>
      <c r="E843" t="s">
        <v>2279</v>
      </c>
      <c r="F843" t="s">
        <v>2341</v>
      </c>
      <c r="G843" t="s">
        <v>2341</v>
      </c>
      <c r="H843" t="str">
        <f t="shared" si="0"/>
        <v>KESH sh.a.</v>
      </c>
      <c r="I843" t="s">
        <v>1011</v>
      </c>
      <c r="J843" s="336">
        <v>253902477</v>
      </c>
      <c r="K843" t="s">
        <v>2342</v>
      </c>
      <c r="L843"/>
      <c r="M843" s="296"/>
      <c r="N843" s="296"/>
    </row>
    <row r="844" spans="2:14" ht="15.75">
      <c r="B844" t="s">
        <v>989</v>
      </c>
      <c r="C844" t="s">
        <v>1970</v>
      </c>
      <c r="D844" t="s">
        <v>1952</v>
      </c>
      <c r="E844" t="s">
        <v>2279</v>
      </c>
      <c r="F844" t="s">
        <v>2341</v>
      </c>
      <c r="G844" t="s">
        <v>2341</v>
      </c>
      <c r="H844" t="str">
        <f t="shared" si="0"/>
        <v>Energal shpk</v>
      </c>
      <c r="I844" t="s">
        <v>1011</v>
      </c>
      <c r="J844" s="336">
        <v>4593336</v>
      </c>
      <c r="K844" t="s">
        <v>2342</v>
      </c>
      <c r="L844"/>
      <c r="M844" s="296"/>
      <c r="N844" s="296"/>
    </row>
    <row r="845" spans="2:14" ht="15.75">
      <c r="B845" t="s">
        <v>989</v>
      </c>
      <c r="C845" t="s">
        <v>1971</v>
      </c>
      <c r="D845" t="s">
        <v>1952</v>
      </c>
      <c r="E845" t="s">
        <v>2279</v>
      </c>
      <c r="F845" t="s">
        <v>2341</v>
      </c>
      <c r="G845" t="s">
        <v>2341</v>
      </c>
      <c r="H845" t="str">
        <f t="shared" si="0"/>
        <v>Euron Energy" shpk</v>
      </c>
      <c r="I845" t="s">
        <v>1011</v>
      </c>
      <c r="J845" s="336">
        <v>4262823</v>
      </c>
      <c r="K845" t="s">
        <v>2342</v>
      </c>
      <c r="L845"/>
      <c r="M845" s="296"/>
      <c r="N845" s="296"/>
    </row>
    <row r="846" spans="2:14" ht="15.75">
      <c r="B846" t="s">
        <v>989</v>
      </c>
      <c r="C846" t="s">
        <v>1976</v>
      </c>
      <c r="D846" t="s">
        <v>1952</v>
      </c>
      <c r="E846" t="s">
        <v>2279</v>
      </c>
      <c r="F846" t="s">
        <v>2341</v>
      </c>
      <c r="G846" t="s">
        <v>2341</v>
      </c>
      <c r="H846" t="str">
        <f t="shared" si="0"/>
        <v>“HIDROALBANIA Energji” shpk</v>
      </c>
      <c r="I846" t="s">
        <v>1011</v>
      </c>
      <c r="J846" s="336">
        <v>9137621</v>
      </c>
      <c r="K846" t="s">
        <v>2342</v>
      </c>
      <c r="L846"/>
      <c r="M846" s="296"/>
      <c r="N846" s="296"/>
    </row>
    <row r="847" spans="2:14" ht="15.75">
      <c r="B847" t="s">
        <v>989</v>
      </c>
      <c r="C847" t="s">
        <v>2083</v>
      </c>
      <c r="D847" t="s">
        <v>1952</v>
      </c>
      <c r="E847" t="s">
        <v>2279</v>
      </c>
      <c r="F847" t="s">
        <v>2341</v>
      </c>
      <c r="G847" t="s">
        <v>2341</v>
      </c>
      <c r="H847" t="str">
        <f t="shared" si="0"/>
        <v>Hec Lanabregas</v>
      </c>
      <c r="I847" t="s">
        <v>1011</v>
      </c>
      <c r="J847" s="336">
        <v>8482263</v>
      </c>
      <c r="K847" t="s">
        <v>2342</v>
      </c>
      <c r="L847"/>
      <c r="M847" s="296"/>
      <c r="N847" s="296"/>
    </row>
    <row r="848" spans="2:14" ht="15.75">
      <c r="B848" t="s">
        <v>989</v>
      </c>
      <c r="C848" t="s">
        <v>2082</v>
      </c>
      <c r="D848" t="s">
        <v>1952</v>
      </c>
      <c r="E848" t="s">
        <v>2280</v>
      </c>
      <c r="F848" t="s">
        <v>2341</v>
      </c>
      <c r="G848" t="s">
        <v>2341</v>
      </c>
      <c r="H848" t="str">
        <f t="shared" si="0"/>
        <v>"Balkan Green Energy" sh.p.k( ish ESEGEI)</v>
      </c>
      <c r="I848" t="s">
        <v>1011</v>
      </c>
      <c r="J848" s="336">
        <v>50000</v>
      </c>
      <c r="K848" t="s">
        <v>2342</v>
      </c>
      <c r="L848"/>
      <c r="M848" s="296"/>
      <c r="N848" s="296"/>
    </row>
    <row r="849" spans="2:14" ht="15.75">
      <c r="B849" t="s">
        <v>989</v>
      </c>
      <c r="C849" t="s">
        <v>2081</v>
      </c>
      <c r="D849" t="s">
        <v>1952</v>
      </c>
      <c r="E849" t="s">
        <v>2280</v>
      </c>
      <c r="F849" t="s">
        <v>2341</v>
      </c>
      <c r="G849" t="s">
        <v>2341</v>
      </c>
      <c r="H849" t="str">
        <f t="shared" si="0"/>
        <v>"DITEKO" sh.p.k</v>
      </c>
      <c r="I849" t="s">
        <v>1011</v>
      </c>
      <c r="J849" s="336">
        <v>0</v>
      </c>
      <c r="K849" t="s">
        <v>2342</v>
      </c>
      <c r="L849"/>
      <c r="M849" s="296"/>
      <c r="N849" s="296"/>
    </row>
    <row r="850" spans="2:14" ht="15.75">
      <c r="B850" t="s">
        <v>989</v>
      </c>
      <c r="C850" t="s">
        <v>1963</v>
      </c>
      <c r="D850" t="s">
        <v>1952</v>
      </c>
      <c r="E850" t="s">
        <v>2280</v>
      </c>
      <c r="F850" t="s">
        <v>2341</v>
      </c>
      <c r="G850" t="s">
        <v>2341</v>
      </c>
      <c r="H850" t="str">
        <f t="shared" si="0"/>
        <v>Alb-Energy shpk</v>
      </c>
      <c r="I850" t="s">
        <v>1011</v>
      </c>
      <c r="J850" s="336">
        <v>0</v>
      </c>
      <c r="K850" t="s">
        <v>2342</v>
      </c>
      <c r="L850"/>
      <c r="M850" s="296"/>
      <c r="N850" s="296"/>
    </row>
    <row r="851" spans="2:14" ht="15.75">
      <c r="B851" t="s">
        <v>989</v>
      </c>
      <c r="C851" t="s">
        <v>1966</v>
      </c>
      <c r="D851" t="s">
        <v>1952</v>
      </c>
      <c r="E851" t="s">
        <v>2280</v>
      </c>
      <c r="F851" t="s">
        <v>2341</v>
      </c>
      <c r="G851" t="s">
        <v>2341</v>
      </c>
      <c r="H851" t="str">
        <f t="shared" si="0"/>
        <v>DEVOLL HYDROPOWER</v>
      </c>
      <c r="I851" t="s">
        <v>1011</v>
      </c>
      <c r="J851" s="336">
        <v>0</v>
      </c>
      <c r="K851" t="s">
        <v>2342</v>
      </c>
      <c r="L851"/>
      <c r="M851" s="296"/>
      <c r="N851" s="296"/>
    </row>
    <row r="852" spans="2:14" ht="15.75">
      <c r="B852" t="s">
        <v>989</v>
      </c>
      <c r="C852" t="s">
        <v>1967</v>
      </c>
      <c r="D852" t="s">
        <v>1952</v>
      </c>
      <c r="E852" t="s">
        <v>2280</v>
      </c>
      <c r="F852" t="s">
        <v>2341</v>
      </c>
      <c r="G852" t="s">
        <v>2341</v>
      </c>
      <c r="H852" t="str">
        <f t="shared" si="0"/>
        <v>ENERGJI ASHTA</v>
      </c>
      <c r="I852" t="s">
        <v>1011</v>
      </c>
      <c r="J852" s="336">
        <v>50000</v>
      </c>
      <c r="K852" t="s">
        <v>2342</v>
      </c>
      <c r="L852"/>
      <c r="M852" s="296"/>
      <c r="N852" s="296"/>
    </row>
    <row r="853" spans="2:14" ht="15.75">
      <c r="B853" t="s">
        <v>989</v>
      </c>
      <c r="C853" t="s">
        <v>1968</v>
      </c>
      <c r="D853" t="s">
        <v>1952</v>
      </c>
      <c r="E853" t="s">
        <v>2280</v>
      </c>
      <c r="F853" t="s">
        <v>2341</v>
      </c>
      <c r="G853" t="s">
        <v>2341</v>
      </c>
      <c r="H853" t="str">
        <f t="shared" si="0"/>
        <v>Kurum International sh.a</v>
      </c>
      <c r="I853" t="s">
        <v>1011</v>
      </c>
      <c r="J853" s="336">
        <v>0</v>
      </c>
      <c r="K853" t="s">
        <v>2342</v>
      </c>
      <c r="L853"/>
      <c r="M853" s="296"/>
      <c r="N853" s="296"/>
    </row>
    <row r="854" spans="2:14" ht="15.75">
      <c r="B854" t="s">
        <v>989</v>
      </c>
      <c r="C854" t="s">
        <v>1969</v>
      </c>
      <c r="D854" t="s">
        <v>1952</v>
      </c>
      <c r="E854" t="s">
        <v>2280</v>
      </c>
      <c r="F854" t="s">
        <v>2341</v>
      </c>
      <c r="G854" t="s">
        <v>2341</v>
      </c>
      <c r="H854" t="str">
        <f t="shared" si="0"/>
        <v>KESH sh.a.</v>
      </c>
      <c r="I854" t="s">
        <v>1011</v>
      </c>
      <c r="J854" s="336"/>
      <c r="K854" t="s">
        <v>2342</v>
      </c>
      <c r="L854"/>
      <c r="M854" s="296"/>
      <c r="N854" s="296"/>
    </row>
    <row r="855" spans="2:14" ht="15.75">
      <c r="B855" t="s">
        <v>989</v>
      </c>
      <c r="C855" t="s">
        <v>1970</v>
      </c>
      <c r="D855" t="s">
        <v>1952</v>
      </c>
      <c r="E855" t="s">
        <v>2280</v>
      </c>
      <c r="F855" t="s">
        <v>2341</v>
      </c>
      <c r="G855" t="s">
        <v>2341</v>
      </c>
      <c r="H855" t="str">
        <f t="shared" si="0"/>
        <v>Energal shpk</v>
      </c>
      <c r="I855" t="s">
        <v>1011</v>
      </c>
      <c r="J855" s="336">
        <v>0</v>
      </c>
      <c r="K855" t="s">
        <v>2342</v>
      </c>
      <c r="L855"/>
      <c r="M855" s="296"/>
      <c r="N855" s="296"/>
    </row>
    <row r="856" spans="2:14" ht="15.75">
      <c r="B856" t="s">
        <v>989</v>
      </c>
      <c r="C856" t="s">
        <v>1971</v>
      </c>
      <c r="D856" t="s">
        <v>1952</v>
      </c>
      <c r="E856" t="s">
        <v>2280</v>
      </c>
      <c r="F856" t="s">
        <v>2341</v>
      </c>
      <c r="G856" t="s">
        <v>2341</v>
      </c>
      <c r="H856" t="str">
        <f t="shared" si="0"/>
        <v>Euron Energy" shpk</v>
      </c>
      <c r="I856" t="s">
        <v>1011</v>
      </c>
      <c r="J856" s="336">
        <v>0</v>
      </c>
      <c r="K856" t="s">
        <v>2342</v>
      </c>
      <c r="L856"/>
      <c r="M856" s="296"/>
      <c r="N856" s="296"/>
    </row>
    <row r="857" spans="2:14" ht="15.75">
      <c r="B857" t="s">
        <v>989</v>
      </c>
      <c r="C857" t="s">
        <v>1976</v>
      </c>
      <c r="D857" t="s">
        <v>1952</v>
      </c>
      <c r="E857" t="s">
        <v>2280</v>
      </c>
      <c r="F857" t="s">
        <v>2341</v>
      </c>
      <c r="G857" t="s">
        <v>2341</v>
      </c>
      <c r="H857" t="str">
        <f t="shared" si="0"/>
        <v>“HIDROALBANIA Energji” shpk</v>
      </c>
      <c r="I857" t="s">
        <v>1011</v>
      </c>
      <c r="J857" s="336">
        <v>0</v>
      </c>
      <c r="K857" t="s">
        <v>2342</v>
      </c>
      <c r="L857"/>
      <c r="M857" s="296"/>
      <c r="N857" s="296"/>
    </row>
    <row r="858" spans="2:14" ht="15.75">
      <c r="B858" t="s">
        <v>989</v>
      </c>
      <c r="C858" t="s">
        <v>2083</v>
      </c>
      <c r="D858" t="s">
        <v>1952</v>
      </c>
      <c r="E858" t="s">
        <v>2280</v>
      </c>
      <c r="F858" t="s">
        <v>2341</v>
      </c>
      <c r="G858" t="s">
        <v>2341</v>
      </c>
      <c r="H858" t="str">
        <f t="shared" si="0"/>
        <v>Hec Lanabregas</v>
      </c>
      <c r="I858" t="s">
        <v>1011</v>
      </c>
      <c r="J858" s="336">
        <v>0</v>
      </c>
      <c r="K858" t="s">
        <v>2342</v>
      </c>
      <c r="L858"/>
      <c r="M858" s="296"/>
      <c r="N858" s="296"/>
    </row>
    <row r="859" spans="2:14" ht="15.75">
      <c r="B859" t="s">
        <v>989</v>
      </c>
      <c r="C859" t="s">
        <v>2082</v>
      </c>
      <c r="D859" t="s">
        <v>1952</v>
      </c>
      <c r="E859" t="s">
        <v>2281</v>
      </c>
      <c r="F859" t="s">
        <v>2341</v>
      </c>
      <c r="G859" t="s">
        <v>2341</v>
      </c>
      <c r="H859" t="str">
        <f t="shared" si="0"/>
        <v>"Balkan Green Energy" sh.p.k( ish ESEGEI)</v>
      </c>
      <c r="I859" t="s">
        <v>1011</v>
      </c>
      <c r="J859" s="336">
        <v>5014305</v>
      </c>
      <c r="K859" t="s">
        <v>2342</v>
      </c>
      <c r="L859"/>
      <c r="M859" s="296"/>
      <c r="N859" s="296"/>
    </row>
    <row r="860" spans="2:14" ht="15.75">
      <c r="B860" t="s">
        <v>989</v>
      </c>
      <c r="C860" t="s">
        <v>2081</v>
      </c>
      <c r="D860" t="s">
        <v>1952</v>
      </c>
      <c r="E860" t="s">
        <v>2281</v>
      </c>
      <c r="F860" t="s">
        <v>2341</v>
      </c>
      <c r="G860" t="s">
        <v>2341</v>
      </c>
      <c r="H860" t="str">
        <f t="shared" si="0"/>
        <v>"DITEKO" sh.p.k</v>
      </c>
      <c r="I860" t="s">
        <v>1011</v>
      </c>
      <c r="J860" s="336">
        <v>1117200</v>
      </c>
      <c r="K860" t="s">
        <v>2342</v>
      </c>
      <c r="L860"/>
      <c r="M860" s="296"/>
      <c r="N860" s="296"/>
    </row>
    <row r="861" spans="2:14" ht="15.75">
      <c r="B861" t="s">
        <v>989</v>
      </c>
      <c r="C861" t="s">
        <v>1963</v>
      </c>
      <c r="D861" t="s">
        <v>1952</v>
      </c>
      <c r="E861" t="s">
        <v>2281</v>
      </c>
      <c r="F861" t="s">
        <v>2341</v>
      </c>
      <c r="G861" t="s">
        <v>2341</v>
      </c>
      <c r="H861" t="str">
        <f t="shared" si="0"/>
        <v>Alb-Energy shpk</v>
      </c>
      <c r="I861" t="s">
        <v>1011</v>
      </c>
      <c r="J861" s="336">
        <v>71793</v>
      </c>
      <c r="K861" t="s">
        <v>2342</v>
      </c>
      <c r="L861"/>
      <c r="M861" s="296"/>
      <c r="N861" s="296"/>
    </row>
    <row r="862" spans="2:14" ht="15.75">
      <c r="B862" t="s">
        <v>989</v>
      </c>
      <c r="C862" t="s">
        <v>1966</v>
      </c>
      <c r="D862" t="s">
        <v>1952</v>
      </c>
      <c r="E862" t="s">
        <v>2281</v>
      </c>
      <c r="F862" t="s">
        <v>2341</v>
      </c>
      <c r="G862" t="s">
        <v>2341</v>
      </c>
      <c r="H862" t="str">
        <f t="shared" si="0"/>
        <v>DEVOLL HYDROPOWER</v>
      </c>
      <c r="I862" t="s">
        <v>1011</v>
      </c>
      <c r="J862" s="336">
        <v>11291785</v>
      </c>
      <c r="K862" t="s">
        <v>2342</v>
      </c>
      <c r="L862"/>
      <c r="M862" s="296"/>
      <c r="N862" s="296"/>
    </row>
    <row r="863" spans="2:14" ht="15.75">
      <c r="B863" t="s">
        <v>989</v>
      </c>
      <c r="C863" t="s">
        <v>1967</v>
      </c>
      <c r="D863" t="s">
        <v>1952</v>
      </c>
      <c r="E863" t="s">
        <v>2281</v>
      </c>
      <c r="F863" t="s">
        <v>2341</v>
      </c>
      <c r="G863" t="s">
        <v>2341</v>
      </c>
      <c r="H863" t="str">
        <f t="shared" si="0"/>
        <v>ENERGJI ASHTA</v>
      </c>
      <c r="I863" t="s">
        <v>1011</v>
      </c>
      <c r="J863" s="336">
        <v>25646930</v>
      </c>
      <c r="K863" t="s">
        <v>2342</v>
      </c>
      <c r="L863"/>
      <c r="M863" s="296"/>
      <c r="N863" s="296"/>
    </row>
    <row r="864" spans="2:14" ht="15.75">
      <c r="B864" t="s">
        <v>989</v>
      </c>
      <c r="C864" t="s">
        <v>1968</v>
      </c>
      <c r="D864" t="s">
        <v>1952</v>
      </c>
      <c r="E864" t="s">
        <v>2281</v>
      </c>
      <c r="F864" t="s">
        <v>2341</v>
      </c>
      <c r="G864" t="s">
        <v>2341</v>
      </c>
      <c r="H864" t="str">
        <f t="shared" si="0"/>
        <v>Kurum International sh.a</v>
      </c>
      <c r="I864" t="s">
        <v>1011</v>
      </c>
      <c r="J864" s="336">
        <v>3685872</v>
      </c>
      <c r="K864" t="s">
        <v>2342</v>
      </c>
      <c r="L864"/>
      <c r="M864" s="296"/>
      <c r="N864" s="296"/>
    </row>
    <row r="865" spans="2:14" ht="15.75">
      <c r="B865" t="s">
        <v>989</v>
      </c>
      <c r="C865" t="s">
        <v>1969</v>
      </c>
      <c r="D865" t="s">
        <v>1952</v>
      </c>
      <c r="E865" t="s">
        <v>2281</v>
      </c>
      <c r="F865" t="s">
        <v>2341</v>
      </c>
      <c r="G865" t="s">
        <v>2341</v>
      </c>
      <c r="H865" t="str">
        <f t="shared" si="0"/>
        <v>KESH sh.a.</v>
      </c>
      <c r="I865" t="s">
        <v>1011</v>
      </c>
      <c r="J865" s="336">
        <v>3933961</v>
      </c>
      <c r="K865" t="s">
        <v>2342</v>
      </c>
      <c r="L865"/>
      <c r="M865" s="296"/>
      <c r="N865" s="296"/>
    </row>
    <row r="866" spans="2:14" ht="15.75">
      <c r="B866" t="s">
        <v>989</v>
      </c>
      <c r="C866" t="s">
        <v>1970</v>
      </c>
      <c r="D866" t="s">
        <v>1952</v>
      </c>
      <c r="E866" t="s">
        <v>2281</v>
      </c>
      <c r="F866" t="s">
        <v>2341</v>
      </c>
      <c r="G866" t="s">
        <v>2341</v>
      </c>
      <c r="H866" t="str">
        <f t="shared" si="0"/>
        <v>Energal shpk</v>
      </c>
      <c r="I866" t="s">
        <v>1011</v>
      </c>
      <c r="J866" s="336">
        <v>0</v>
      </c>
      <c r="K866" t="s">
        <v>2342</v>
      </c>
      <c r="L866"/>
      <c r="M866" s="296"/>
      <c r="N866" s="296"/>
    </row>
    <row r="867" spans="2:14" ht="15.75">
      <c r="B867" t="s">
        <v>989</v>
      </c>
      <c r="C867" t="s">
        <v>1971</v>
      </c>
      <c r="D867" t="s">
        <v>1952</v>
      </c>
      <c r="E867" t="s">
        <v>2281</v>
      </c>
      <c r="F867" t="s">
        <v>2341</v>
      </c>
      <c r="G867" t="s">
        <v>2341</v>
      </c>
      <c r="H867" t="str">
        <f t="shared" si="0"/>
        <v>Euron Energy" shpk</v>
      </c>
      <c r="I867" t="s">
        <v>1011</v>
      </c>
      <c r="J867" s="336">
        <v>0</v>
      </c>
      <c r="K867" t="s">
        <v>2342</v>
      </c>
      <c r="L867"/>
      <c r="M867" s="296"/>
      <c r="N867" s="296"/>
    </row>
    <row r="868" spans="2:14" ht="15.75">
      <c r="B868" t="s">
        <v>989</v>
      </c>
      <c r="C868" t="s">
        <v>1976</v>
      </c>
      <c r="D868" t="s">
        <v>1952</v>
      </c>
      <c r="E868" t="s">
        <v>2281</v>
      </c>
      <c r="F868" t="s">
        <v>2341</v>
      </c>
      <c r="G868" t="s">
        <v>2341</v>
      </c>
      <c r="H868" t="str">
        <f t="shared" si="0"/>
        <v>“HIDROALBANIA Energji” shpk</v>
      </c>
      <c r="I868" t="s">
        <v>1011</v>
      </c>
      <c r="J868" s="336">
        <v>0</v>
      </c>
      <c r="K868" t="s">
        <v>2342</v>
      </c>
      <c r="L868"/>
      <c r="M868" s="296"/>
      <c r="N868" s="296"/>
    </row>
    <row r="869" spans="2:14" ht="15.75">
      <c r="B869" t="s">
        <v>989</v>
      </c>
      <c r="C869" t="s">
        <v>2083</v>
      </c>
      <c r="D869" t="s">
        <v>1952</v>
      </c>
      <c r="E869" t="s">
        <v>2281</v>
      </c>
      <c r="F869" t="s">
        <v>2341</v>
      </c>
      <c r="G869" t="s">
        <v>2341</v>
      </c>
      <c r="H869" t="str">
        <f t="shared" ref="H869:H871" si="1">C869</f>
        <v>Hec Lanabregas</v>
      </c>
      <c r="I869" t="s">
        <v>1011</v>
      </c>
      <c r="J869" s="336">
        <v>299418</v>
      </c>
      <c r="K869" t="s">
        <v>2342</v>
      </c>
      <c r="L869"/>
      <c r="M869" s="296"/>
      <c r="N869" s="296"/>
    </row>
    <row r="870" spans="2:14" ht="15.75">
      <c r="B870" t="s">
        <v>989</v>
      </c>
      <c r="C870" t="s">
        <v>2082</v>
      </c>
      <c r="D870" t="s">
        <v>1955</v>
      </c>
      <c r="E870" t="s">
        <v>2226</v>
      </c>
      <c r="F870" t="s">
        <v>2341</v>
      </c>
      <c r="G870" t="s">
        <v>2341</v>
      </c>
      <c r="H870" t="str">
        <f t="shared" si="1"/>
        <v>"Balkan Green Energy" sh.p.k( ish ESEGEI)</v>
      </c>
      <c r="I870" t="s">
        <v>1011</v>
      </c>
      <c r="J870" s="336">
        <v>420000</v>
      </c>
      <c r="K870" t="s">
        <v>2342</v>
      </c>
      <c r="L870"/>
      <c r="M870" s="296"/>
      <c r="N870" s="296"/>
    </row>
    <row r="871" spans="2:14" ht="15.75">
      <c r="B871" t="s">
        <v>989</v>
      </c>
      <c r="C871" t="s">
        <v>2081</v>
      </c>
      <c r="D871" t="s">
        <v>1955</v>
      </c>
      <c r="E871" t="s">
        <v>2226</v>
      </c>
      <c r="F871" t="s">
        <v>2341</v>
      </c>
      <c r="G871" t="s">
        <v>2341</v>
      </c>
      <c r="H871" t="str">
        <f t="shared" si="1"/>
        <v>"DITEKO" sh.p.k</v>
      </c>
      <c r="I871" t="s">
        <v>1011</v>
      </c>
      <c r="J871" s="336">
        <v>400000</v>
      </c>
      <c r="K871" t="s">
        <v>2342</v>
      </c>
      <c r="L871"/>
      <c r="M871" s="296"/>
      <c r="N871" s="296"/>
    </row>
    <row r="872" spans="2:14" ht="15.75">
      <c r="B872" s="303"/>
      <c r="C872" s="296"/>
      <c r="D872" s="296"/>
      <c r="E872" s="296"/>
      <c r="F872" s="296"/>
      <c r="G872" s="304"/>
      <c r="H872" s="296"/>
      <c r="I872" s="296"/>
      <c r="J872" s="337"/>
      <c r="K872" s="296"/>
      <c r="L872" s="296"/>
      <c r="M872" s="296"/>
      <c r="N872" s="296"/>
    </row>
    <row r="873" spans="2:14" ht="15.75">
      <c r="B873" s="303"/>
      <c r="C873" s="296"/>
      <c r="D873" s="296"/>
      <c r="E873" s="296"/>
      <c r="F873" s="296"/>
      <c r="G873" s="304"/>
      <c r="H873" s="296"/>
      <c r="I873" s="296"/>
      <c r="J873" s="337"/>
      <c r="K873" s="296"/>
      <c r="L873" s="296"/>
      <c r="M873" s="296"/>
      <c r="N873" s="296"/>
    </row>
    <row r="874" spans="2:14" ht="15.75">
      <c r="B874" s="303"/>
      <c r="C874" s="296"/>
      <c r="D874" s="296"/>
      <c r="E874" s="296"/>
      <c r="F874" s="296"/>
      <c r="G874" s="304"/>
      <c r="H874" s="296"/>
      <c r="I874" s="296"/>
      <c r="J874" s="337"/>
      <c r="K874" s="296"/>
      <c r="L874" s="296"/>
      <c r="M874" s="296"/>
      <c r="N874" s="296"/>
    </row>
    <row r="875" spans="2:14" ht="15.75">
      <c r="B875" s="303"/>
      <c r="C875" s="296"/>
      <c r="D875" s="296"/>
      <c r="E875" s="296"/>
      <c r="F875" s="296"/>
      <c r="G875" s="304"/>
      <c r="H875" s="296"/>
      <c r="I875" s="296"/>
      <c r="J875" s="337"/>
      <c r="K875" s="296"/>
      <c r="L875" s="296"/>
      <c r="M875" s="296"/>
      <c r="N875" s="296"/>
    </row>
    <row r="876" spans="2:14" ht="15.75">
      <c r="B876" s="303"/>
      <c r="C876" s="296"/>
      <c r="D876" s="296"/>
      <c r="E876" s="296"/>
      <c r="F876" s="296"/>
      <c r="G876" s="304"/>
      <c r="H876" s="296"/>
      <c r="I876" s="296"/>
      <c r="J876" s="337"/>
      <c r="K876" s="296"/>
      <c r="L876" s="296"/>
      <c r="M876" s="296"/>
      <c r="N876" s="296"/>
    </row>
    <row r="877" spans="2:14" ht="15.75">
      <c r="B877" s="303"/>
      <c r="C877" s="296"/>
      <c r="D877" s="296"/>
      <c r="E877" s="296"/>
      <c r="F877" s="296"/>
      <c r="G877" s="304"/>
      <c r="H877" s="296"/>
      <c r="I877" s="296"/>
      <c r="J877" s="337"/>
      <c r="K877" s="296"/>
      <c r="L877" s="296"/>
      <c r="M877" s="296"/>
      <c r="N877" s="296"/>
    </row>
    <row r="878" spans="2:14" ht="15.75">
      <c r="B878" s="303"/>
      <c r="C878" s="296"/>
      <c r="D878" s="296"/>
      <c r="E878" s="296"/>
      <c r="F878" s="296"/>
      <c r="G878" s="304"/>
      <c r="H878" s="296"/>
      <c r="I878" s="296"/>
      <c r="J878" s="337"/>
      <c r="K878" s="296"/>
      <c r="L878" s="296"/>
      <c r="M878" s="296"/>
      <c r="N878" s="296"/>
    </row>
    <row r="879" spans="2:14" ht="15.75">
      <c r="B879" s="303"/>
      <c r="C879" s="296"/>
      <c r="D879" s="296"/>
      <c r="E879" s="296"/>
      <c r="F879" s="296"/>
      <c r="G879" s="304"/>
      <c r="H879" s="296"/>
      <c r="I879" s="296"/>
      <c r="J879" s="337"/>
      <c r="K879" s="296"/>
      <c r="L879" s="296"/>
      <c r="M879" s="296"/>
      <c r="N879" s="296"/>
    </row>
    <row r="880" spans="2:14" ht="15.75">
      <c r="B880" s="303"/>
      <c r="C880" s="296"/>
      <c r="D880" s="296"/>
      <c r="E880" s="296"/>
      <c r="F880" s="296"/>
      <c r="G880" s="304"/>
      <c r="H880" s="296"/>
      <c r="I880" s="296"/>
      <c r="J880" s="337"/>
      <c r="K880" s="296"/>
      <c r="L880" s="296"/>
      <c r="M880" s="296"/>
      <c r="N880" s="296"/>
    </row>
    <row r="881" spans="2:14" ht="15.75">
      <c r="B881" s="303"/>
      <c r="C881" s="296"/>
      <c r="D881" s="296"/>
      <c r="E881" s="296"/>
      <c r="F881" s="296"/>
      <c r="G881" s="304"/>
      <c r="H881" s="296"/>
      <c r="I881" s="296"/>
      <c r="J881" s="337"/>
      <c r="K881" s="296"/>
      <c r="L881" s="296"/>
      <c r="M881" s="296"/>
      <c r="N881" s="296"/>
    </row>
    <row r="882" spans="2:14" ht="15.75">
      <c r="B882" s="303"/>
      <c r="C882" s="296"/>
      <c r="D882" s="296"/>
      <c r="E882" s="296"/>
      <c r="F882" s="296"/>
      <c r="G882" s="304"/>
      <c r="H882" s="296"/>
      <c r="I882" s="296"/>
      <c r="J882" s="337"/>
      <c r="K882" s="296"/>
      <c r="L882" s="296"/>
      <c r="M882" s="296"/>
      <c r="N882" s="296"/>
    </row>
    <row r="883" spans="2:14" ht="15.75">
      <c r="B883" s="303"/>
      <c r="C883" s="296"/>
      <c r="D883" s="296"/>
      <c r="E883" s="296"/>
      <c r="F883" s="296"/>
      <c r="G883" s="304"/>
      <c r="H883" s="296"/>
      <c r="I883" s="296"/>
      <c r="J883" s="337"/>
      <c r="K883" s="296"/>
      <c r="L883" s="296"/>
      <c r="M883" s="296"/>
      <c r="N883" s="296"/>
    </row>
    <row r="884" spans="2:14" ht="15.75">
      <c r="B884" s="303"/>
      <c r="C884" s="296"/>
      <c r="D884" s="296"/>
      <c r="E884" s="296"/>
      <c r="F884" s="296"/>
      <c r="G884" s="304"/>
      <c r="H884" s="296"/>
      <c r="I884" s="296"/>
      <c r="J884" s="337"/>
      <c r="K884" s="296"/>
      <c r="L884" s="296"/>
      <c r="M884" s="296"/>
      <c r="N884" s="296"/>
    </row>
    <row r="885" spans="2:14" ht="15.75">
      <c r="B885" s="303"/>
      <c r="C885" s="296"/>
      <c r="D885" s="296"/>
      <c r="E885" s="296"/>
      <c r="F885" s="296"/>
      <c r="G885" s="304"/>
      <c r="H885" s="296"/>
      <c r="I885" s="296"/>
      <c r="J885" s="337"/>
      <c r="K885" s="296"/>
      <c r="L885" s="296"/>
      <c r="M885" s="296"/>
      <c r="N885" s="296"/>
    </row>
    <row r="886" spans="2:14" ht="15.75">
      <c r="B886" s="303"/>
      <c r="C886" s="296"/>
      <c r="D886" s="296"/>
      <c r="E886" s="296"/>
      <c r="F886" s="296"/>
      <c r="G886" s="304"/>
      <c r="H886" s="296"/>
      <c r="I886" s="296"/>
      <c r="J886" s="337"/>
      <c r="K886" s="296"/>
      <c r="L886" s="296"/>
      <c r="M886" s="296"/>
      <c r="N886" s="296"/>
    </row>
    <row r="887" spans="2:14" ht="15.75">
      <c r="B887" s="303"/>
      <c r="C887" s="296"/>
      <c r="D887" s="296"/>
      <c r="E887" s="296"/>
      <c r="F887" s="296"/>
      <c r="G887" s="304"/>
      <c r="H887" s="296"/>
      <c r="I887" s="296"/>
      <c r="J887" s="337"/>
      <c r="K887" s="296"/>
      <c r="L887" s="296"/>
      <c r="M887" s="296"/>
      <c r="N887" s="296"/>
    </row>
    <row r="888" spans="2:14" ht="15.75">
      <c r="B888" s="303"/>
      <c r="C888" s="296"/>
      <c r="D888" s="296"/>
      <c r="E888" s="296"/>
      <c r="F888" s="296"/>
      <c r="G888" s="304"/>
      <c r="H888" s="296"/>
      <c r="I888" s="296"/>
      <c r="J888" s="337"/>
      <c r="K888" s="296"/>
      <c r="L888" s="296"/>
      <c r="M888" s="296"/>
      <c r="N888" s="296"/>
    </row>
    <row r="889" spans="2:14" ht="15.75">
      <c r="B889" s="303"/>
      <c r="C889" s="296"/>
      <c r="D889" s="296"/>
      <c r="E889" s="296"/>
      <c r="F889" s="296"/>
      <c r="G889" s="304"/>
      <c r="H889" s="296"/>
      <c r="I889" s="296"/>
      <c r="J889" s="337"/>
      <c r="K889" s="296"/>
      <c r="L889" s="296"/>
      <c r="M889" s="296"/>
      <c r="N889" s="296"/>
    </row>
    <row r="890" spans="2:14" ht="15.75">
      <c r="B890" s="303"/>
      <c r="C890" s="296"/>
      <c r="D890" s="296"/>
      <c r="E890" s="296"/>
      <c r="F890" s="296"/>
      <c r="G890" s="304"/>
      <c r="H890" s="296"/>
      <c r="I890" s="296"/>
      <c r="J890" s="337"/>
      <c r="K890" s="296"/>
      <c r="L890" s="296"/>
      <c r="M890" s="296"/>
      <c r="N890" s="296"/>
    </row>
    <row r="891" spans="2:14" ht="15.75">
      <c r="B891" s="303"/>
      <c r="C891" s="296"/>
      <c r="D891" s="296"/>
      <c r="E891" s="296"/>
      <c r="F891" s="296"/>
      <c r="G891" s="304"/>
      <c r="H891" s="296"/>
      <c r="I891" s="296"/>
      <c r="J891" s="337"/>
      <c r="K891" s="296"/>
      <c r="L891" s="296"/>
      <c r="M891" s="296"/>
      <c r="N891" s="296"/>
    </row>
    <row r="892" spans="2:14" ht="15.75">
      <c r="B892" s="303"/>
      <c r="C892" s="296"/>
      <c r="D892" s="296"/>
      <c r="E892" s="296"/>
      <c r="F892" s="296"/>
      <c r="G892" s="304"/>
      <c r="H892" s="296"/>
      <c r="I892" s="296"/>
      <c r="J892" s="337"/>
      <c r="K892" s="296"/>
      <c r="L892" s="296"/>
      <c r="M892" s="296"/>
      <c r="N892" s="296"/>
    </row>
    <row r="893" spans="2:14" ht="15.75">
      <c r="B893" s="303"/>
      <c r="C893" s="296"/>
      <c r="D893" s="296"/>
      <c r="E893" s="296"/>
      <c r="F893" s="296"/>
      <c r="G893" s="304"/>
      <c r="H893" s="296"/>
      <c r="I893" s="296"/>
      <c r="J893" s="337"/>
      <c r="K893" s="296"/>
      <c r="L893" s="296"/>
      <c r="M893" s="296"/>
      <c r="N893" s="296"/>
    </row>
    <row r="894" spans="2:14" ht="15.75">
      <c r="B894" s="303"/>
      <c r="C894" s="296"/>
      <c r="D894" s="296"/>
      <c r="E894" s="296"/>
      <c r="F894" s="296"/>
      <c r="G894" s="304"/>
      <c r="H894" s="296"/>
      <c r="I894" s="296"/>
      <c r="J894" s="337"/>
      <c r="K894" s="296"/>
      <c r="L894" s="296"/>
      <c r="M894" s="296"/>
      <c r="N894" s="296"/>
    </row>
    <row r="895" spans="2:14" ht="15.75">
      <c r="B895" s="303"/>
      <c r="C895" s="296"/>
      <c r="D895" s="296"/>
      <c r="E895" s="296"/>
      <c r="F895" s="296"/>
      <c r="G895" s="304"/>
      <c r="H895" s="296"/>
      <c r="I895" s="296"/>
      <c r="J895" s="337"/>
      <c r="K895" s="296"/>
      <c r="L895" s="296"/>
      <c r="M895" s="296"/>
      <c r="N895" s="296"/>
    </row>
    <row r="896" spans="2:14" ht="15.75">
      <c r="B896" s="303"/>
      <c r="C896" s="296"/>
      <c r="D896" s="296"/>
      <c r="E896" s="296"/>
      <c r="F896" s="296"/>
      <c r="G896" s="304"/>
      <c r="H896" s="296"/>
      <c r="I896" s="296"/>
      <c r="J896" s="337"/>
      <c r="K896" s="296"/>
      <c r="L896" s="296"/>
      <c r="M896" s="296"/>
      <c r="N896" s="296"/>
    </row>
    <row r="897" spans="2:14" ht="15.75">
      <c r="B897" s="303"/>
      <c r="C897" s="296"/>
      <c r="D897" s="296"/>
      <c r="E897" s="296"/>
      <c r="F897" s="296"/>
      <c r="G897" s="304"/>
      <c r="H897" s="296"/>
      <c r="I897" s="296"/>
      <c r="J897" s="337"/>
      <c r="K897" s="296"/>
      <c r="L897" s="296"/>
      <c r="M897" s="296"/>
      <c r="N897" s="296"/>
    </row>
    <row r="898" spans="2:14" ht="15.75">
      <c r="B898" s="303"/>
      <c r="C898" s="296"/>
      <c r="D898" s="296"/>
      <c r="E898" s="296"/>
      <c r="F898" s="296"/>
      <c r="G898" s="304"/>
      <c r="H898" s="296"/>
      <c r="I898" s="296"/>
      <c r="J898" s="337"/>
      <c r="K898" s="296"/>
      <c r="L898" s="296"/>
      <c r="M898" s="296"/>
      <c r="N898" s="296"/>
    </row>
    <row r="899" spans="2:14" ht="15.75">
      <c r="B899" s="303"/>
      <c r="C899" s="296"/>
      <c r="D899" s="296"/>
      <c r="E899" s="296"/>
      <c r="F899" s="296"/>
      <c r="G899" s="304"/>
      <c r="H899" s="296"/>
      <c r="I899" s="296"/>
      <c r="J899" s="337"/>
      <c r="K899" s="296"/>
      <c r="L899" s="296"/>
      <c r="M899" s="296"/>
      <c r="N899" s="296"/>
    </row>
    <row r="900" spans="2:14" ht="15.75">
      <c r="B900" s="303"/>
      <c r="C900" s="296"/>
      <c r="D900" s="296"/>
      <c r="E900" s="296"/>
      <c r="F900" s="296"/>
      <c r="G900" s="304"/>
      <c r="H900" s="296"/>
      <c r="I900" s="296"/>
      <c r="J900" s="337"/>
      <c r="K900" s="296"/>
      <c r="L900" s="296"/>
      <c r="M900" s="296"/>
      <c r="N900" s="296"/>
    </row>
    <row r="901" spans="2:14" ht="15.75">
      <c r="B901" s="303"/>
      <c r="C901" s="296"/>
      <c r="D901" s="296"/>
      <c r="E901" s="296"/>
      <c r="F901" s="296"/>
      <c r="G901" s="304"/>
      <c r="H901" s="296"/>
      <c r="I901" s="296"/>
      <c r="J901" s="337"/>
      <c r="K901" s="296"/>
      <c r="L901" s="296"/>
      <c r="M901" s="296"/>
      <c r="N901" s="296"/>
    </row>
    <row r="902" spans="2:14" ht="16.5" thickBot="1">
      <c r="B902" s="50"/>
      <c r="C902" s="50"/>
      <c r="D902" s="50"/>
      <c r="E902" s="50"/>
      <c r="F902" s="50"/>
      <c r="G902" s="176"/>
      <c r="H902" s="50"/>
      <c r="I902" s="50"/>
      <c r="J902" s="50"/>
      <c r="K902" s="50"/>
      <c r="L902" s="50"/>
      <c r="M902" s="50"/>
      <c r="N902" s="50"/>
    </row>
    <row r="903" spans="2:14" ht="16.5" thickBot="1">
      <c r="B903" s="50"/>
      <c r="C903" s="50"/>
      <c r="D903" s="50"/>
      <c r="E903" s="50"/>
      <c r="F903" s="50"/>
      <c r="G903" s="176"/>
      <c r="H903" s="177" t="s">
        <v>1949</v>
      </c>
      <c r="I903" s="178"/>
      <c r="J903" s="179">
        <f>SUMIF(Table10[Reporting currency],"USD",Table10[Revenue value])+(IFERROR(SUMIF(Table10[Reporting currency],"&lt;&gt;USD",Table10[Revenue value])/'Part 1 - About'!$E$45,0))</f>
        <v>168749196.92298144</v>
      </c>
      <c r="K903" s="50"/>
      <c r="L903" s="50"/>
      <c r="M903" s="50"/>
      <c r="N903" s="50"/>
    </row>
    <row r="904" spans="2:14" ht="16.5" thickBot="1">
      <c r="B904" s="50"/>
      <c r="C904" s="50"/>
      <c r="D904" s="50"/>
      <c r="E904" s="50"/>
      <c r="F904" s="50"/>
      <c r="G904" s="176"/>
      <c r="H904" s="231"/>
      <c r="I904" s="231"/>
      <c r="J904" s="232"/>
      <c r="K904" s="50"/>
      <c r="L904" s="50"/>
      <c r="M904" s="50"/>
      <c r="N904" s="50"/>
    </row>
    <row r="905" spans="2:14" ht="17.25" thickBot="1">
      <c r="B905" s="50"/>
      <c r="C905" s="50"/>
      <c r="D905" s="50"/>
      <c r="E905" s="50"/>
      <c r="F905" s="50"/>
      <c r="G905" s="176"/>
      <c r="H905" s="229" t="str">
        <f>"Total in "&amp;'Part 1 - About'!$E$44</f>
        <v>Total in ALL</v>
      </c>
      <c r="I905" s="178"/>
      <c r="J905" s="179">
        <f>IF('Part 1 - About'!$E$44="USD",0,SUMIF(Table10[Reporting currency],'Part 1 - About'!$E$44,Table10[Revenue value]))+(IFERROR(SUMIF(Table10[Reporting currency],"USD",Table10[Revenue value])*'Part 1 - About'!$E$45,0))</f>
        <v>18226600759.651226</v>
      </c>
      <c r="K905" s="50"/>
      <c r="L905" s="50"/>
      <c r="M905" s="50"/>
      <c r="N905" s="50"/>
    </row>
    <row r="906" spans="2:14" ht="15.75">
      <c r="B906" s="50"/>
      <c r="C906" s="50"/>
      <c r="D906" s="50"/>
      <c r="E906" s="50"/>
      <c r="F906" s="50"/>
      <c r="G906" s="50"/>
      <c r="H906" s="50"/>
      <c r="I906" s="50"/>
      <c r="J906" s="50"/>
      <c r="K906" s="50"/>
      <c r="L906" s="50"/>
      <c r="M906" s="50"/>
      <c r="N906" s="50"/>
    </row>
    <row r="907" spans="2:14" ht="21">
      <c r="C907" s="392" t="s">
        <v>1562</v>
      </c>
      <c r="D907" s="392"/>
      <c r="E907" s="392"/>
      <c r="F907" s="392"/>
      <c r="G907" s="392"/>
      <c r="H907" s="392"/>
      <c r="I907" s="392"/>
      <c r="J907" s="392"/>
      <c r="K907" s="392"/>
      <c r="L907" s="392"/>
      <c r="M907" s="392"/>
      <c r="N907" s="392"/>
    </row>
    <row r="908" spans="2:14" ht="15.75">
      <c r="B908" s="50"/>
      <c r="C908" s="390" t="s">
        <v>1563</v>
      </c>
      <c r="D908" s="390"/>
      <c r="E908" s="390"/>
      <c r="F908" s="390"/>
      <c r="G908" s="390"/>
      <c r="H908" s="390"/>
      <c r="I908" s="390"/>
      <c r="J908" s="390"/>
      <c r="K908" s="390"/>
      <c r="L908" s="390"/>
      <c r="M908" s="390"/>
      <c r="N908" s="390"/>
    </row>
    <row r="909" spans="2:14" ht="15.75">
      <c r="B909" s="50"/>
      <c r="C909" s="390"/>
      <c r="D909" s="390"/>
      <c r="E909" s="390"/>
      <c r="F909" s="390"/>
      <c r="G909" s="390"/>
      <c r="H909" s="390"/>
      <c r="I909" s="390"/>
      <c r="J909" s="390"/>
      <c r="K909" s="390"/>
      <c r="L909" s="390"/>
      <c r="M909" s="390"/>
      <c r="N909" s="390"/>
    </row>
    <row r="910" spans="2:14" ht="15.75">
      <c r="B910" s="50"/>
      <c r="C910" s="390" t="s">
        <v>2355</v>
      </c>
      <c r="D910" s="390"/>
      <c r="E910" s="390"/>
      <c r="F910" s="390"/>
      <c r="G910" s="390"/>
      <c r="H910" s="390"/>
      <c r="I910" s="390"/>
      <c r="J910" s="390"/>
      <c r="K910" s="390"/>
      <c r="L910" s="390"/>
      <c r="M910" s="390"/>
      <c r="N910" s="390"/>
    </row>
    <row r="911" spans="2:14" ht="15.75">
      <c r="B911" s="50"/>
      <c r="C911" s="390" t="s">
        <v>1553</v>
      </c>
      <c r="D911" s="390"/>
      <c r="E911" s="390"/>
      <c r="F911" s="390"/>
      <c r="G911" s="390"/>
      <c r="H911" s="390"/>
      <c r="I911" s="390"/>
      <c r="J911" s="390"/>
      <c r="K911" s="390"/>
      <c r="L911" s="390"/>
      <c r="M911" s="390"/>
      <c r="N911" s="390"/>
    </row>
    <row r="912" spans="2:14" ht="15.75">
      <c r="B912" s="50"/>
      <c r="C912" s="390" t="s">
        <v>1554</v>
      </c>
      <c r="D912" s="390"/>
      <c r="E912" s="390"/>
      <c r="F912" s="390"/>
      <c r="G912" s="390"/>
      <c r="H912" s="390"/>
      <c r="I912" s="390"/>
      <c r="J912" s="390"/>
      <c r="K912" s="390"/>
      <c r="L912" s="390"/>
      <c r="M912" s="390"/>
      <c r="N912" s="390"/>
    </row>
    <row r="913" spans="2:14" ht="15.75">
      <c r="B913" s="50"/>
      <c r="C913" s="390" t="s">
        <v>1555</v>
      </c>
      <c r="D913" s="390"/>
      <c r="E913" s="390"/>
      <c r="F913" s="390"/>
      <c r="G913" s="390"/>
      <c r="H913" s="390"/>
      <c r="I913" s="390"/>
      <c r="J913" s="390"/>
      <c r="K913" s="390"/>
      <c r="L913" s="390"/>
      <c r="M913" s="390"/>
      <c r="N913" s="390"/>
    </row>
    <row r="914" spans="2:14" ht="15.75">
      <c r="B914" s="50"/>
      <c r="C914" s="390" t="s">
        <v>1556</v>
      </c>
      <c r="D914" s="390"/>
      <c r="E914" s="390"/>
      <c r="F914" s="390"/>
      <c r="G914" s="390"/>
      <c r="H914" s="390"/>
      <c r="I914" s="390"/>
      <c r="J914" s="390"/>
      <c r="K914" s="390"/>
      <c r="L914" s="390"/>
      <c r="M914" s="390"/>
      <c r="N914" s="390"/>
    </row>
    <row r="915" spans="2:14" ht="15.75">
      <c r="B915" s="50"/>
      <c r="C915" s="390"/>
      <c r="D915" s="390"/>
      <c r="E915" s="390"/>
      <c r="F915" s="390"/>
      <c r="G915" s="390"/>
      <c r="H915" s="390"/>
      <c r="I915" s="390"/>
      <c r="J915" s="390"/>
      <c r="K915" s="390"/>
      <c r="L915" s="390"/>
      <c r="M915" s="390"/>
      <c r="N915" s="390"/>
    </row>
    <row r="916" spans="2:14" ht="16.5" thickBot="1">
      <c r="B916" s="50"/>
      <c r="C916" s="387"/>
      <c r="D916" s="387"/>
      <c r="E916" s="387"/>
      <c r="F916" s="387"/>
      <c r="G916" s="387"/>
      <c r="H916" s="387"/>
      <c r="I916" s="387"/>
      <c r="J916" s="387"/>
      <c r="K916" s="387"/>
      <c r="L916" s="387"/>
      <c r="M916" s="387"/>
      <c r="N916" s="387"/>
    </row>
    <row r="917" spans="2:14" ht="15.75">
      <c r="B917" s="50"/>
      <c r="C917" s="380"/>
      <c r="D917" s="380"/>
      <c r="E917" s="380"/>
      <c r="F917" s="380"/>
      <c r="G917" s="380"/>
      <c r="H917" s="380"/>
      <c r="I917" s="380"/>
      <c r="J917" s="380"/>
      <c r="K917" s="380"/>
      <c r="L917" s="380"/>
      <c r="M917" s="380"/>
      <c r="N917" s="380"/>
    </row>
    <row r="918" spans="2:14" ht="16.5" thickBot="1">
      <c r="B918" s="50"/>
      <c r="C918" s="359" t="s">
        <v>1844</v>
      </c>
      <c r="D918" s="360"/>
      <c r="E918" s="360"/>
      <c r="F918" s="360"/>
      <c r="G918" s="360"/>
      <c r="H918" s="360"/>
      <c r="I918" s="360"/>
      <c r="J918" s="360"/>
      <c r="K918" s="360"/>
      <c r="L918" s="360"/>
      <c r="M918" s="360"/>
      <c r="N918" s="360"/>
    </row>
    <row r="919" spans="2:14" ht="15.75">
      <c r="B919" s="50"/>
      <c r="C919" s="361" t="s">
        <v>1863</v>
      </c>
      <c r="D919" s="362"/>
      <c r="E919" s="362"/>
      <c r="F919" s="362"/>
      <c r="G919" s="362"/>
      <c r="H919" s="362"/>
      <c r="I919" s="362"/>
      <c r="J919" s="362"/>
      <c r="K919" s="362"/>
      <c r="L919" s="362"/>
      <c r="M919" s="362"/>
      <c r="N919" s="362"/>
    </row>
    <row r="920" spans="2:14" ht="16.5" thickBot="1">
      <c r="B920" s="50"/>
      <c r="C920" s="381"/>
      <c r="D920" s="381"/>
      <c r="E920" s="381"/>
      <c r="F920" s="381"/>
      <c r="G920" s="381"/>
      <c r="H920" s="381"/>
      <c r="I920" s="381"/>
      <c r="J920" s="381"/>
      <c r="K920" s="381"/>
      <c r="L920" s="381"/>
      <c r="M920" s="381"/>
      <c r="N920" s="381"/>
    </row>
    <row r="921" spans="2:14" ht="15.75">
      <c r="B921" s="50"/>
      <c r="C921" s="349" t="s">
        <v>1843</v>
      </c>
      <c r="D921" s="349"/>
      <c r="E921" s="349"/>
      <c r="F921" s="349"/>
      <c r="G921" s="349"/>
      <c r="H921" s="349"/>
      <c r="I921" s="349"/>
      <c r="J921" s="349"/>
      <c r="K921" s="349"/>
      <c r="L921" s="349"/>
      <c r="M921" s="349"/>
      <c r="N921" s="349"/>
    </row>
    <row r="922" spans="2:14" ht="15.75">
      <c r="B922" s="50"/>
      <c r="C922" s="338" t="s">
        <v>1864</v>
      </c>
      <c r="D922" s="338"/>
      <c r="E922" s="338"/>
      <c r="F922" s="338"/>
      <c r="G922" s="338"/>
      <c r="H922" s="338"/>
      <c r="I922" s="338"/>
      <c r="J922" s="338"/>
      <c r="K922" s="338"/>
      <c r="L922" s="338"/>
      <c r="M922" s="338"/>
      <c r="N922" s="338"/>
    </row>
    <row r="923" spans="2:14" ht="15.75">
      <c r="B923" s="50"/>
      <c r="C923" s="349" t="s">
        <v>1865</v>
      </c>
      <c r="D923" s="349"/>
      <c r="E923" s="349"/>
      <c r="F923" s="349"/>
      <c r="G923" s="349"/>
      <c r="H923" s="349"/>
      <c r="I923" s="349"/>
      <c r="J923" s="349"/>
      <c r="K923" s="349"/>
      <c r="L923" s="349"/>
      <c r="M923" s="349"/>
      <c r="N923" s="349"/>
    </row>
    <row r="926" spans="2:14">
      <c r="J926" s="233"/>
    </row>
    <row r="927" spans="2:14">
      <c r="J927" s="233"/>
      <c r="K927" s="235"/>
    </row>
    <row r="929" spans="10:11">
      <c r="J929" s="234"/>
      <c r="K929" s="235"/>
    </row>
  </sheetData>
  <protectedRanges>
    <protectedRange algorithmName="SHA-512" hashValue="19r0bVvPR7yZA0UiYij7Tv1CBk3noIABvFePbLhCJ4nk3L6A+Fy+RdPPS3STf+a52x4pG2PQK4FAkXK9epnlIA==" saltValue="gQC4yrLvnbJqxYZ0KSEoZA==" spinCount="100000" sqref="C902:D905 F902:H904 F905:G905" name="Government revenues_1"/>
    <protectedRange algorithmName="SHA-512" hashValue="19r0bVvPR7yZA0UiYij7Tv1CBk3noIABvFePbLhCJ4nk3L6A+Fy+RdPPS3STf+a52x4pG2PQK4FAkXK9epnlIA==" saltValue="gQC4yrLvnbJqxYZ0KSEoZA==" spinCount="100000" sqref="I903:I905" name="Government revenues_2"/>
    <protectedRange algorithmName="SHA-512" hashValue="19r0bVvPR7yZA0UiYij7Tv1CBk3noIABvFePbLhCJ4nk3L6A+Fy+RdPPS3STf+a52x4pG2PQK4FAkXK9epnlIA==" saltValue="gQC4yrLvnbJqxYZ0KSEoZA==" spinCount="100000" sqref="H61:H803 B61:D803 H872:H901 B872:D901" name="Government revenues_1_1"/>
    <protectedRange algorithmName="SHA-512" hashValue="19r0bVvPR7yZA0UiYij7Tv1CBk3noIABvFePbLhCJ4nk3L6A+Fy+RdPPS3STf+a52x4pG2PQK4FAkXK9epnlIA==" saltValue="gQC4yrLvnbJqxYZ0KSEoZA==" spinCount="100000" sqref="I61:I803 I872:I901" name="Government revenues_2_1"/>
    <protectedRange algorithmName="SHA-512" hashValue="19r0bVvPR7yZA0UiYij7Tv1CBk3noIABvFePbLhCJ4nk3L6A+Fy+RdPPS3STf+a52x4pG2PQK4FAkXK9epnlIA==" saltValue="gQC4yrLvnbJqxYZ0KSEoZA==" spinCount="100000" sqref="B15:B16" name="Government revenues"/>
    <protectedRange algorithmName="SHA-512" hashValue="19r0bVvPR7yZA0UiYij7Tv1CBk3noIABvFePbLhCJ4nk3L6A+Fy+RdPPS3STf+a52x4pG2PQK4FAkXK9epnlIA==" saltValue="gQC4yrLvnbJqxYZ0KSEoZA==" spinCount="100000" sqref="B17:B18" name="Government revenues_3"/>
    <protectedRange algorithmName="SHA-512" hashValue="19r0bVvPR7yZA0UiYij7Tv1CBk3noIABvFePbLhCJ4nk3L6A+Fy+RdPPS3STf+a52x4pG2PQK4FAkXK9epnlIA==" saltValue="gQC4yrLvnbJqxYZ0KSEoZA==" spinCount="100000" sqref="B19" name="Government revenues_4"/>
    <protectedRange algorithmName="SHA-512" hashValue="19r0bVvPR7yZA0UiYij7Tv1CBk3noIABvFePbLhCJ4nk3L6A+Fy+RdPPS3STf+a52x4pG2PQK4FAkXK9epnlIA==" saltValue="gQC4yrLvnbJqxYZ0KSEoZA==" spinCount="100000" sqref="B20:B21" name="Government revenues_5"/>
    <protectedRange algorithmName="SHA-512" hashValue="19r0bVvPR7yZA0UiYij7Tv1CBk3noIABvFePbLhCJ4nk3L6A+Fy+RdPPS3STf+a52x4pG2PQK4FAkXK9epnlIA==" saltValue="gQC4yrLvnbJqxYZ0KSEoZA==" spinCount="100000" sqref="B22:B23" name="Government revenues_6"/>
    <protectedRange algorithmName="SHA-512" hashValue="19r0bVvPR7yZA0UiYij7Tv1CBk3noIABvFePbLhCJ4nk3L6A+Fy+RdPPS3STf+a52x4pG2PQK4FAkXK9epnlIA==" saltValue="gQC4yrLvnbJqxYZ0KSEoZA==" spinCount="100000" sqref="B24" name="Government revenues_7"/>
    <protectedRange algorithmName="SHA-512" hashValue="19r0bVvPR7yZA0UiYij7Tv1CBk3noIABvFePbLhCJ4nk3L6A+Fy+RdPPS3STf+a52x4pG2PQK4FAkXK9epnlIA==" saltValue="gQC4yrLvnbJqxYZ0KSEoZA==" spinCount="100000" sqref="B25:B26" name="Government revenues_8"/>
    <protectedRange algorithmName="SHA-512" hashValue="19r0bVvPR7yZA0UiYij7Tv1CBk3noIABvFePbLhCJ4nk3L6A+Fy+RdPPS3STf+a52x4pG2PQK4FAkXK9epnlIA==" saltValue="gQC4yrLvnbJqxYZ0KSEoZA==" spinCount="100000" sqref="B27:B29" name="Government revenues_9"/>
    <protectedRange algorithmName="SHA-512" hashValue="19r0bVvPR7yZA0UiYij7Tv1CBk3noIABvFePbLhCJ4nk3L6A+Fy+RdPPS3STf+a52x4pG2PQK4FAkXK9epnlIA==" saltValue="gQC4yrLvnbJqxYZ0KSEoZA==" spinCount="100000" sqref="B30" name="Government revenues_10"/>
    <protectedRange algorithmName="SHA-512" hashValue="19r0bVvPR7yZA0UiYij7Tv1CBk3noIABvFePbLhCJ4nk3L6A+Fy+RdPPS3STf+a52x4pG2PQK4FAkXK9epnlIA==" saltValue="gQC4yrLvnbJqxYZ0KSEoZA==" spinCount="100000" sqref="B31:B32" name="Government revenues_11"/>
    <protectedRange algorithmName="SHA-512" hashValue="19r0bVvPR7yZA0UiYij7Tv1CBk3noIABvFePbLhCJ4nk3L6A+Fy+RdPPS3STf+a52x4pG2PQK4FAkXK9epnlIA==" saltValue="gQC4yrLvnbJqxYZ0KSEoZA==" spinCount="100000" sqref="B33:B40" name="Government revenues_12"/>
    <protectedRange algorithmName="SHA-512" hashValue="19r0bVvPR7yZA0UiYij7Tv1CBk3noIABvFePbLhCJ4nk3L6A+Fy+RdPPS3STf+a52x4pG2PQK4FAkXK9epnlIA==" saltValue="gQC4yrLvnbJqxYZ0KSEoZA==" spinCount="100000" sqref="B41" name="Government revenues_13"/>
    <protectedRange algorithmName="SHA-512" hashValue="19r0bVvPR7yZA0UiYij7Tv1CBk3noIABvFePbLhCJ4nk3L6A+Fy+RdPPS3STf+a52x4pG2PQK4FAkXK9epnlIA==" saltValue="gQC4yrLvnbJqxYZ0KSEoZA==" spinCount="100000" sqref="B42:B44" name="Government revenues_14"/>
    <protectedRange algorithmName="SHA-512" hashValue="19r0bVvPR7yZA0UiYij7Tv1CBk3noIABvFePbLhCJ4nk3L6A+Fy+RdPPS3STf+a52x4pG2PQK4FAkXK9epnlIA==" saltValue="gQC4yrLvnbJqxYZ0KSEoZA==" spinCount="100000" sqref="B45:B46" name="Government revenues_15"/>
    <protectedRange algorithmName="SHA-512" hashValue="19r0bVvPR7yZA0UiYij7Tv1CBk3noIABvFePbLhCJ4nk3L6A+Fy+RdPPS3STf+a52x4pG2PQK4FAkXK9epnlIA==" saltValue="gQC4yrLvnbJqxYZ0KSEoZA==" spinCount="100000" sqref="B47:B48" name="Government revenues_16"/>
    <protectedRange algorithmName="SHA-512" hashValue="19r0bVvPR7yZA0UiYij7Tv1CBk3noIABvFePbLhCJ4nk3L6A+Fy+RdPPS3STf+a52x4pG2PQK4FAkXK9epnlIA==" saltValue="gQC4yrLvnbJqxYZ0KSEoZA==" spinCount="100000" sqref="B49" name="Government revenues_17"/>
    <protectedRange algorithmName="SHA-512" hashValue="19r0bVvPR7yZA0UiYij7Tv1CBk3noIABvFePbLhCJ4nk3L6A+Fy+RdPPS3STf+a52x4pG2PQK4FAkXK9epnlIA==" saltValue="gQC4yrLvnbJqxYZ0KSEoZA==" spinCount="100000" sqref="B50" name="Government revenues_18"/>
    <protectedRange algorithmName="SHA-512" hashValue="19r0bVvPR7yZA0UiYij7Tv1CBk3noIABvFePbLhCJ4nk3L6A+Fy+RdPPS3STf+a52x4pG2PQK4FAkXK9epnlIA==" saltValue="gQC4yrLvnbJqxYZ0KSEoZA==" spinCount="100000" sqref="B51:B57" name="Government revenues_19"/>
    <protectedRange algorithmName="SHA-512" hashValue="19r0bVvPR7yZA0UiYij7Tv1CBk3noIABvFePbLhCJ4nk3L6A+Fy+RdPPS3STf+a52x4pG2PQK4FAkXK9epnlIA==" saltValue="gQC4yrLvnbJqxYZ0KSEoZA==" spinCount="100000" sqref="B58" name="Government revenues_20"/>
    <protectedRange algorithmName="SHA-512" hashValue="19r0bVvPR7yZA0UiYij7Tv1CBk3noIABvFePbLhCJ4nk3L6A+Fy+RdPPS3STf+a52x4pG2PQK4FAkXK9epnlIA==" saltValue="gQC4yrLvnbJqxYZ0KSEoZA==" spinCount="100000" sqref="B59:B60" name="Government revenues_21"/>
  </protectedRanges>
  <mergeCells count="28">
    <mergeCell ref="C7:N7"/>
    <mergeCell ref="C8:N8"/>
    <mergeCell ref="C9:N9"/>
    <mergeCell ref="C914:N914"/>
    <mergeCell ref="C915:N915"/>
    <mergeCell ref="C10:N10"/>
    <mergeCell ref="C11:N11"/>
    <mergeCell ref="C907:N907"/>
    <mergeCell ref="C908:N908"/>
    <mergeCell ref="C909:N909"/>
    <mergeCell ref="C910:N910"/>
    <mergeCell ref="C911:N911"/>
    <mergeCell ref="C912:N912"/>
    <mergeCell ref="C913:N913"/>
    <mergeCell ref="C2:N2"/>
    <mergeCell ref="C3:N3"/>
    <mergeCell ref="C4:N4"/>
    <mergeCell ref="C5:N5"/>
    <mergeCell ref="C6:N6"/>
    <mergeCell ref="C923:N923"/>
    <mergeCell ref="B13:N13"/>
    <mergeCell ref="C917:N917"/>
    <mergeCell ref="C918:N918"/>
    <mergeCell ref="C919:N919"/>
    <mergeCell ref="C920:N920"/>
    <mergeCell ref="C921:N921"/>
    <mergeCell ref="C922:N922"/>
    <mergeCell ref="C916:N916"/>
  </mergeCells>
  <dataValidations xWindow="1133" yWindow="562" count="13">
    <dataValidation type="list" allowBlank="1" showInputMessage="1" showErrorMessage="1" sqref="D61:D803 D872:D901" xr:uid="{00000000-0002-0000-0500-000000000000}">
      <formula1>Government_entities_list</formula1>
    </dataValidation>
    <dataValidation type="list" allowBlank="1" showInputMessage="1" showErrorMessage="1" sqref="I61:I803 I872:I901" xr:uid="{00000000-0002-0000-0500-000001000000}">
      <formula1>Currency_code_list</formula1>
    </dataValidation>
    <dataValidation type="textLength" allowBlank="1" showInputMessage="1" showErrorMessage="1" errorTitle="Please do not edit these cells" error="Please do not edit these cells" sqref="C907:N908" xr:uid="{00000000-0002-0000-0500-000002000000}">
      <formula1>10000</formula1>
      <formula2>50000</formula2>
    </dataValidation>
    <dataValidation type="list" allowBlank="1" showInputMessage="1" showErrorMessage="1" sqref="B61:B803 B872:B901" xr:uid="{00000000-0002-0000-0500-000003000000}">
      <formula1>Sector_list</formula1>
    </dataValidation>
    <dataValidation type="list" allowBlank="1" showInputMessage="1" showErrorMessage="1" sqref="K872:K901 K61:K803 F61:G803 F872:G901" xr:uid="{00000000-0002-0000-0500-000004000000}">
      <formula1>Simple_options_list</formula1>
    </dataValidation>
    <dataValidation type="list" showInputMessage="1" showErrorMessage="1" sqref="H61:H803 H872:H901" xr:uid="{00000000-0002-0000-0500-000005000000}">
      <formula1>Projectname</formula1>
    </dataValidation>
    <dataValidation type="list" showInputMessage="1" showErrorMessage="1" sqref="C61:C803 C872:C901" xr:uid="{00000000-0002-0000-0500-000006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61:M901" xr:uid="{00000000-0002-0000-0500-000007000000}">
      <formula1>"&lt;Select unit&gt;,Sm3,Sm3 o.e.,Barrels,Tonnes,oz,carats,Scf"</formula1>
    </dataValidation>
    <dataValidation type="textLength" allowBlank="1" showInputMessage="1" showErrorMessage="1" sqref="B1:O14 A1:A53 B916:N923 B902:G906 J902:J904 H902:I902 H904:I904 H906:J906 K902:N906 O32:O53" xr:uid="{00000000-0002-0000-0500-000008000000}">
      <formula1>9999999</formula1>
      <formula2>99999999</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61:L803 L872:L901" xr:uid="{00000000-0002-0000-0500-000009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61:J803 J872:J901" xr:uid="{00000000-0002-0000-05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61:E803 E872:E901" xr:uid="{00000000-0002-0000-0500-00000B000000}">
      <formula1>Revenue_stream_list</formula1>
    </dataValidation>
    <dataValidation type="whole" allowBlank="1" showInputMessage="1" showErrorMessage="1" sqref="H903:I903 H905:I905" xr:uid="{00000000-0002-0000-0500-00000C000000}">
      <formula1>1</formula1>
      <formula2>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919:G919" r:id="rId3" display="Give us your feedback or report a conflict in the data! Write to us at  data@eiti.org" xr:uid="{00000000-0004-0000-0500-000002000000}"/>
    <hyperlink ref="C918:G918"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F34" zoomScale="75" zoomScaleNormal="75" workbookViewId="0">
      <selection activeCell="O55" sqref="O55"/>
    </sheetView>
  </sheetViews>
  <sheetFormatPr defaultColWidth="9.28515625" defaultRowHeight="14.25"/>
  <cols>
    <col min="1" max="1" width="38.7109375" style="2" bestFit="1" customWidth="1"/>
    <col min="2" max="3" width="17.5703125" style="2" customWidth="1"/>
    <col min="4" max="7" width="26.42578125" style="2" customWidth="1"/>
    <col min="8" max="8" width="9.28515625" style="2"/>
    <col min="9" max="9" width="24.42578125" style="2" customWidth="1"/>
    <col min="10" max="10" width="28.5703125" style="2" customWidth="1"/>
    <col min="11" max="11" width="20.42578125" style="2" bestFit="1" customWidth="1"/>
    <col min="12" max="13" width="9.28515625" style="2"/>
    <col min="14" max="14" width="17.42578125" style="2" customWidth="1"/>
    <col min="15" max="15" width="23.42578125" style="2" customWidth="1"/>
    <col min="16" max="16" width="13.5703125" style="2" customWidth="1"/>
    <col min="17" max="18" width="9.28515625" style="2"/>
    <col min="19" max="19" width="15.7109375" style="2" customWidth="1"/>
    <col min="20" max="20" width="10.7109375" style="2" customWidth="1"/>
    <col min="21" max="26" width="9.28515625" style="2"/>
    <col min="27" max="27" width="10.42578125" style="2" customWidth="1"/>
    <col min="28" max="28" width="9.28515625" style="2"/>
    <col min="29" max="29" width="15.5703125" style="2" customWidth="1"/>
    <col min="30" max="30" width="9.28515625" style="2"/>
    <col min="31" max="31" width="16" style="2" customWidth="1"/>
    <col min="32" max="16384" width="9.28515625" style="2"/>
  </cols>
  <sheetData>
    <row r="1" spans="1:31">
      <c r="A1" s="1" t="s">
        <v>982</v>
      </c>
      <c r="I1" s="1" t="s">
        <v>997</v>
      </c>
      <c r="K1" s="1" t="s">
        <v>1340</v>
      </c>
      <c r="N1" s="1" t="s">
        <v>1353</v>
      </c>
      <c r="S1" s="1" t="s">
        <v>1470</v>
      </c>
      <c r="AA1" s="1" t="s">
        <v>1571</v>
      </c>
      <c r="AC1" s="1" t="s">
        <v>1577</v>
      </c>
      <c r="AE1" s="1" t="s">
        <v>1829</v>
      </c>
    </row>
    <row r="2" spans="1:31" ht="15">
      <c r="A2" s="1" t="s">
        <v>735</v>
      </c>
      <c r="B2" s="1" t="s">
        <v>736</v>
      </c>
      <c r="C2" s="1" t="s">
        <v>737</v>
      </c>
      <c r="D2" s="1" t="s">
        <v>738</v>
      </c>
      <c r="E2" s="1" t="s">
        <v>1318</v>
      </c>
      <c r="F2" s="1" t="s">
        <v>1319</v>
      </c>
      <c r="G2" s="1" t="s">
        <v>1006</v>
      </c>
      <c r="I2" s="2" t="s">
        <v>998</v>
      </c>
      <c r="K2" s="2" t="s">
        <v>998</v>
      </c>
      <c r="N2" s="7" t="s">
        <v>1424</v>
      </c>
      <c r="O2" s="7" t="s">
        <v>1425</v>
      </c>
      <c r="P2" s="7" t="s">
        <v>1426</v>
      </c>
      <c r="S2" s="1" t="s">
        <v>1471</v>
      </c>
      <c r="T2" s="1" t="s">
        <v>1469</v>
      </c>
      <c r="U2" s="1" t="s">
        <v>1433</v>
      </c>
      <c r="V2" s="1" t="s">
        <v>1486</v>
      </c>
      <c r="W2" s="1" t="s">
        <v>1487</v>
      </c>
      <c r="X2" s="1" t="s">
        <v>1488</v>
      </c>
      <c r="Y2" s="1" t="s">
        <v>1489</v>
      </c>
      <c r="AA2" s="1" t="s">
        <v>1492</v>
      </c>
      <c r="AC2" s="2" t="s">
        <v>1576</v>
      </c>
      <c r="AE2" s="2" t="s">
        <v>1834</v>
      </c>
    </row>
    <row r="3" spans="1:31">
      <c r="A3" s="2" t="s">
        <v>681</v>
      </c>
      <c r="B3" s="2" t="s">
        <v>682</v>
      </c>
      <c r="C3" s="2" t="s">
        <v>683</v>
      </c>
      <c r="D3" s="2" t="s">
        <v>970</v>
      </c>
      <c r="E3" s="2" t="s">
        <v>1199</v>
      </c>
      <c r="F3" s="2">
        <v>840</v>
      </c>
      <c r="G3" s="2" t="s">
        <v>1200</v>
      </c>
      <c r="I3" s="2" t="s">
        <v>1572</v>
      </c>
      <c r="K3" s="10" t="s">
        <v>1948</v>
      </c>
      <c r="N3" s="8" t="s">
        <v>1389</v>
      </c>
      <c r="O3" s="8" t="s">
        <v>1757</v>
      </c>
      <c r="P3" s="9" t="s">
        <v>1679</v>
      </c>
      <c r="S3" s="2" t="s">
        <v>1519</v>
      </c>
      <c r="T3" s="2" t="s">
        <v>1520</v>
      </c>
      <c r="U3" s="2" t="s">
        <v>1436</v>
      </c>
      <c r="V3" s="2" t="s">
        <v>1472</v>
      </c>
      <c r="W3" s="2" t="s">
        <v>1473</v>
      </c>
      <c r="X3" s="2" t="s">
        <v>1519</v>
      </c>
      <c r="Y3" s="2" t="s">
        <v>1519</v>
      </c>
      <c r="AA3" s="2" t="s">
        <v>1493</v>
      </c>
      <c r="AC3" s="2" t="s">
        <v>1578</v>
      </c>
      <c r="AE3" s="2" t="s">
        <v>1830</v>
      </c>
    </row>
    <row r="4" spans="1:31">
      <c r="A4" s="2" t="s">
        <v>6</v>
      </c>
      <c r="B4" s="2" t="s">
        <v>7</v>
      </c>
      <c r="C4" s="2" t="s">
        <v>8</v>
      </c>
      <c r="D4" s="2" t="s">
        <v>739</v>
      </c>
      <c r="E4" s="2" t="s">
        <v>1009</v>
      </c>
      <c r="F4" s="2">
        <v>971</v>
      </c>
      <c r="G4" s="2" t="s">
        <v>1010</v>
      </c>
      <c r="I4" s="2" t="s">
        <v>996</v>
      </c>
      <c r="K4" s="11" t="s">
        <v>1583</v>
      </c>
      <c r="N4" s="8" t="s">
        <v>1377</v>
      </c>
      <c r="O4" s="8" t="s">
        <v>1758</v>
      </c>
      <c r="P4" s="9" t="s">
        <v>1680</v>
      </c>
      <c r="S4" s="2" t="s">
        <v>1521</v>
      </c>
      <c r="T4" s="2" t="s">
        <v>1522</v>
      </c>
      <c r="U4" s="2" t="s">
        <v>1437</v>
      </c>
      <c r="V4" s="2" t="s">
        <v>1472</v>
      </c>
      <c r="W4" s="2" t="s">
        <v>1473</v>
      </c>
      <c r="X4" s="2" t="s">
        <v>1521</v>
      </c>
      <c r="Y4" s="2" t="s">
        <v>1521</v>
      </c>
      <c r="AA4" s="2" t="s">
        <v>986</v>
      </c>
      <c r="AC4" s="2" t="s">
        <v>1579</v>
      </c>
      <c r="AE4" s="2" t="s">
        <v>1831</v>
      </c>
    </row>
    <row r="5" spans="1:31">
      <c r="A5" s="2" t="s">
        <v>9</v>
      </c>
      <c r="B5" s="2" t="s">
        <v>10</v>
      </c>
      <c r="C5" s="2" t="s">
        <v>11</v>
      </c>
      <c r="D5" s="2" t="s">
        <v>740</v>
      </c>
      <c r="E5" s="2" t="s">
        <v>1080</v>
      </c>
      <c r="F5" s="2">
        <v>978</v>
      </c>
      <c r="G5" s="2" t="s">
        <v>1081</v>
      </c>
      <c r="I5" s="2" t="s">
        <v>1001</v>
      </c>
      <c r="K5" s="2" t="s">
        <v>1662</v>
      </c>
      <c r="N5" s="8" t="s">
        <v>1403</v>
      </c>
      <c r="O5" s="8" t="s">
        <v>1759</v>
      </c>
      <c r="P5" s="9" t="s">
        <v>1681</v>
      </c>
      <c r="S5" s="2" t="s">
        <v>1474</v>
      </c>
      <c r="T5" s="2" t="s">
        <v>1439</v>
      </c>
      <c r="U5" s="2" t="s">
        <v>1438</v>
      </c>
      <c r="V5" s="2" t="s">
        <v>1472</v>
      </c>
      <c r="W5" s="2" t="s">
        <v>1474</v>
      </c>
      <c r="X5" s="2" t="s">
        <v>1474</v>
      </c>
      <c r="Y5" s="2" t="s">
        <v>1474</v>
      </c>
      <c r="AA5" s="2" t="s">
        <v>987</v>
      </c>
      <c r="AC5" s="2" t="s">
        <v>1502</v>
      </c>
      <c r="AE5" s="2" t="s">
        <v>1832</v>
      </c>
    </row>
    <row r="6" spans="1:31">
      <c r="A6" s="2" t="s">
        <v>12</v>
      </c>
      <c r="B6" s="2" t="s">
        <v>13</v>
      </c>
      <c r="C6" s="2" t="s">
        <v>14</v>
      </c>
      <c r="D6" s="2" t="s">
        <v>741</v>
      </c>
      <c r="E6" s="2" t="s">
        <v>1011</v>
      </c>
      <c r="F6" s="2">
        <v>8</v>
      </c>
      <c r="G6" s="2" t="s">
        <v>1012</v>
      </c>
      <c r="I6" s="2" t="s">
        <v>999</v>
      </c>
      <c r="K6" s="2" t="s">
        <v>1000</v>
      </c>
      <c r="N6" s="8" t="s">
        <v>1418</v>
      </c>
      <c r="O6" s="8" t="s">
        <v>1760</v>
      </c>
      <c r="P6" s="9" t="s">
        <v>1682</v>
      </c>
      <c r="S6" s="2" t="s">
        <v>1475</v>
      </c>
      <c r="T6" s="2" t="s">
        <v>1441</v>
      </c>
      <c r="U6" s="2" t="s">
        <v>1440</v>
      </c>
      <c r="V6" s="2" t="s">
        <v>1472</v>
      </c>
      <c r="W6" s="2" t="s">
        <v>1475</v>
      </c>
      <c r="X6" s="2" t="s">
        <v>1475</v>
      </c>
      <c r="Y6" s="2" t="s">
        <v>1475</v>
      </c>
      <c r="AA6" s="2" t="s">
        <v>988</v>
      </c>
      <c r="AC6" s="2" t="s">
        <v>1580</v>
      </c>
      <c r="AE6" s="2" t="s">
        <v>1842</v>
      </c>
    </row>
    <row r="7" spans="1:31">
      <c r="A7" s="2" t="s">
        <v>15</v>
      </c>
      <c r="B7" s="2" t="s">
        <v>16</v>
      </c>
      <c r="C7" s="2" t="s">
        <v>17</v>
      </c>
      <c r="D7" s="2" t="s">
        <v>742</v>
      </c>
      <c r="E7" s="2" t="s">
        <v>1072</v>
      </c>
      <c r="F7" s="2">
        <v>12</v>
      </c>
      <c r="G7" s="2" t="s">
        <v>1073</v>
      </c>
      <c r="I7" s="2" t="s">
        <v>1000</v>
      </c>
      <c r="K7" s="2" t="s">
        <v>1584</v>
      </c>
      <c r="N7" s="8" t="s">
        <v>1419</v>
      </c>
      <c r="O7" s="8" t="s">
        <v>1761</v>
      </c>
      <c r="P7" s="9" t="s">
        <v>1683</v>
      </c>
      <c r="S7" s="2" t="s">
        <v>1523</v>
      </c>
      <c r="T7" s="2" t="s">
        <v>1524</v>
      </c>
      <c r="U7" s="2" t="s">
        <v>1442</v>
      </c>
      <c r="V7" s="2" t="s">
        <v>1472</v>
      </c>
      <c r="W7" s="2" t="s">
        <v>1476</v>
      </c>
      <c r="X7" s="2" t="s">
        <v>1523</v>
      </c>
      <c r="Y7" s="2" t="s">
        <v>1523</v>
      </c>
      <c r="AA7" s="2" t="s">
        <v>1000</v>
      </c>
      <c r="AC7" s="2" t="s">
        <v>989</v>
      </c>
      <c r="AE7" s="2" t="s">
        <v>989</v>
      </c>
    </row>
    <row r="8" spans="1:31">
      <c r="A8" s="2" t="s">
        <v>18</v>
      </c>
      <c r="B8" s="2" t="s">
        <v>19</v>
      </c>
      <c r="C8" s="2" t="s">
        <v>20</v>
      </c>
      <c r="D8" s="2" t="s">
        <v>743</v>
      </c>
      <c r="E8" s="2" t="s">
        <v>1199</v>
      </c>
      <c r="F8" s="2">
        <v>840</v>
      </c>
      <c r="G8" s="2" t="s">
        <v>1200</v>
      </c>
      <c r="N8" s="8" t="s">
        <v>1362</v>
      </c>
      <c r="O8" s="8" t="s">
        <v>1762</v>
      </c>
      <c r="P8" s="9" t="s">
        <v>1684</v>
      </c>
      <c r="S8" s="2" t="s">
        <v>1525</v>
      </c>
      <c r="T8" s="2" t="s">
        <v>1526</v>
      </c>
      <c r="U8" s="2" t="s">
        <v>1443</v>
      </c>
      <c r="V8" s="2" t="s">
        <v>1472</v>
      </c>
      <c r="W8" s="2" t="s">
        <v>1476</v>
      </c>
      <c r="X8" s="2" t="s">
        <v>1525</v>
      </c>
      <c r="Y8" s="2" t="s">
        <v>1525</v>
      </c>
      <c r="AA8" s="2" t="s">
        <v>1494</v>
      </c>
      <c r="AC8" s="2" t="s">
        <v>1000</v>
      </c>
    </row>
    <row r="9" spans="1:31">
      <c r="A9" s="2" t="s">
        <v>21</v>
      </c>
      <c r="B9" s="2" t="s">
        <v>22</v>
      </c>
      <c r="C9" s="2" t="s">
        <v>23</v>
      </c>
      <c r="D9" s="2" t="s">
        <v>744</v>
      </c>
      <c r="E9" s="2" t="s">
        <v>1080</v>
      </c>
      <c r="F9" s="2">
        <v>978</v>
      </c>
      <c r="G9" s="2" t="s">
        <v>1081</v>
      </c>
      <c r="I9" s="1" t="s">
        <v>1352</v>
      </c>
      <c r="N9" s="8" t="s">
        <v>1393</v>
      </c>
      <c r="O9" s="8" t="s">
        <v>1763</v>
      </c>
      <c r="P9" s="9" t="s">
        <v>1685</v>
      </c>
      <c r="S9" s="2" t="s">
        <v>1528</v>
      </c>
      <c r="T9" s="2" t="s">
        <v>1529</v>
      </c>
      <c r="U9" s="2" t="s">
        <v>1444</v>
      </c>
      <c r="V9" s="2" t="s">
        <v>1472</v>
      </c>
      <c r="W9" s="2" t="s">
        <v>1476</v>
      </c>
      <c r="X9" s="2" t="s">
        <v>1527</v>
      </c>
      <c r="Y9" s="2" t="s">
        <v>1528</v>
      </c>
      <c r="AA9" s="2" t="s">
        <v>989</v>
      </c>
    </row>
    <row r="10" spans="1:31">
      <c r="A10" s="2" t="s">
        <v>24</v>
      </c>
      <c r="B10" s="2" t="s">
        <v>25</v>
      </c>
      <c r="C10" s="2" t="s">
        <v>26</v>
      </c>
      <c r="D10" s="2" t="s">
        <v>745</v>
      </c>
      <c r="E10" s="2" t="s">
        <v>1017</v>
      </c>
      <c r="F10" s="2">
        <v>973</v>
      </c>
      <c r="G10" s="2" t="s">
        <v>1018</v>
      </c>
      <c r="I10" s="201" t="s">
        <v>1318</v>
      </c>
      <c r="J10" s="201" t="s">
        <v>1319</v>
      </c>
      <c r="K10" s="202" t="s">
        <v>1006</v>
      </c>
      <c r="N10" s="8" t="s">
        <v>1405</v>
      </c>
      <c r="O10" s="8" t="s">
        <v>1764</v>
      </c>
      <c r="P10" s="9" t="s">
        <v>1686</v>
      </c>
      <c r="S10" s="2" t="s">
        <v>1530</v>
      </c>
      <c r="T10" s="2" t="s">
        <v>1531</v>
      </c>
      <c r="U10" s="2" t="s">
        <v>1445</v>
      </c>
      <c r="V10" s="2" t="s">
        <v>1472</v>
      </c>
      <c r="W10" s="2" t="s">
        <v>1476</v>
      </c>
      <c r="X10" s="2" t="s">
        <v>1527</v>
      </c>
      <c r="Y10" s="2" t="s">
        <v>1530</v>
      </c>
    </row>
    <row r="11" spans="1:31">
      <c r="A11" s="2" t="s">
        <v>27</v>
      </c>
      <c r="B11" s="2" t="s">
        <v>28</v>
      </c>
      <c r="C11" s="2" t="s">
        <v>29</v>
      </c>
      <c r="D11" s="2" t="s">
        <v>746</v>
      </c>
      <c r="E11" s="2" t="s">
        <v>1209</v>
      </c>
      <c r="F11" s="2">
        <v>951</v>
      </c>
      <c r="G11" s="2" t="s">
        <v>1210</v>
      </c>
      <c r="I11" s="3" t="s">
        <v>1007</v>
      </c>
      <c r="J11" s="3">
        <v>784</v>
      </c>
      <c r="K11" s="4" t="s">
        <v>1008</v>
      </c>
      <c r="N11" s="8" t="s">
        <v>1409</v>
      </c>
      <c r="O11" s="8" t="s">
        <v>1765</v>
      </c>
      <c r="P11" s="9" t="s">
        <v>1687</v>
      </c>
      <c r="S11" s="2" t="s">
        <v>1532</v>
      </c>
      <c r="T11" s="2" t="s">
        <v>1533</v>
      </c>
      <c r="U11" s="2" t="s">
        <v>1446</v>
      </c>
      <c r="V11" s="2" t="s">
        <v>1472</v>
      </c>
      <c r="W11" s="2" t="s">
        <v>1476</v>
      </c>
      <c r="X11" s="2" t="s">
        <v>1527</v>
      </c>
      <c r="Y11" s="2" t="s">
        <v>1532</v>
      </c>
    </row>
    <row r="12" spans="1:31">
      <c r="A12" s="2" t="s">
        <v>30</v>
      </c>
      <c r="B12" s="2" t="s">
        <v>31</v>
      </c>
      <c r="C12" s="2" t="s">
        <v>32</v>
      </c>
      <c r="D12" s="2" t="s">
        <v>747</v>
      </c>
      <c r="E12" s="2" t="s">
        <v>1209</v>
      </c>
      <c r="F12" s="2">
        <v>951</v>
      </c>
      <c r="G12" s="2" t="s">
        <v>1210</v>
      </c>
      <c r="I12" s="3" t="s">
        <v>1009</v>
      </c>
      <c r="J12" s="3">
        <v>971</v>
      </c>
      <c r="K12" s="4" t="s">
        <v>1010</v>
      </c>
      <c r="N12" s="8" t="s">
        <v>1388</v>
      </c>
      <c r="O12" s="8" t="s">
        <v>1766</v>
      </c>
      <c r="P12" s="9" t="s">
        <v>1688</v>
      </c>
      <c r="S12" s="2" t="s">
        <v>1534</v>
      </c>
      <c r="T12" s="2" t="s">
        <v>1535</v>
      </c>
      <c r="U12" s="2" t="s">
        <v>1447</v>
      </c>
      <c r="V12" s="2" t="s">
        <v>1472</v>
      </c>
      <c r="W12" s="2" t="s">
        <v>1477</v>
      </c>
      <c r="X12" s="2" t="s">
        <v>1534</v>
      </c>
      <c r="Y12" s="2" t="s">
        <v>1534</v>
      </c>
    </row>
    <row r="13" spans="1:31">
      <c r="A13" s="2" t="s">
        <v>33</v>
      </c>
      <c r="B13" s="2" t="s">
        <v>34</v>
      </c>
      <c r="C13" s="2" t="s">
        <v>35</v>
      </c>
      <c r="D13" s="2" t="s">
        <v>748</v>
      </c>
      <c r="E13" s="2" t="s">
        <v>1019</v>
      </c>
      <c r="F13" s="2">
        <v>32</v>
      </c>
      <c r="G13" s="2" t="s">
        <v>1020</v>
      </c>
      <c r="I13" s="3" t="s">
        <v>1011</v>
      </c>
      <c r="J13" s="3">
        <v>8</v>
      </c>
      <c r="K13" s="4" t="s">
        <v>1012</v>
      </c>
      <c r="N13" s="8" t="s">
        <v>1408</v>
      </c>
      <c r="O13" s="8" t="s">
        <v>1767</v>
      </c>
      <c r="P13" s="9" t="s">
        <v>1689</v>
      </c>
      <c r="S13" s="2" t="s">
        <v>1536</v>
      </c>
      <c r="T13" s="2" t="s">
        <v>1537</v>
      </c>
      <c r="U13" s="2" t="s">
        <v>1448</v>
      </c>
      <c r="V13" s="2" t="s">
        <v>1472</v>
      </c>
      <c r="W13" s="2" t="s">
        <v>1477</v>
      </c>
      <c r="X13" s="2" t="s">
        <v>1536</v>
      </c>
      <c r="Y13" s="2" t="s">
        <v>1536</v>
      </c>
    </row>
    <row r="14" spans="1:31">
      <c r="A14" s="2" t="s">
        <v>36</v>
      </c>
      <c r="B14" s="2" t="s">
        <v>37</v>
      </c>
      <c r="C14" s="2" t="s">
        <v>38</v>
      </c>
      <c r="D14" s="2" t="s">
        <v>749</v>
      </c>
      <c r="E14" s="2" t="s">
        <v>1013</v>
      </c>
      <c r="F14" s="2">
        <v>51</v>
      </c>
      <c r="G14" s="2" t="s">
        <v>1014</v>
      </c>
      <c r="I14" s="3" t="s">
        <v>1013</v>
      </c>
      <c r="J14" s="3">
        <v>51</v>
      </c>
      <c r="K14" s="4" t="s">
        <v>1014</v>
      </c>
      <c r="N14" s="8" t="s">
        <v>1386</v>
      </c>
      <c r="O14" s="8" t="s">
        <v>1768</v>
      </c>
      <c r="P14" s="9" t="s">
        <v>1690</v>
      </c>
      <c r="S14" s="2" t="s">
        <v>1538</v>
      </c>
      <c r="T14" s="2" t="s">
        <v>1539</v>
      </c>
      <c r="U14" s="2" t="s">
        <v>1449</v>
      </c>
      <c r="V14" s="2" t="s">
        <v>1472</v>
      </c>
      <c r="W14" s="2" t="s">
        <v>1477</v>
      </c>
      <c r="X14" s="2" t="s">
        <v>1538</v>
      </c>
      <c r="Y14" s="2" t="s">
        <v>1538</v>
      </c>
    </row>
    <row r="15" spans="1:31">
      <c r="A15" s="2" t="s">
        <v>39</v>
      </c>
      <c r="B15" s="2" t="s">
        <v>40</v>
      </c>
      <c r="C15" s="2" t="s">
        <v>41</v>
      </c>
      <c r="D15" s="2" t="s">
        <v>750</v>
      </c>
      <c r="E15" s="2" t="s">
        <v>1023</v>
      </c>
      <c r="F15" s="2">
        <v>533</v>
      </c>
      <c r="G15" s="2" t="s">
        <v>1024</v>
      </c>
      <c r="I15" s="3" t="s">
        <v>1015</v>
      </c>
      <c r="J15" s="3">
        <v>532</v>
      </c>
      <c r="K15" s="4" t="s">
        <v>1016</v>
      </c>
      <c r="N15" s="8" t="s">
        <v>1413</v>
      </c>
      <c r="O15" s="8" t="s">
        <v>1769</v>
      </c>
      <c r="P15" s="9" t="s">
        <v>1691</v>
      </c>
      <c r="S15" s="2" t="s">
        <v>1478</v>
      </c>
      <c r="T15" s="2" t="s">
        <v>1451</v>
      </c>
      <c r="U15" s="2" t="s">
        <v>1450</v>
      </c>
      <c r="V15" s="2" t="s">
        <v>1472</v>
      </c>
      <c r="W15" s="2" t="s">
        <v>1478</v>
      </c>
      <c r="X15" s="2" t="s">
        <v>1478</v>
      </c>
      <c r="Y15" s="2" t="s">
        <v>1478</v>
      </c>
    </row>
    <row r="16" spans="1:31">
      <c r="A16" s="2" t="s">
        <v>42</v>
      </c>
      <c r="B16" s="2" t="s">
        <v>43</v>
      </c>
      <c r="C16" s="2" t="s">
        <v>44</v>
      </c>
      <c r="D16" s="2" t="s">
        <v>751</v>
      </c>
      <c r="E16" s="2" t="s">
        <v>1021</v>
      </c>
      <c r="F16" s="2">
        <v>36</v>
      </c>
      <c r="G16" s="2" t="s">
        <v>1022</v>
      </c>
      <c r="I16" s="3" t="s">
        <v>1017</v>
      </c>
      <c r="J16" s="3">
        <v>973</v>
      </c>
      <c r="K16" s="4" t="s">
        <v>1018</v>
      </c>
      <c r="N16" s="8" t="s">
        <v>1421</v>
      </c>
      <c r="O16" s="8" t="s">
        <v>1770</v>
      </c>
      <c r="P16" s="9" t="s">
        <v>1692</v>
      </c>
      <c r="S16" s="2" t="s">
        <v>1480</v>
      </c>
      <c r="T16" s="2" t="s">
        <v>1453</v>
      </c>
      <c r="U16" s="2" t="s">
        <v>1452</v>
      </c>
      <c r="V16" s="2" t="s">
        <v>1479</v>
      </c>
      <c r="W16" s="2" t="s">
        <v>1480</v>
      </c>
      <c r="X16" s="2" t="s">
        <v>1480</v>
      </c>
      <c r="Y16" s="2" t="s">
        <v>1480</v>
      </c>
    </row>
    <row r="17" spans="1:25">
      <c r="A17" s="2" t="s">
        <v>45</v>
      </c>
      <c r="B17" s="2" t="s">
        <v>46</v>
      </c>
      <c r="C17" s="2" t="s">
        <v>47</v>
      </c>
      <c r="D17" s="2" t="s">
        <v>752</v>
      </c>
      <c r="E17" s="2" t="s">
        <v>1080</v>
      </c>
      <c r="F17" s="2">
        <v>978</v>
      </c>
      <c r="G17" s="2" t="s">
        <v>1081</v>
      </c>
      <c r="I17" s="3" t="s">
        <v>1019</v>
      </c>
      <c r="J17" s="3">
        <v>32</v>
      </c>
      <c r="K17" s="4" t="s">
        <v>1020</v>
      </c>
      <c r="N17" s="8" t="s">
        <v>1371</v>
      </c>
      <c r="O17" s="8" t="s">
        <v>1771</v>
      </c>
      <c r="P17" s="9" t="s">
        <v>1693</v>
      </c>
      <c r="S17" s="2" t="s">
        <v>1504</v>
      </c>
      <c r="T17" s="2" t="s">
        <v>1540</v>
      </c>
      <c r="U17" s="2" t="s">
        <v>1454</v>
      </c>
      <c r="V17" s="2" t="s">
        <v>1481</v>
      </c>
      <c r="W17" s="2" t="s">
        <v>1482</v>
      </c>
      <c r="X17" s="2" t="s">
        <v>1503</v>
      </c>
      <c r="Y17" s="2" t="s">
        <v>1504</v>
      </c>
    </row>
    <row r="18" spans="1:25">
      <c r="A18" s="2" t="s">
        <v>48</v>
      </c>
      <c r="B18" s="2" t="s">
        <v>49</v>
      </c>
      <c r="C18" s="2" t="s">
        <v>50</v>
      </c>
      <c r="D18" s="2" t="s">
        <v>753</v>
      </c>
      <c r="E18" s="2" t="s">
        <v>1025</v>
      </c>
      <c r="F18" s="2">
        <v>944</v>
      </c>
      <c r="G18" s="2" t="s">
        <v>1026</v>
      </c>
      <c r="I18" s="3" t="s">
        <v>1021</v>
      </c>
      <c r="J18" s="3">
        <v>36</v>
      </c>
      <c r="K18" s="4" t="s">
        <v>1022</v>
      </c>
      <c r="N18" s="8" t="s">
        <v>1420</v>
      </c>
      <c r="O18" s="8" t="s">
        <v>1772</v>
      </c>
      <c r="P18" s="9" t="s">
        <v>1694</v>
      </c>
      <c r="S18" s="2" t="s">
        <v>1505</v>
      </c>
      <c r="T18" s="2" t="s">
        <v>1541</v>
      </c>
      <c r="U18" s="2" t="s">
        <v>1455</v>
      </c>
      <c r="V18" s="2" t="s">
        <v>1481</v>
      </c>
      <c r="W18" s="2" t="s">
        <v>1482</v>
      </c>
      <c r="X18" s="2" t="s">
        <v>1503</v>
      </c>
      <c r="Y18" s="2" t="s">
        <v>1505</v>
      </c>
    </row>
    <row r="19" spans="1:25">
      <c r="A19" s="2" t="s">
        <v>51</v>
      </c>
      <c r="B19" s="2" t="s">
        <v>52</v>
      </c>
      <c r="C19" s="2" t="s">
        <v>53</v>
      </c>
      <c r="D19" s="2" t="s">
        <v>754</v>
      </c>
      <c r="E19" s="2" t="s">
        <v>1044</v>
      </c>
      <c r="F19" s="2">
        <v>44</v>
      </c>
      <c r="G19" s="2" t="s">
        <v>1045</v>
      </c>
      <c r="I19" s="3" t="s">
        <v>1023</v>
      </c>
      <c r="J19" s="3">
        <v>533</v>
      </c>
      <c r="K19" s="4" t="s">
        <v>1024</v>
      </c>
      <c r="N19" s="8" t="s">
        <v>1382</v>
      </c>
      <c r="O19" s="8" t="s">
        <v>1773</v>
      </c>
      <c r="P19" s="9" t="s">
        <v>1695</v>
      </c>
      <c r="S19" s="2" t="s">
        <v>1506</v>
      </c>
      <c r="T19" s="2" t="s">
        <v>1542</v>
      </c>
      <c r="U19" s="2" t="s">
        <v>1456</v>
      </c>
      <c r="V19" s="2" t="s">
        <v>1481</v>
      </c>
      <c r="W19" s="2" t="s">
        <v>1482</v>
      </c>
      <c r="X19" s="2" t="s">
        <v>1506</v>
      </c>
      <c r="Y19" s="2" t="s">
        <v>1506</v>
      </c>
    </row>
    <row r="20" spans="1:25">
      <c r="A20" s="2" t="s">
        <v>54</v>
      </c>
      <c r="B20" s="2" t="s">
        <v>55</v>
      </c>
      <c r="C20" s="2" t="s">
        <v>56</v>
      </c>
      <c r="D20" s="2" t="s">
        <v>755</v>
      </c>
      <c r="E20" s="2" t="s">
        <v>1033</v>
      </c>
      <c r="F20" s="2">
        <v>48</v>
      </c>
      <c r="G20" s="2" t="s">
        <v>1034</v>
      </c>
      <c r="I20" s="3" t="s">
        <v>1025</v>
      </c>
      <c r="J20" s="3">
        <v>944</v>
      </c>
      <c r="K20" s="4" t="s">
        <v>1026</v>
      </c>
      <c r="N20" s="8" t="s">
        <v>1423</v>
      </c>
      <c r="O20" s="8" t="s">
        <v>1774</v>
      </c>
      <c r="P20" s="9" t="s">
        <v>1696</v>
      </c>
      <c r="S20" s="2" t="s">
        <v>1508</v>
      </c>
      <c r="T20" s="2" t="s">
        <v>1543</v>
      </c>
      <c r="U20" s="2" t="s">
        <v>1457</v>
      </c>
      <c r="V20" s="2" t="s">
        <v>1481</v>
      </c>
      <c r="W20" s="2" t="s">
        <v>1482</v>
      </c>
      <c r="X20" s="2" t="s">
        <v>1507</v>
      </c>
      <c r="Y20" s="2" t="s">
        <v>1508</v>
      </c>
    </row>
    <row r="21" spans="1:25">
      <c r="A21" s="2" t="s">
        <v>57</v>
      </c>
      <c r="B21" s="2" t="s">
        <v>58</v>
      </c>
      <c r="C21" s="2" t="s">
        <v>59</v>
      </c>
      <c r="D21" s="2" t="s">
        <v>756</v>
      </c>
      <c r="E21" s="2" t="s">
        <v>1030</v>
      </c>
      <c r="F21" s="2">
        <v>50</v>
      </c>
      <c r="G21" s="2" t="s">
        <v>1031</v>
      </c>
      <c r="I21" s="3" t="s">
        <v>1027</v>
      </c>
      <c r="J21" s="3">
        <v>977</v>
      </c>
      <c r="K21" s="4" t="s">
        <v>1028</v>
      </c>
      <c r="N21" s="8" t="s">
        <v>1369</v>
      </c>
      <c r="O21" s="8" t="s">
        <v>1775</v>
      </c>
      <c r="P21" s="9" t="s">
        <v>1697</v>
      </c>
      <c r="S21" s="2" t="s">
        <v>1509</v>
      </c>
      <c r="T21" s="2" t="s">
        <v>1544</v>
      </c>
      <c r="U21" s="2" t="s">
        <v>1458</v>
      </c>
      <c r="V21" s="2" t="s">
        <v>1481</v>
      </c>
      <c r="W21" s="2" t="s">
        <v>1482</v>
      </c>
      <c r="X21" s="2" t="s">
        <v>1507</v>
      </c>
      <c r="Y21" s="2" t="s">
        <v>1509</v>
      </c>
    </row>
    <row r="22" spans="1:25">
      <c r="A22" s="2" t="s">
        <v>60</v>
      </c>
      <c r="B22" s="2" t="s">
        <v>61</v>
      </c>
      <c r="C22" s="2" t="s">
        <v>62</v>
      </c>
      <c r="D22" s="2" t="s">
        <v>757</v>
      </c>
      <c r="E22" s="2" t="s">
        <v>1029</v>
      </c>
      <c r="F22" s="2">
        <v>52</v>
      </c>
      <c r="G22" s="2" t="s">
        <v>1215</v>
      </c>
      <c r="I22" s="3" t="s">
        <v>1029</v>
      </c>
      <c r="J22" s="3">
        <v>52</v>
      </c>
      <c r="K22" s="4" t="s">
        <v>1215</v>
      </c>
      <c r="N22" s="8" t="s">
        <v>1401</v>
      </c>
      <c r="O22" s="8" t="s">
        <v>1776</v>
      </c>
      <c r="P22" s="9" t="s">
        <v>1698</v>
      </c>
      <c r="S22" s="2" t="s">
        <v>1545</v>
      </c>
      <c r="T22" s="2" t="s">
        <v>1546</v>
      </c>
      <c r="U22" s="2" t="s">
        <v>1459</v>
      </c>
      <c r="V22" s="2" t="s">
        <v>1481</v>
      </c>
      <c r="W22" s="2" t="s">
        <v>1482</v>
      </c>
      <c r="X22" s="2" t="s">
        <v>1507</v>
      </c>
      <c r="Y22" s="2" t="s">
        <v>1510</v>
      </c>
    </row>
    <row r="23" spans="1:25">
      <c r="A23" s="2" t="s">
        <v>63</v>
      </c>
      <c r="B23" s="2" t="s">
        <v>64</v>
      </c>
      <c r="C23" s="2" t="s">
        <v>65</v>
      </c>
      <c r="D23" s="2" t="s">
        <v>758</v>
      </c>
      <c r="E23" s="2" t="s">
        <v>1219</v>
      </c>
      <c r="F23" s="2">
        <v>974</v>
      </c>
      <c r="G23" s="2" t="s">
        <v>1220</v>
      </c>
      <c r="I23" s="3" t="s">
        <v>1030</v>
      </c>
      <c r="J23" s="3">
        <v>50</v>
      </c>
      <c r="K23" s="4" t="s">
        <v>1031</v>
      </c>
      <c r="N23" s="8" t="s">
        <v>1373</v>
      </c>
      <c r="O23" s="8" t="s">
        <v>1777</v>
      </c>
      <c r="P23" s="9" t="s">
        <v>1699</v>
      </c>
      <c r="S23" s="2" t="s">
        <v>1547</v>
      </c>
      <c r="T23" s="2" t="s">
        <v>1548</v>
      </c>
      <c r="U23" s="2" t="s">
        <v>1460</v>
      </c>
      <c r="V23" s="2" t="s">
        <v>1481</v>
      </c>
      <c r="W23" s="2" t="s">
        <v>1482</v>
      </c>
      <c r="X23" s="2" t="s">
        <v>1507</v>
      </c>
      <c r="Y23" s="2" t="s">
        <v>1510</v>
      </c>
    </row>
    <row r="24" spans="1:25">
      <c r="A24" s="2" t="s">
        <v>66</v>
      </c>
      <c r="B24" s="2" t="s">
        <v>67</v>
      </c>
      <c r="C24" s="2" t="s">
        <v>68</v>
      </c>
      <c r="D24" s="2" t="s">
        <v>759</v>
      </c>
      <c r="E24" s="2" t="s">
        <v>1080</v>
      </c>
      <c r="F24" s="2">
        <v>978</v>
      </c>
      <c r="G24" s="2" t="s">
        <v>1081</v>
      </c>
      <c r="I24" s="3" t="s">
        <v>1032</v>
      </c>
      <c r="J24" s="3">
        <v>975</v>
      </c>
      <c r="K24" s="4" t="s">
        <v>1216</v>
      </c>
      <c r="N24" s="8" t="s">
        <v>1384</v>
      </c>
      <c r="O24" s="8" t="s">
        <v>1778</v>
      </c>
      <c r="P24" s="9" t="s">
        <v>1700</v>
      </c>
      <c r="S24" s="2" t="s">
        <v>1512</v>
      </c>
      <c r="T24" s="2" t="s">
        <v>1549</v>
      </c>
      <c r="U24" s="2" t="s">
        <v>1461</v>
      </c>
      <c r="V24" s="2" t="s">
        <v>1481</v>
      </c>
      <c r="W24" s="2" t="s">
        <v>1482</v>
      </c>
      <c r="X24" s="2" t="s">
        <v>1507</v>
      </c>
      <c r="Y24" s="2" t="s">
        <v>1512</v>
      </c>
    </row>
    <row r="25" spans="1:25">
      <c r="A25" s="2" t="s">
        <v>69</v>
      </c>
      <c r="B25" s="2" t="s">
        <v>70</v>
      </c>
      <c r="C25" s="2" t="s">
        <v>71</v>
      </c>
      <c r="D25" s="2" t="s">
        <v>760</v>
      </c>
      <c r="E25" s="2" t="s">
        <v>1049</v>
      </c>
      <c r="F25" s="2">
        <v>84</v>
      </c>
      <c r="G25" s="2" t="s">
        <v>1050</v>
      </c>
      <c r="I25" s="3" t="s">
        <v>1033</v>
      </c>
      <c r="J25" s="3">
        <v>48</v>
      </c>
      <c r="K25" s="4" t="s">
        <v>1034</v>
      </c>
      <c r="N25" s="8" t="s">
        <v>1355</v>
      </c>
      <c r="O25" s="8" t="s">
        <v>1779</v>
      </c>
      <c r="P25" s="9" t="s">
        <v>1701</v>
      </c>
      <c r="S25" s="2" t="s">
        <v>1513</v>
      </c>
      <c r="T25" s="2" t="s">
        <v>1550</v>
      </c>
      <c r="U25" s="2" t="s">
        <v>1462</v>
      </c>
      <c r="V25" s="2" t="s">
        <v>1481</v>
      </c>
      <c r="W25" s="2" t="s">
        <v>1482</v>
      </c>
      <c r="X25" s="2" t="s">
        <v>1507</v>
      </c>
      <c r="Y25" s="2" t="s">
        <v>1513</v>
      </c>
    </row>
    <row r="26" spans="1:25">
      <c r="A26" s="2" t="s">
        <v>72</v>
      </c>
      <c r="B26" s="2" t="s">
        <v>73</v>
      </c>
      <c r="C26" s="2" t="s">
        <v>74</v>
      </c>
      <c r="D26" s="2" t="s">
        <v>761</v>
      </c>
      <c r="E26" s="2" t="s">
        <v>1211</v>
      </c>
      <c r="F26" s="2">
        <v>952</v>
      </c>
      <c r="G26" s="2" t="s">
        <v>1314</v>
      </c>
      <c r="I26" s="3" t="s">
        <v>1035</v>
      </c>
      <c r="J26" s="3">
        <v>108</v>
      </c>
      <c r="K26" s="4" t="s">
        <v>1036</v>
      </c>
      <c r="N26" s="8" t="s">
        <v>1360</v>
      </c>
      <c r="O26" s="8" t="s">
        <v>1780</v>
      </c>
      <c r="P26" s="9" t="s">
        <v>1702</v>
      </c>
      <c r="S26" s="2" t="s">
        <v>1514</v>
      </c>
      <c r="T26" s="2" t="s">
        <v>1551</v>
      </c>
      <c r="U26" s="2" t="s">
        <v>1463</v>
      </c>
      <c r="V26" s="2" t="s">
        <v>1481</v>
      </c>
      <c r="W26" s="2" t="s">
        <v>1483</v>
      </c>
      <c r="X26" s="2" t="s">
        <v>1514</v>
      </c>
      <c r="Y26" s="2" t="s">
        <v>1514</v>
      </c>
    </row>
    <row r="27" spans="1:25">
      <c r="A27" s="2" t="s">
        <v>75</v>
      </c>
      <c r="B27" s="2" t="s">
        <v>76</v>
      </c>
      <c r="C27" s="2" t="s">
        <v>77</v>
      </c>
      <c r="D27" s="2" t="s">
        <v>762</v>
      </c>
      <c r="E27" s="2" t="s">
        <v>1037</v>
      </c>
      <c r="F27" s="2">
        <v>60</v>
      </c>
      <c r="G27" s="2" t="s">
        <v>1038</v>
      </c>
      <c r="I27" s="3" t="s">
        <v>1037</v>
      </c>
      <c r="J27" s="3">
        <v>60</v>
      </c>
      <c r="K27" s="4" t="s">
        <v>1038</v>
      </c>
      <c r="N27" s="8" t="s">
        <v>1390</v>
      </c>
      <c r="O27" s="8" t="s">
        <v>1781</v>
      </c>
      <c r="P27" s="9" t="s">
        <v>1703</v>
      </c>
      <c r="S27" s="2" t="s">
        <v>1511</v>
      </c>
      <c r="T27" s="2" t="s">
        <v>1552</v>
      </c>
      <c r="U27" s="2" t="s">
        <v>1464</v>
      </c>
      <c r="V27" s="2" t="s">
        <v>1481</v>
      </c>
      <c r="W27" s="2" t="s">
        <v>1483</v>
      </c>
      <c r="X27" s="2" t="s">
        <v>1511</v>
      </c>
      <c r="Y27" s="2" t="s">
        <v>1511</v>
      </c>
    </row>
    <row r="28" spans="1:25">
      <c r="A28" s="2" t="s">
        <v>78</v>
      </c>
      <c r="B28" s="2" t="s">
        <v>79</v>
      </c>
      <c r="C28" s="2" t="s">
        <v>80</v>
      </c>
      <c r="D28" s="2" t="s">
        <v>763</v>
      </c>
      <c r="E28" s="2" t="s">
        <v>80</v>
      </c>
      <c r="F28" s="2">
        <v>64</v>
      </c>
      <c r="G28" s="2" t="s">
        <v>1046</v>
      </c>
      <c r="I28" s="3" t="s">
        <v>1039</v>
      </c>
      <c r="J28" s="3">
        <v>96</v>
      </c>
      <c r="K28" s="4" t="s">
        <v>1040</v>
      </c>
      <c r="N28" s="8" t="s">
        <v>1406</v>
      </c>
      <c r="O28" s="8" t="s">
        <v>1782</v>
      </c>
      <c r="P28" s="9" t="s">
        <v>1704</v>
      </c>
      <c r="S28" s="2" t="s">
        <v>1484</v>
      </c>
      <c r="T28" s="2" t="s">
        <v>1466</v>
      </c>
      <c r="U28" s="2" t="s">
        <v>1465</v>
      </c>
      <c r="V28" s="2" t="s">
        <v>1481</v>
      </c>
      <c r="W28" s="2" t="s">
        <v>1484</v>
      </c>
      <c r="X28" s="2" t="s">
        <v>1484</v>
      </c>
      <c r="Y28" s="2" t="s">
        <v>1484</v>
      </c>
    </row>
    <row r="29" spans="1:25">
      <c r="A29" s="2" t="s">
        <v>81</v>
      </c>
      <c r="B29" s="2" t="s">
        <v>82</v>
      </c>
      <c r="C29" s="2" t="s">
        <v>83</v>
      </c>
      <c r="D29" s="2" t="s">
        <v>764</v>
      </c>
      <c r="E29" s="2" t="s">
        <v>1041</v>
      </c>
      <c r="F29" s="2">
        <v>68</v>
      </c>
      <c r="G29" s="2" t="s">
        <v>1217</v>
      </c>
      <c r="I29" s="3" t="s">
        <v>1041</v>
      </c>
      <c r="J29" s="3">
        <v>68</v>
      </c>
      <c r="K29" s="4" t="s">
        <v>1217</v>
      </c>
      <c r="N29" s="8" t="s">
        <v>1374</v>
      </c>
      <c r="O29" s="8" t="s">
        <v>1783</v>
      </c>
      <c r="P29" s="9" t="s">
        <v>1705</v>
      </c>
      <c r="S29" s="2" t="s">
        <v>1485</v>
      </c>
      <c r="T29" s="2" t="s">
        <v>1468</v>
      </c>
      <c r="U29" s="2" t="s">
        <v>1467</v>
      </c>
      <c r="V29" s="2" t="s">
        <v>1481</v>
      </c>
      <c r="W29" s="2" t="s">
        <v>1485</v>
      </c>
      <c r="X29" s="2" t="s">
        <v>1485</v>
      </c>
      <c r="Y29" s="2" t="s">
        <v>1485</v>
      </c>
    </row>
    <row r="30" spans="1:25">
      <c r="A30" s="2" t="s">
        <v>84</v>
      </c>
      <c r="B30" s="2" t="s">
        <v>85</v>
      </c>
      <c r="C30" s="2" t="s">
        <v>86</v>
      </c>
      <c r="D30" s="2" t="s">
        <v>765</v>
      </c>
      <c r="E30" s="2" t="s">
        <v>1027</v>
      </c>
      <c r="F30" s="2">
        <v>977</v>
      </c>
      <c r="G30" s="2" t="s">
        <v>1028</v>
      </c>
      <c r="I30" s="3" t="s">
        <v>1042</v>
      </c>
      <c r="J30" s="3">
        <v>986</v>
      </c>
      <c r="K30" s="4" t="s">
        <v>1043</v>
      </c>
      <c r="N30" s="8" t="s">
        <v>1385</v>
      </c>
      <c r="O30" s="8" t="s">
        <v>1784</v>
      </c>
      <c r="P30" s="9" t="s">
        <v>1706</v>
      </c>
      <c r="S30" s="2" t="s">
        <v>1490</v>
      </c>
      <c r="T30" s="2" t="s">
        <v>1490</v>
      </c>
      <c r="U30" s="2" t="s">
        <v>1490</v>
      </c>
      <c r="V30" s="2" t="s">
        <v>1490</v>
      </c>
      <c r="W30" s="2" t="s">
        <v>1490</v>
      </c>
      <c r="X30" s="2" t="s">
        <v>1490</v>
      </c>
      <c r="Y30" s="2" t="s">
        <v>1490</v>
      </c>
    </row>
    <row r="31" spans="1:25">
      <c r="A31" s="2" t="s">
        <v>87</v>
      </c>
      <c r="B31" s="2" t="s">
        <v>88</v>
      </c>
      <c r="C31" s="2" t="s">
        <v>89</v>
      </c>
      <c r="D31" s="2" t="s">
        <v>766</v>
      </c>
      <c r="E31" s="2" t="s">
        <v>1047</v>
      </c>
      <c r="F31" s="2">
        <v>72</v>
      </c>
      <c r="G31" s="2" t="s">
        <v>1048</v>
      </c>
      <c r="I31" s="3" t="s">
        <v>1044</v>
      </c>
      <c r="J31" s="3">
        <v>44</v>
      </c>
      <c r="K31" s="4" t="s">
        <v>1045</v>
      </c>
      <c r="N31" s="8" t="s">
        <v>1368</v>
      </c>
      <c r="O31" s="8" t="s">
        <v>1785</v>
      </c>
      <c r="P31" s="9" t="s">
        <v>1707</v>
      </c>
    </row>
    <row r="32" spans="1:25">
      <c r="A32" s="2" t="s">
        <v>90</v>
      </c>
      <c r="B32" s="2" t="s">
        <v>91</v>
      </c>
      <c r="C32" s="2" t="s">
        <v>92</v>
      </c>
      <c r="D32" s="2" t="s">
        <v>767</v>
      </c>
      <c r="E32" s="2" t="s">
        <v>1042</v>
      </c>
      <c r="F32" s="2">
        <v>986</v>
      </c>
      <c r="G32" s="2" t="s">
        <v>1043</v>
      </c>
      <c r="I32" s="3" t="s">
        <v>80</v>
      </c>
      <c r="J32" s="3">
        <v>64</v>
      </c>
      <c r="K32" s="4" t="s">
        <v>1046</v>
      </c>
      <c r="N32" s="8" t="s">
        <v>1378</v>
      </c>
      <c r="O32" s="8" t="s">
        <v>1786</v>
      </c>
      <c r="P32" s="9" t="s">
        <v>1708</v>
      </c>
    </row>
    <row r="33" spans="1:16">
      <c r="A33" s="2" t="s">
        <v>96</v>
      </c>
      <c r="B33" s="2" t="s">
        <v>97</v>
      </c>
      <c r="C33" s="2" t="s">
        <v>98</v>
      </c>
      <c r="D33" s="2" t="s">
        <v>769</v>
      </c>
      <c r="E33" s="2" t="s">
        <v>1199</v>
      </c>
      <c r="F33" s="2">
        <v>840</v>
      </c>
      <c r="G33" s="2" t="s">
        <v>1200</v>
      </c>
      <c r="I33" s="3" t="s">
        <v>1047</v>
      </c>
      <c r="J33" s="3">
        <v>72</v>
      </c>
      <c r="K33" s="4" t="s">
        <v>1048</v>
      </c>
      <c r="N33" s="8" t="s">
        <v>1383</v>
      </c>
      <c r="O33" s="8" t="s">
        <v>1787</v>
      </c>
      <c r="P33" s="9" t="s">
        <v>1709</v>
      </c>
    </row>
    <row r="34" spans="1:16">
      <c r="A34" s="2" t="s">
        <v>93</v>
      </c>
      <c r="B34" s="2" t="s">
        <v>94</v>
      </c>
      <c r="C34" s="2" t="s">
        <v>95</v>
      </c>
      <c r="D34" s="2" t="s">
        <v>768</v>
      </c>
      <c r="E34" s="2" t="s">
        <v>1199</v>
      </c>
      <c r="F34" s="2">
        <v>840</v>
      </c>
      <c r="G34" s="2" t="s">
        <v>1200</v>
      </c>
      <c r="I34" s="3" t="s">
        <v>1219</v>
      </c>
      <c r="J34" s="3">
        <v>974</v>
      </c>
      <c r="K34" s="4" t="s">
        <v>1220</v>
      </c>
      <c r="N34" s="8" t="s">
        <v>1396</v>
      </c>
      <c r="O34" s="8" t="s">
        <v>1788</v>
      </c>
      <c r="P34" s="9" t="s">
        <v>1710</v>
      </c>
    </row>
    <row r="35" spans="1:16">
      <c r="A35" s="2" t="s">
        <v>99</v>
      </c>
      <c r="B35" s="2" t="s">
        <v>100</v>
      </c>
      <c r="C35" s="2" t="s">
        <v>101</v>
      </c>
      <c r="D35" s="2" t="s">
        <v>770</v>
      </c>
      <c r="E35" s="2" t="s">
        <v>1039</v>
      </c>
      <c r="F35" s="2">
        <v>96</v>
      </c>
      <c r="G35" s="2" t="s">
        <v>1040</v>
      </c>
      <c r="I35" s="3" t="s">
        <v>1049</v>
      </c>
      <c r="J35" s="3">
        <v>84</v>
      </c>
      <c r="K35" s="4" t="s">
        <v>1050</v>
      </c>
      <c r="N35" s="8" t="s">
        <v>1364</v>
      </c>
      <c r="O35" s="8" t="s">
        <v>1789</v>
      </c>
      <c r="P35" s="9" t="s">
        <v>1711</v>
      </c>
    </row>
    <row r="36" spans="1:16">
      <c r="A36" s="2" t="s">
        <v>102</v>
      </c>
      <c r="B36" s="2" t="s">
        <v>103</v>
      </c>
      <c r="C36" s="2" t="s">
        <v>104</v>
      </c>
      <c r="D36" s="2" t="s">
        <v>771</v>
      </c>
      <c r="E36" s="2" t="s">
        <v>1032</v>
      </c>
      <c r="F36" s="2">
        <v>975</v>
      </c>
      <c r="G36" s="2" t="s">
        <v>1216</v>
      </c>
      <c r="I36" s="3" t="s">
        <v>1051</v>
      </c>
      <c r="J36" s="3">
        <v>124</v>
      </c>
      <c r="K36" s="4" t="s">
        <v>1052</v>
      </c>
      <c r="N36" s="8" t="s">
        <v>1381</v>
      </c>
      <c r="O36" s="8" t="s">
        <v>1790</v>
      </c>
      <c r="P36" s="9" t="s">
        <v>1712</v>
      </c>
    </row>
    <row r="37" spans="1:16">
      <c r="A37" s="2" t="s">
        <v>105</v>
      </c>
      <c r="B37" s="2" t="s">
        <v>106</v>
      </c>
      <c r="C37" s="2" t="s">
        <v>107</v>
      </c>
      <c r="D37" s="2" t="s">
        <v>772</v>
      </c>
      <c r="E37" s="2" t="s">
        <v>1211</v>
      </c>
      <c r="F37" s="2">
        <v>952</v>
      </c>
      <c r="G37" s="2" t="s">
        <v>1314</v>
      </c>
      <c r="I37" s="3" t="s">
        <v>1053</v>
      </c>
      <c r="J37" s="3">
        <v>976</v>
      </c>
      <c r="K37" s="4" t="s">
        <v>1054</v>
      </c>
      <c r="N37" s="8" t="s">
        <v>1363</v>
      </c>
      <c r="O37" s="8" t="s">
        <v>1791</v>
      </c>
      <c r="P37" s="9" t="s">
        <v>1713</v>
      </c>
    </row>
    <row r="38" spans="1:16">
      <c r="A38" s="2" t="s">
        <v>108</v>
      </c>
      <c r="B38" s="2" t="s">
        <v>109</v>
      </c>
      <c r="C38" s="2" t="s">
        <v>110</v>
      </c>
      <c r="D38" s="2" t="s">
        <v>773</v>
      </c>
      <c r="E38" s="2" t="s">
        <v>1035</v>
      </c>
      <c r="F38" s="2">
        <v>108</v>
      </c>
      <c r="G38" s="2" t="s">
        <v>1036</v>
      </c>
      <c r="I38" s="3" t="s">
        <v>1055</v>
      </c>
      <c r="J38" s="3">
        <v>756</v>
      </c>
      <c r="K38" s="4" t="s">
        <v>1056</v>
      </c>
      <c r="N38" s="8" t="s">
        <v>1380</v>
      </c>
      <c r="O38" s="8" t="s">
        <v>1792</v>
      </c>
      <c r="P38" s="9" t="s">
        <v>1714</v>
      </c>
    </row>
    <row r="39" spans="1:16">
      <c r="A39" s="2" t="s">
        <v>111</v>
      </c>
      <c r="B39" s="2" t="s">
        <v>112</v>
      </c>
      <c r="C39" s="2" t="s">
        <v>113</v>
      </c>
      <c r="D39" s="2" t="s">
        <v>774</v>
      </c>
      <c r="E39" s="2" t="s">
        <v>1118</v>
      </c>
      <c r="F39" s="2">
        <v>116</v>
      </c>
      <c r="G39" s="2" t="s">
        <v>1248</v>
      </c>
      <c r="I39" s="3" t="s">
        <v>1057</v>
      </c>
      <c r="J39" s="3">
        <v>990</v>
      </c>
      <c r="K39" s="4" t="s">
        <v>1221</v>
      </c>
      <c r="N39" s="8" t="s">
        <v>1415</v>
      </c>
      <c r="O39" s="8" t="s">
        <v>1793</v>
      </c>
      <c r="P39" s="9" t="s">
        <v>1715</v>
      </c>
    </row>
    <row r="40" spans="1:16">
      <c r="A40" s="2" t="s">
        <v>114</v>
      </c>
      <c r="B40" s="2" t="s">
        <v>115</v>
      </c>
      <c r="C40" s="2" t="s">
        <v>116</v>
      </c>
      <c r="D40" s="2" t="s">
        <v>775</v>
      </c>
      <c r="E40" s="2" t="s">
        <v>1208</v>
      </c>
      <c r="F40" s="2">
        <v>950</v>
      </c>
      <c r="G40" s="2" t="s">
        <v>1320</v>
      </c>
      <c r="I40" s="3" t="s">
        <v>1222</v>
      </c>
      <c r="J40" s="3">
        <v>0</v>
      </c>
      <c r="K40" s="4" t="s">
        <v>1223</v>
      </c>
      <c r="N40" s="8" t="s">
        <v>1357</v>
      </c>
      <c r="O40" s="8" t="s">
        <v>1794</v>
      </c>
      <c r="P40" s="9" t="s">
        <v>1716</v>
      </c>
    </row>
    <row r="41" spans="1:16">
      <c r="A41" s="2" t="s">
        <v>117</v>
      </c>
      <c r="B41" s="2" t="s">
        <v>118</v>
      </c>
      <c r="C41" s="2" t="s">
        <v>119</v>
      </c>
      <c r="D41" s="2" t="s">
        <v>776</v>
      </c>
      <c r="E41" s="2" t="s">
        <v>1051</v>
      </c>
      <c r="F41" s="2">
        <v>124</v>
      </c>
      <c r="G41" s="2" t="s">
        <v>1052</v>
      </c>
      <c r="I41" s="3" t="s">
        <v>1058</v>
      </c>
      <c r="J41" s="3">
        <v>170</v>
      </c>
      <c r="K41" s="4" t="s">
        <v>1059</v>
      </c>
      <c r="N41" s="8" t="s">
        <v>1372</v>
      </c>
      <c r="O41" s="8" t="s">
        <v>1795</v>
      </c>
      <c r="P41" s="9" t="s">
        <v>1717</v>
      </c>
    </row>
    <row r="42" spans="1:16">
      <c r="A42" s="2" t="s">
        <v>120</v>
      </c>
      <c r="B42" s="2" t="s">
        <v>121</v>
      </c>
      <c r="C42" s="2" t="s">
        <v>122</v>
      </c>
      <c r="D42" s="2" t="s">
        <v>777</v>
      </c>
      <c r="E42" s="2" t="s">
        <v>1063</v>
      </c>
      <c r="F42" s="2">
        <v>132</v>
      </c>
      <c r="G42" s="2" t="s">
        <v>1225</v>
      </c>
      <c r="I42" s="3" t="s">
        <v>1060</v>
      </c>
      <c r="J42" s="3">
        <v>188</v>
      </c>
      <c r="K42" s="4" t="s">
        <v>1061</v>
      </c>
      <c r="N42" s="8" t="s">
        <v>1358</v>
      </c>
      <c r="O42" s="8" t="s">
        <v>1796</v>
      </c>
      <c r="P42" s="9" t="s">
        <v>1718</v>
      </c>
    </row>
    <row r="43" spans="1:16">
      <c r="A43" s="2" t="s">
        <v>123</v>
      </c>
      <c r="B43" s="2" t="s">
        <v>124</v>
      </c>
      <c r="C43" s="2" t="s">
        <v>125</v>
      </c>
      <c r="D43" s="2" t="s">
        <v>778</v>
      </c>
      <c r="E43" s="2" t="s">
        <v>1123</v>
      </c>
      <c r="F43" s="2">
        <v>136</v>
      </c>
      <c r="G43" s="2" t="s">
        <v>1253</v>
      </c>
      <c r="I43" s="3" t="s">
        <v>1062</v>
      </c>
      <c r="J43" s="3">
        <v>931</v>
      </c>
      <c r="K43" s="4" t="s">
        <v>1224</v>
      </c>
      <c r="N43" s="8" t="s">
        <v>1379</v>
      </c>
      <c r="O43" s="8" t="s">
        <v>1797</v>
      </c>
      <c r="P43" s="9" t="s">
        <v>1719</v>
      </c>
    </row>
    <row r="44" spans="1:16">
      <c r="A44" s="2" t="s">
        <v>126</v>
      </c>
      <c r="B44" s="2" t="s">
        <v>127</v>
      </c>
      <c r="C44" s="2" t="s">
        <v>128</v>
      </c>
      <c r="D44" s="2" t="s">
        <v>779</v>
      </c>
      <c r="E44" s="2" t="s">
        <v>1208</v>
      </c>
      <c r="F44" s="2">
        <v>950</v>
      </c>
      <c r="G44" s="2" t="s">
        <v>1320</v>
      </c>
      <c r="I44" s="3" t="s">
        <v>1063</v>
      </c>
      <c r="J44" s="3">
        <v>132</v>
      </c>
      <c r="K44" s="4" t="s">
        <v>1225</v>
      </c>
      <c r="N44" s="8" t="s">
        <v>1387</v>
      </c>
      <c r="O44" s="8" t="s">
        <v>1798</v>
      </c>
      <c r="P44" s="9" t="s">
        <v>1720</v>
      </c>
    </row>
    <row r="45" spans="1:16">
      <c r="A45" s="2" t="s">
        <v>129</v>
      </c>
      <c r="B45" s="2" t="s">
        <v>130</v>
      </c>
      <c r="C45" s="2" t="s">
        <v>131</v>
      </c>
      <c r="D45" s="2" t="s">
        <v>780</v>
      </c>
      <c r="E45" s="2" t="s">
        <v>1208</v>
      </c>
      <c r="F45" s="2">
        <v>950</v>
      </c>
      <c r="G45" s="2" t="s">
        <v>1320</v>
      </c>
      <c r="I45" s="3" t="s">
        <v>1064</v>
      </c>
      <c r="J45" s="3">
        <v>203</v>
      </c>
      <c r="K45" s="4" t="s">
        <v>1065</v>
      </c>
      <c r="N45" s="8" t="s">
        <v>1398</v>
      </c>
      <c r="O45" s="8" t="s">
        <v>1951</v>
      </c>
      <c r="P45" s="9" t="s">
        <v>1721</v>
      </c>
    </row>
    <row r="46" spans="1:16">
      <c r="A46" s="2" t="s">
        <v>132</v>
      </c>
      <c r="B46" s="2" t="s">
        <v>133</v>
      </c>
      <c r="C46" s="2" t="s">
        <v>134</v>
      </c>
      <c r="D46" s="2" t="s">
        <v>781</v>
      </c>
      <c r="E46" s="2" t="s">
        <v>1057</v>
      </c>
      <c r="F46" s="2">
        <v>990</v>
      </c>
      <c r="G46" s="2" t="s">
        <v>1221</v>
      </c>
      <c r="I46" s="3" t="s">
        <v>1066</v>
      </c>
      <c r="J46" s="3">
        <v>262</v>
      </c>
      <c r="K46" s="4" t="s">
        <v>1067</v>
      </c>
      <c r="N46" s="8" t="s">
        <v>1400</v>
      </c>
      <c r="O46" s="8" t="s">
        <v>1799</v>
      </c>
      <c r="P46" s="9" t="s">
        <v>1722</v>
      </c>
    </row>
    <row r="47" spans="1:16">
      <c r="A47" s="2" t="s">
        <v>135</v>
      </c>
      <c r="B47" s="2" t="s">
        <v>136</v>
      </c>
      <c r="C47" s="2" t="s">
        <v>137</v>
      </c>
      <c r="D47" s="2" t="s">
        <v>782</v>
      </c>
      <c r="E47" s="2" t="s">
        <v>1222</v>
      </c>
      <c r="F47" s="2">
        <v>0</v>
      </c>
      <c r="G47" s="2" t="s">
        <v>1223</v>
      </c>
      <c r="I47" s="3" t="s">
        <v>1068</v>
      </c>
      <c r="J47" s="3">
        <v>208</v>
      </c>
      <c r="K47" s="4" t="s">
        <v>1069</v>
      </c>
      <c r="N47" s="8" t="s">
        <v>1361</v>
      </c>
      <c r="O47" s="8" t="s">
        <v>1800</v>
      </c>
      <c r="P47" s="9" t="s">
        <v>1723</v>
      </c>
    </row>
    <row r="48" spans="1:16">
      <c r="A48" s="2" t="s">
        <v>142</v>
      </c>
      <c r="B48" s="2" t="s">
        <v>143</v>
      </c>
      <c r="C48" s="2" t="s">
        <v>144</v>
      </c>
      <c r="D48" s="2" t="s">
        <v>785</v>
      </c>
      <c r="E48" s="2" t="s">
        <v>1021</v>
      </c>
      <c r="F48" s="2">
        <v>36</v>
      </c>
      <c r="G48" s="2" t="s">
        <v>1022</v>
      </c>
      <c r="I48" s="3" t="s">
        <v>1070</v>
      </c>
      <c r="J48" s="3">
        <v>214</v>
      </c>
      <c r="K48" s="4" t="s">
        <v>1071</v>
      </c>
      <c r="N48" s="8" t="s">
        <v>1404</v>
      </c>
      <c r="O48" s="8" t="s">
        <v>1801</v>
      </c>
      <c r="P48" s="9" t="s">
        <v>1724</v>
      </c>
    </row>
    <row r="49" spans="1:16">
      <c r="A49" s="2" t="s">
        <v>145</v>
      </c>
      <c r="B49" s="2" t="s">
        <v>146</v>
      </c>
      <c r="C49" s="2" t="s">
        <v>147</v>
      </c>
      <c r="D49" s="2" t="s">
        <v>786</v>
      </c>
      <c r="E49" s="2" t="s">
        <v>1021</v>
      </c>
      <c r="F49" s="2">
        <v>36</v>
      </c>
      <c r="G49" s="2" t="s">
        <v>1022</v>
      </c>
      <c r="I49" s="3" t="s">
        <v>1072</v>
      </c>
      <c r="J49" s="3">
        <v>12</v>
      </c>
      <c r="K49" s="4" t="s">
        <v>1073</v>
      </c>
      <c r="N49" s="8" t="s">
        <v>1407</v>
      </c>
      <c r="O49" s="8" t="s">
        <v>1802</v>
      </c>
      <c r="P49" s="9" t="s">
        <v>1725</v>
      </c>
    </row>
    <row r="50" spans="1:16">
      <c r="A50" s="2" t="s">
        <v>148</v>
      </c>
      <c r="B50" s="2" t="s">
        <v>149</v>
      </c>
      <c r="C50" s="2" t="s">
        <v>150</v>
      </c>
      <c r="D50" s="2" t="s">
        <v>787</v>
      </c>
      <c r="E50" s="2" t="s">
        <v>1058</v>
      </c>
      <c r="F50" s="2">
        <v>170</v>
      </c>
      <c r="G50" s="2" t="s">
        <v>1059</v>
      </c>
      <c r="I50" s="3" t="s">
        <v>1074</v>
      </c>
      <c r="J50" s="3">
        <v>818</v>
      </c>
      <c r="K50" s="4" t="s">
        <v>1075</v>
      </c>
      <c r="N50" s="8" t="s">
        <v>1370</v>
      </c>
      <c r="O50" s="8" t="s">
        <v>1803</v>
      </c>
      <c r="P50" s="9" t="s">
        <v>1726</v>
      </c>
    </row>
    <row r="51" spans="1:16">
      <c r="A51" s="2" t="s">
        <v>151</v>
      </c>
      <c r="B51" s="2" t="s">
        <v>152</v>
      </c>
      <c r="C51" s="2" t="s">
        <v>153</v>
      </c>
      <c r="D51" s="2" t="s">
        <v>788</v>
      </c>
      <c r="E51" s="2" t="s">
        <v>1119</v>
      </c>
      <c r="F51" s="2">
        <v>174</v>
      </c>
      <c r="G51" s="2" t="s">
        <v>1249</v>
      </c>
      <c r="I51" s="3" t="s">
        <v>1076</v>
      </c>
      <c r="J51" s="3">
        <v>232</v>
      </c>
      <c r="K51" s="4" t="s">
        <v>1077</v>
      </c>
      <c r="N51" s="8" t="s">
        <v>1417</v>
      </c>
      <c r="O51" s="8" t="s">
        <v>1804</v>
      </c>
      <c r="P51" s="9" t="s">
        <v>1727</v>
      </c>
    </row>
    <row r="52" spans="1:16">
      <c r="A52" s="2" t="s">
        <v>158</v>
      </c>
      <c r="B52" s="2" t="s">
        <v>159</v>
      </c>
      <c r="C52" s="2" t="s">
        <v>160</v>
      </c>
      <c r="D52" s="2" t="s">
        <v>791</v>
      </c>
      <c r="E52" s="2" t="s">
        <v>1060</v>
      </c>
      <c r="F52" s="2">
        <v>188</v>
      </c>
      <c r="G52" s="2" t="s">
        <v>1061</v>
      </c>
      <c r="I52" s="3" t="s">
        <v>1078</v>
      </c>
      <c r="J52" s="3">
        <v>230</v>
      </c>
      <c r="K52" s="4" t="s">
        <v>1079</v>
      </c>
      <c r="N52" s="8" t="s">
        <v>1416</v>
      </c>
      <c r="O52" s="8" t="s">
        <v>1805</v>
      </c>
      <c r="P52" s="9" t="s">
        <v>1728</v>
      </c>
    </row>
    <row r="53" spans="1:16">
      <c r="A53" s="2" t="s">
        <v>724</v>
      </c>
      <c r="B53" s="2" t="s">
        <v>161</v>
      </c>
      <c r="C53" s="2" t="s">
        <v>162</v>
      </c>
      <c r="D53" s="2" t="s">
        <v>792</v>
      </c>
      <c r="E53" s="2" t="s">
        <v>1211</v>
      </c>
      <c r="F53" s="2">
        <v>952</v>
      </c>
      <c r="G53" s="2" t="s">
        <v>1314</v>
      </c>
      <c r="I53" s="3" t="s">
        <v>1080</v>
      </c>
      <c r="J53" s="3">
        <v>978</v>
      </c>
      <c r="K53" s="4" t="s">
        <v>1081</v>
      </c>
      <c r="N53" s="8" t="s">
        <v>1414</v>
      </c>
      <c r="O53" s="8" t="s">
        <v>1806</v>
      </c>
      <c r="P53" s="9" t="s">
        <v>1729</v>
      </c>
    </row>
    <row r="54" spans="1:16">
      <c r="A54" s="2" t="s">
        <v>163</v>
      </c>
      <c r="B54" s="2" t="s">
        <v>164</v>
      </c>
      <c r="C54" s="2" t="s">
        <v>165</v>
      </c>
      <c r="D54" s="2" t="s">
        <v>793</v>
      </c>
      <c r="E54" s="2" t="s">
        <v>1102</v>
      </c>
      <c r="F54" s="2">
        <v>191</v>
      </c>
      <c r="G54" s="2" t="s">
        <v>1232</v>
      </c>
      <c r="I54" s="3" t="s">
        <v>1082</v>
      </c>
      <c r="J54" s="3">
        <v>242</v>
      </c>
      <c r="K54" s="4" t="s">
        <v>1226</v>
      </c>
      <c r="N54" s="8" t="s">
        <v>1412</v>
      </c>
      <c r="O54" s="8" t="s">
        <v>1807</v>
      </c>
      <c r="P54" s="9" t="s">
        <v>1730</v>
      </c>
    </row>
    <row r="55" spans="1:16">
      <c r="A55" s="2" t="s">
        <v>166</v>
      </c>
      <c r="B55" s="2" t="s">
        <v>167</v>
      </c>
      <c r="C55" s="2" t="s">
        <v>168</v>
      </c>
      <c r="D55" s="2" t="s">
        <v>794</v>
      </c>
      <c r="E55" s="2" t="s">
        <v>1062</v>
      </c>
      <c r="F55" s="2">
        <v>931</v>
      </c>
      <c r="G55" s="2" t="s">
        <v>1224</v>
      </c>
      <c r="I55" s="3" t="s">
        <v>1083</v>
      </c>
      <c r="J55" s="3">
        <v>238</v>
      </c>
      <c r="K55" s="4" t="s">
        <v>1084</v>
      </c>
      <c r="N55" s="8" t="s">
        <v>1376</v>
      </c>
      <c r="O55" s="8" t="s">
        <v>1808</v>
      </c>
      <c r="P55" s="9" t="s">
        <v>1731</v>
      </c>
    </row>
    <row r="56" spans="1:16">
      <c r="A56" s="2" t="s">
        <v>169</v>
      </c>
      <c r="B56" s="2" t="s">
        <v>170</v>
      </c>
      <c r="C56" s="2" t="s">
        <v>171</v>
      </c>
      <c r="D56" s="2" t="s">
        <v>795</v>
      </c>
      <c r="E56" s="2" t="s">
        <v>1080</v>
      </c>
      <c r="F56" s="2">
        <v>978</v>
      </c>
      <c r="G56" s="2" t="s">
        <v>1081</v>
      </c>
      <c r="I56" s="3" t="s">
        <v>1085</v>
      </c>
      <c r="J56" s="3">
        <v>826</v>
      </c>
      <c r="K56" s="4" t="s">
        <v>1086</v>
      </c>
      <c r="N56" s="8" t="s">
        <v>1399</v>
      </c>
      <c r="O56" s="8" t="s">
        <v>1809</v>
      </c>
      <c r="P56" s="9" t="s">
        <v>1732</v>
      </c>
    </row>
    <row r="57" spans="1:16">
      <c r="A57" s="2" t="s">
        <v>172</v>
      </c>
      <c r="B57" s="2" t="s">
        <v>173</v>
      </c>
      <c r="C57" s="2" t="s">
        <v>174</v>
      </c>
      <c r="D57" s="2" t="s">
        <v>796</v>
      </c>
      <c r="E57" s="2" t="s">
        <v>1064</v>
      </c>
      <c r="F57" s="2">
        <v>203</v>
      </c>
      <c r="G57" s="2" t="s">
        <v>1065</v>
      </c>
      <c r="I57" s="3" t="s">
        <v>1087</v>
      </c>
      <c r="J57" s="3">
        <v>981</v>
      </c>
      <c r="K57" s="4" t="s">
        <v>1088</v>
      </c>
      <c r="N57" s="8" t="s">
        <v>1411</v>
      </c>
      <c r="O57" s="8" t="s">
        <v>1810</v>
      </c>
      <c r="P57" s="9" t="s">
        <v>1733</v>
      </c>
    </row>
    <row r="58" spans="1:16">
      <c r="A58" s="2" t="s">
        <v>721</v>
      </c>
      <c r="B58" s="2" t="s">
        <v>156</v>
      </c>
      <c r="C58" s="2" t="s">
        <v>157</v>
      </c>
      <c r="D58" s="2" t="s">
        <v>790</v>
      </c>
      <c r="E58" s="2" t="s">
        <v>1053</v>
      </c>
      <c r="F58" s="2">
        <v>976</v>
      </c>
      <c r="G58" s="2" t="s">
        <v>1054</v>
      </c>
      <c r="I58" s="3" t="s">
        <v>1227</v>
      </c>
      <c r="J58" s="3">
        <v>0</v>
      </c>
      <c r="K58" s="4" t="s">
        <v>1228</v>
      </c>
      <c r="N58" s="8" t="s">
        <v>1366</v>
      </c>
      <c r="O58" s="8" t="s">
        <v>1811</v>
      </c>
      <c r="P58" s="9" t="s">
        <v>1734</v>
      </c>
    </row>
    <row r="59" spans="1:16">
      <c r="A59" s="2" t="s">
        <v>175</v>
      </c>
      <c r="B59" s="2" t="s">
        <v>176</v>
      </c>
      <c r="C59" s="2" t="s">
        <v>177</v>
      </c>
      <c r="D59" s="2" t="s">
        <v>797</v>
      </c>
      <c r="E59" s="2" t="s">
        <v>1068</v>
      </c>
      <c r="F59" s="2">
        <v>208</v>
      </c>
      <c r="G59" s="2" t="s">
        <v>1069</v>
      </c>
      <c r="I59" s="3" t="s">
        <v>1089</v>
      </c>
      <c r="J59" s="3">
        <v>936</v>
      </c>
      <c r="K59" s="4" t="s">
        <v>1090</v>
      </c>
      <c r="N59" s="8" t="s">
        <v>1359</v>
      </c>
      <c r="O59" s="8" t="s">
        <v>1812</v>
      </c>
      <c r="P59" s="9" t="s">
        <v>1735</v>
      </c>
    </row>
    <row r="60" spans="1:16">
      <c r="A60" s="2" t="s">
        <v>178</v>
      </c>
      <c r="B60" s="2" t="s">
        <v>179</v>
      </c>
      <c r="C60" s="2" t="s">
        <v>180</v>
      </c>
      <c r="D60" s="2" t="s">
        <v>798</v>
      </c>
      <c r="E60" s="2" t="s">
        <v>1066</v>
      </c>
      <c r="F60" s="2">
        <v>262</v>
      </c>
      <c r="G60" s="2" t="s">
        <v>1067</v>
      </c>
      <c r="I60" s="3" t="s">
        <v>1091</v>
      </c>
      <c r="J60" s="3">
        <v>292</v>
      </c>
      <c r="K60" s="4" t="s">
        <v>1092</v>
      </c>
      <c r="N60" s="8" t="s">
        <v>1375</v>
      </c>
      <c r="O60" s="8" t="s">
        <v>1813</v>
      </c>
      <c r="P60" s="9" t="s">
        <v>1736</v>
      </c>
    </row>
    <row r="61" spans="1:16">
      <c r="A61" s="2" t="s">
        <v>181</v>
      </c>
      <c r="B61" s="2" t="s">
        <v>182</v>
      </c>
      <c r="C61" s="2" t="s">
        <v>183</v>
      </c>
      <c r="D61" s="2" t="s">
        <v>799</v>
      </c>
      <c r="E61" s="2" t="s">
        <v>1209</v>
      </c>
      <c r="F61" s="2">
        <v>951</v>
      </c>
      <c r="G61" s="2" t="s">
        <v>1210</v>
      </c>
      <c r="I61" s="3" t="s">
        <v>1093</v>
      </c>
      <c r="J61" s="3">
        <v>270</v>
      </c>
      <c r="K61" s="4" t="s">
        <v>1094</v>
      </c>
      <c r="N61" s="8" t="s">
        <v>1354</v>
      </c>
      <c r="O61" s="8" t="s">
        <v>1814</v>
      </c>
      <c r="P61" s="9" t="s">
        <v>1737</v>
      </c>
    </row>
    <row r="62" spans="1:16">
      <c r="A62" s="2" t="s">
        <v>184</v>
      </c>
      <c r="B62" s="2" t="s">
        <v>185</v>
      </c>
      <c r="C62" s="2" t="s">
        <v>186</v>
      </c>
      <c r="D62" s="2" t="s">
        <v>800</v>
      </c>
      <c r="E62" s="2" t="s">
        <v>1070</v>
      </c>
      <c r="F62" s="2">
        <v>214</v>
      </c>
      <c r="G62" s="2" t="s">
        <v>1071</v>
      </c>
      <c r="I62" s="3" t="s">
        <v>1095</v>
      </c>
      <c r="J62" s="3">
        <v>324</v>
      </c>
      <c r="K62" s="4" t="s">
        <v>1096</v>
      </c>
      <c r="N62" s="8" t="s">
        <v>1365</v>
      </c>
      <c r="O62" s="8" t="s">
        <v>1815</v>
      </c>
      <c r="P62" s="9" t="s">
        <v>1738</v>
      </c>
    </row>
    <row r="63" spans="1:16">
      <c r="A63" s="2" t="s">
        <v>187</v>
      </c>
      <c r="B63" s="2" t="s">
        <v>188</v>
      </c>
      <c r="C63" s="2" t="s">
        <v>189</v>
      </c>
      <c r="D63" s="2" t="s">
        <v>801</v>
      </c>
      <c r="E63" s="2" t="s">
        <v>1199</v>
      </c>
      <c r="F63" s="2">
        <v>840</v>
      </c>
      <c r="G63" s="2" t="s">
        <v>1200</v>
      </c>
      <c r="I63" s="3" t="s">
        <v>1097</v>
      </c>
      <c r="J63" s="3">
        <v>320</v>
      </c>
      <c r="K63" s="4" t="s">
        <v>1098</v>
      </c>
      <c r="N63" s="8" t="s">
        <v>1422</v>
      </c>
      <c r="O63" s="8" t="s">
        <v>1816</v>
      </c>
      <c r="P63" s="9" t="s">
        <v>1739</v>
      </c>
    </row>
    <row r="64" spans="1:16">
      <c r="A64" s="2" t="s">
        <v>190</v>
      </c>
      <c r="B64" s="2" t="s">
        <v>191</v>
      </c>
      <c r="C64" s="2" t="s">
        <v>192</v>
      </c>
      <c r="D64" s="2" t="s">
        <v>802</v>
      </c>
      <c r="E64" s="2" t="s">
        <v>1074</v>
      </c>
      <c r="F64" s="2">
        <v>818</v>
      </c>
      <c r="G64" s="2" t="s">
        <v>1075</v>
      </c>
      <c r="I64" s="3" t="s">
        <v>1099</v>
      </c>
      <c r="J64" s="3">
        <v>328</v>
      </c>
      <c r="K64" s="4" t="s">
        <v>1229</v>
      </c>
      <c r="N64" s="8" t="s">
        <v>1402</v>
      </c>
      <c r="O64" s="8" t="s">
        <v>1817</v>
      </c>
      <c r="P64" s="9" t="s">
        <v>1740</v>
      </c>
    </row>
    <row r="65" spans="1:16">
      <c r="A65" s="2" t="s">
        <v>193</v>
      </c>
      <c r="B65" s="2" t="s">
        <v>194</v>
      </c>
      <c r="C65" s="2" t="s">
        <v>195</v>
      </c>
      <c r="D65" s="2" t="s">
        <v>803</v>
      </c>
      <c r="E65" s="2" t="s">
        <v>1199</v>
      </c>
      <c r="F65" s="2">
        <v>840</v>
      </c>
      <c r="G65" s="2" t="s">
        <v>1200</v>
      </c>
      <c r="I65" s="3" t="s">
        <v>1100</v>
      </c>
      <c r="J65" s="3">
        <v>344</v>
      </c>
      <c r="K65" s="4" t="s">
        <v>1230</v>
      </c>
      <c r="N65" s="8" t="s">
        <v>1367</v>
      </c>
      <c r="O65" s="8" t="s">
        <v>1818</v>
      </c>
      <c r="P65" s="9" t="s">
        <v>1741</v>
      </c>
    </row>
    <row r="66" spans="1:16">
      <c r="A66" s="2" t="s">
        <v>196</v>
      </c>
      <c r="B66" s="2" t="s">
        <v>197</v>
      </c>
      <c r="C66" s="2" t="s">
        <v>198</v>
      </c>
      <c r="D66" s="2" t="s">
        <v>804</v>
      </c>
      <c r="E66" s="2" t="s">
        <v>1208</v>
      </c>
      <c r="F66" s="2">
        <v>950</v>
      </c>
      <c r="G66" s="2" t="s">
        <v>1320</v>
      </c>
      <c r="I66" s="3" t="s">
        <v>1101</v>
      </c>
      <c r="J66" s="3">
        <v>340</v>
      </c>
      <c r="K66" s="4" t="s">
        <v>1231</v>
      </c>
      <c r="N66" s="8" t="s">
        <v>1356</v>
      </c>
      <c r="O66" s="8" t="s">
        <v>1819</v>
      </c>
      <c r="P66" s="9" t="s">
        <v>1742</v>
      </c>
    </row>
    <row r="67" spans="1:16">
      <c r="A67" s="2" t="s">
        <v>199</v>
      </c>
      <c r="B67" s="2" t="s">
        <v>200</v>
      </c>
      <c r="C67" s="2" t="s">
        <v>201</v>
      </c>
      <c r="D67" s="2" t="s">
        <v>805</v>
      </c>
      <c r="E67" s="2" t="s">
        <v>1076</v>
      </c>
      <c r="F67" s="2">
        <v>232</v>
      </c>
      <c r="G67" s="2" t="s">
        <v>1077</v>
      </c>
      <c r="I67" s="3" t="s">
        <v>1102</v>
      </c>
      <c r="J67" s="3">
        <v>191</v>
      </c>
      <c r="K67" s="4" t="s">
        <v>1232</v>
      </c>
      <c r="N67" s="8" t="s">
        <v>1410</v>
      </c>
      <c r="O67" s="8" t="s">
        <v>1820</v>
      </c>
      <c r="P67" s="9" t="s">
        <v>1743</v>
      </c>
    </row>
    <row r="68" spans="1:16">
      <c r="A68" s="2" t="s">
        <v>202</v>
      </c>
      <c r="B68" s="2" t="s">
        <v>203</v>
      </c>
      <c r="C68" s="2" t="s">
        <v>204</v>
      </c>
      <c r="D68" s="2" t="s">
        <v>806</v>
      </c>
      <c r="E68" s="2" t="s">
        <v>1080</v>
      </c>
      <c r="F68" s="2">
        <v>978</v>
      </c>
      <c r="G68" s="2" t="s">
        <v>1081</v>
      </c>
      <c r="I68" s="3" t="s">
        <v>1103</v>
      </c>
      <c r="J68" s="3">
        <v>332</v>
      </c>
      <c r="K68" s="4" t="s">
        <v>1233</v>
      </c>
      <c r="N68" s="8" t="s">
        <v>1392</v>
      </c>
      <c r="O68" s="8" t="s">
        <v>1821</v>
      </c>
      <c r="P68" s="9" t="s">
        <v>1744</v>
      </c>
    </row>
    <row r="69" spans="1:16">
      <c r="A69" s="2" t="s">
        <v>734</v>
      </c>
      <c r="B69" s="2" t="s">
        <v>619</v>
      </c>
      <c r="C69" s="2" t="s">
        <v>620</v>
      </c>
      <c r="D69" s="2" t="s">
        <v>948</v>
      </c>
      <c r="E69" s="2" t="s">
        <v>1182</v>
      </c>
      <c r="F69" s="2">
        <v>748</v>
      </c>
      <c r="G69" s="2" t="s">
        <v>1300</v>
      </c>
      <c r="I69" s="3" t="s">
        <v>1104</v>
      </c>
      <c r="J69" s="3">
        <v>348</v>
      </c>
      <c r="K69" s="4" t="s">
        <v>1234</v>
      </c>
      <c r="N69" s="8" t="s">
        <v>1397</v>
      </c>
      <c r="O69" s="8" t="s">
        <v>1822</v>
      </c>
      <c r="P69" s="9" t="s">
        <v>1745</v>
      </c>
    </row>
    <row r="70" spans="1:16">
      <c r="A70" s="2" t="s">
        <v>205</v>
      </c>
      <c r="B70" s="2" t="s">
        <v>206</v>
      </c>
      <c r="C70" s="2" t="s">
        <v>207</v>
      </c>
      <c r="D70" s="2" t="s">
        <v>807</v>
      </c>
      <c r="E70" s="2" t="s">
        <v>1078</v>
      </c>
      <c r="F70" s="2">
        <v>230</v>
      </c>
      <c r="G70" s="2" t="s">
        <v>1079</v>
      </c>
      <c r="I70" s="3" t="s">
        <v>1105</v>
      </c>
      <c r="J70" s="3">
        <v>360</v>
      </c>
      <c r="K70" s="4" t="s">
        <v>1235</v>
      </c>
      <c r="N70" s="8" t="s">
        <v>1394</v>
      </c>
      <c r="O70" s="8" t="s">
        <v>1823</v>
      </c>
      <c r="P70" s="9" t="s">
        <v>1746</v>
      </c>
    </row>
    <row r="71" spans="1:16">
      <c r="A71" s="2" t="s">
        <v>725</v>
      </c>
      <c r="B71" s="2" t="s">
        <v>208</v>
      </c>
      <c r="C71" s="2" t="s">
        <v>209</v>
      </c>
      <c r="D71" s="2" t="s">
        <v>808</v>
      </c>
      <c r="E71" s="2" t="s">
        <v>1083</v>
      </c>
      <c r="F71" s="2">
        <v>238</v>
      </c>
      <c r="G71" s="2" t="s">
        <v>1084</v>
      </c>
      <c r="I71" s="3" t="s">
        <v>1106</v>
      </c>
      <c r="J71" s="3">
        <v>376</v>
      </c>
      <c r="K71" s="4" t="s">
        <v>1236</v>
      </c>
      <c r="N71" s="8" t="s">
        <v>1395</v>
      </c>
      <c r="O71" s="8" t="s">
        <v>1824</v>
      </c>
      <c r="P71" s="9" t="s">
        <v>1747</v>
      </c>
    </row>
    <row r="72" spans="1:16">
      <c r="A72" s="2" t="s">
        <v>210</v>
      </c>
      <c r="B72" s="2" t="s">
        <v>211</v>
      </c>
      <c r="C72" s="2" t="s">
        <v>212</v>
      </c>
      <c r="D72" s="2" t="s">
        <v>809</v>
      </c>
      <c r="E72" s="2" t="s">
        <v>1068</v>
      </c>
      <c r="F72" s="2">
        <v>208</v>
      </c>
      <c r="G72" s="2" t="s">
        <v>1069</v>
      </c>
      <c r="I72" s="3" t="s">
        <v>1237</v>
      </c>
      <c r="J72" s="3">
        <v>0</v>
      </c>
      <c r="K72" s="4" t="s">
        <v>1238</v>
      </c>
      <c r="N72" s="8" t="s">
        <v>1391</v>
      </c>
      <c r="O72" s="8" t="s">
        <v>1825</v>
      </c>
      <c r="P72" s="9" t="s">
        <v>1748</v>
      </c>
    </row>
    <row r="73" spans="1:16">
      <c r="A73" s="2" t="s">
        <v>213</v>
      </c>
      <c r="B73" s="2" t="s">
        <v>214</v>
      </c>
      <c r="C73" s="2" t="s">
        <v>215</v>
      </c>
      <c r="D73" s="2" t="s">
        <v>810</v>
      </c>
      <c r="E73" s="2" t="s">
        <v>1082</v>
      </c>
      <c r="F73" s="2">
        <v>242</v>
      </c>
      <c r="G73" s="2" t="s">
        <v>1226</v>
      </c>
      <c r="I73" s="3" t="s">
        <v>1107</v>
      </c>
      <c r="J73" s="3">
        <v>356</v>
      </c>
      <c r="K73" s="4" t="s">
        <v>1239</v>
      </c>
    </row>
    <row r="74" spans="1:16">
      <c r="A74" s="2" t="s">
        <v>216</v>
      </c>
      <c r="B74" s="2" t="s">
        <v>217</v>
      </c>
      <c r="C74" s="2" t="s">
        <v>218</v>
      </c>
      <c r="D74" s="2" t="s">
        <v>811</v>
      </c>
      <c r="E74" s="2" t="s">
        <v>1080</v>
      </c>
      <c r="F74" s="2">
        <v>978</v>
      </c>
      <c r="G74" s="2" t="s">
        <v>1081</v>
      </c>
      <c r="I74" s="3" t="s">
        <v>1108</v>
      </c>
      <c r="J74" s="3">
        <v>368</v>
      </c>
      <c r="K74" s="4" t="s">
        <v>1109</v>
      </c>
    </row>
    <row r="75" spans="1:16">
      <c r="A75" s="2" t="s">
        <v>219</v>
      </c>
      <c r="B75" s="2" t="s">
        <v>220</v>
      </c>
      <c r="C75" s="2" t="s">
        <v>221</v>
      </c>
      <c r="D75" s="2" t="s">
        <v>812</v>
      </c>
      <c r="E75" s="2" t="s">
        <v>1080</v>
      </c>
      <c r="F75" s="2">
        <v>978</v>
      </c>
      <c r="G75" s="2" t="s">
        <v>1081</v>
      </c>
      <c r="I75" s="3" t="s">
        <v>1110</v>
      </c>
      <c r="J75" s="3">
        <v>364</v>
      </c>
      <c r="K75" s="4" t="s">
        <v>1240</v>
      </c>
    </row>
    <row r="76" spans="1:16">
      <c r="A76" s="2" t="s">
        <v>222</v>
      </c>
      <c r="B76" s="2" t="s">
        <v>223</v>
      </c>
      <c r="C76" s="2" t="s">
        <v>224</v>
      </c>
      <c r="D76" s="2" t="s">
        <v>813</v>
      </c>
      <c r="E76" s="2" t="s">
        <v>1080</v>
      </c>
      <c r="F76" s="2">
        <v>978</v>
      </c>
      <c r="G76" s="2" t="s">
        <v>1081</v>
      </c>
      <c r="I76" s="3" t="s">
        <v>1111</v>
      </c>
      <c r="J76" s="3">
        <v>352</v>
      </c>
      <c r="K76" s="4" t="s">
        <v>1112</v>
      </c>
    </row>
    <row r="77" spans="1:16">
      <c r="A77" s="2" t="s">
        <v>225</v>
      </c>
      <c r="B77" s="2" t="s">
        <v>226</v>
      </c>
      <c r="C77" s="2" t="s">
        <v>227</v>
      </c>
      <c r="D77" s="2" t="s">
        <v>814</v>
      </c>
      <c r="E77" s="2" t="s">
        <v>1080</v>
      </c>
      <c r="F77" s="2">
        <v>978</v>
      </c>
      <c r="G77" s="2" t="s">
        <v>1081</v>
      </c>
      <c r="I77" s="3" t="s">
        <v>1241</v>
      </c>
      <c r="J77" s="3">
        <v>0</v>
      </c>
      <c r="K77" s="4" t="s">
        <v>1242</v>
      </c>
    </row>
    <row r="78" spans="1:16">
      <c r="A78" s="2" t="s">
        <v>228</v>
      </c>
      <c r="B78" s="2" t="s">
        <v>229</v>
      </c>
      <c r="C78" s="2" t="s">
        <v>230</v>
      </c>
      <c r="D78" s="2" t="s">
        <v>815</v>
      </c>
      <c r="E78" s="2" t="s">
        <v>1080</v>
      </c>
      <c r="F78" s="2">
        <v>978</v>
      </c>
      <c r="G78" s="2" t="s">
        <v>1081</v>
      </c>
      <c r="I78" s="3" t="s">
        <v>1113</v>
      </c>
      <c r="J78" s="3">
        <v>388</v>
      </c>
      <c r="K78" s="4" t="s">
        <v>1243</v>
      </c>
    </row>
    <row r="79" spans="1:16">
      <c r="A79" s="2" t="s">
        <v>231</v>
      </c>
      <c r="B79" s="2" t="s">
        <v>232</v>
      </c>
      <c r="C79" s="2" t="s">
        <v>233</v>
      </c>
      <c r="D79" s="2" t="s">
        <v>816</v>
      </c>
      <c r="E79" s="2" t="s">
        <v>1208</v>
      </c>
      <c r="F79" s="2">
        <v>950</v>
      </c>
      <c r="G79" s="2" t="s">
        <v>1320</v>
      </c>
      <c r="I79" s="3" t="s">
        <v>1114</v>
      </c>
      <c r="J79" s="3">
        <v>400</v>
      </c>
      <c r="K79" s="4" t="s">
        <v>1244</v>
      </c>
    </row>
    <row r="80" spans="1:16">
      <c r="A80" s="2" t="s">
        <v>234</v>
      </c>
      <c r="B80" s="2" t="s">
        <v>235</v>
      </c>
      <c r="C80" s="2" t="s">
        <v>236</v>
      </c>
      <c r="D80" s="2" t="s">
        <v>817</v>
      </c>
      <c r="E80" s="2" t="s">
        <v>1093</v>
      </c>
      <c r="F80" s="2">
        <v>270</v>
      </c>
      <c r="G80" s="2" t="s">
        <v>1094</v>
      </c>
      <c r="I80" s="3" t="s">
        <v>1115</v>
      </c>
      <c r="J80" s="3">
        <v>392</v>
      </c>
      <c r="K80" s="4" t="s">
        <v>1245</v>
      </c>
    </row>
    <row r="81" spans="1:11">
      <c r="A81" s="2" t="s">
        <v>237</v>
      </c>
      <c r="B81" s="2" t="s">
        <v>238</v>
      </c>
      <c r="C81" s="2" t="s">
        <v>239</v>
      </c>
      <c r="D81" s="2" t="s">
        <v>818</v>
      </c>
      <c r="E81" s="2" t="s">
        <v>1087</v>
      </c>
      <c r="F81" s="2">
        <v>981</v>
      </c>
      <c r="G81" s="2" t="s">
        <v>1088</v>
      </c>
      <c r="I81" s="3" t="s">
        <v>1116</v>
      </c>
      <c r="J81" s="3">
        <v>404</v>
      </c>
      <c r="K81" s="4" t="s">
        <v>1246</v>
      </c>
    </row>
    <row r="82" spans="1:11">
      <c r="A82" s="2" t="s">
        <v>240</v>
      </c>
      <c r="B82" s="2" t="s">
        <v>241</v>
      </c>
      <c r="C82" s="2" t="s">
        <v>242</v>
      </c>
      <c r="D82" s="2" t="s">
        <v>819</v>
      </c>
      <c r="E82" s="2" t="s">
        <v>1080</v>
      </c>
      <c r="F82" s="2">
        <v>978</v>
      </c>
      <c r="G82" s="2" t="s">
        <v>1081</v>
      </c>
      <c r="I82" s="3" t="s">
        <v>1117</v>
      </c>
      <c r="J82" s="3">
        <v>417</v>
      </c>
      <c r="K82" s="4" t="s">
        <v>1247</v>
      </c>
    </row>
    <row r="83" spans="1:11">
      <c r="A83" s="2" t="s">
        <v>243</v>
      </c>
      <c r="B83" s="2" t="s">
        <v>244</v>
      </c>
      <c r="C83" s="2" t="s">
        <v>245</v>
      </c>
      <c r="D83" s="2" t="s">
        <v>820</v>
      </c>
      <c r="E83" s="2" t="s">
        <v>1089</v>
      </c>
      <c r="F83" s="2">
        <v>936</v>
      </c>
      <c r="G83" s="2" t="s">
        <v>1090</v>
      </c>
      <c r="I83" s="3" t="s">
        <v>1118</v>
      </c>
      <c r="J83" s="3">
        <v>116</v>
      </c>
      <c r="K83" s="4" t="s">
        <v>1248</v>
      </c>
    </row>
    <row r="84" spans="1:11">
      <c r="A84" s="2" t="s">
        <v>246</v>
      </c>
      <c r="B84" s="2" t="s">
        <v>247</v>
      </c>
      <c r="C84" s="2" t="s">
        <v>248</v>
      </c>
      <c r="D84" s="2" t="s">
        <v>821</v>
      </c>
      <c r="E84" s="2" t="s">
        <v>1091</v>
      </c>
      <c r="F84" s="2">
        <v>292</v>
      </c>
      <c r="G84" s="2" t="s">
        <v>1092</v>
      </c>
      <c r="I84" s="3" t="s">
        <v>1119</v>
      </c>
      <c r="J84" s="3">
        <v>174</v>
      </c>
      <c r="K84" s="4" t="s">
        <v>1249</v>
      </c>
    </row>
    <row r="85" spans="1:11">
      <c r="A85" s="2" t="s">
        <v>249</v>
      </c>
      <c r="B85" s="2" t="s">
        <v>250</v>
      </c>
      <c r="C85" s="2" t="s">
        <v>251</v>
      </c>
      <c r="D85" s="2" t="s">
        <v>822</v>
      </c>
      <c r="E85" s="2" t="s">
        <v>1080</v>
      </c>
      <c r="F85" s="2">
        <v>978</v>
      </c>
      <c r="G85" s="2" t="s">
        <v>1081</v>
      </c>
      <c r="I85" s="3" t="s">
        <v>1120</v>
      </c>
      <c r="J85" s="3">
        <v>408</v>
      </c>
      <c r="K85" s="4" t="s">
        <v>1250</v>
      </c>
    </row>
    <row r="86" spans="1:11">
      <c r="A86" s="2" t="s">
        <v>252</v>
      </c>
      <c r="B86" s="2" t="s">
        <v>253</v>
      </c>
      <c r="C86" s="2" t="s">
        <v>254</v>
      </c>
      <c r="D86" s="2" t="s">
        <v>823</v>
      </c>
      <c r="E86" s="2" t="s">
        <v>1068</v>
      </c>
      <c r="F86" s="2">
        <v>208</v>
      </c>
      <c r="G86" s="2" t="s">
        <v>1069</v>
      </c>
      <c r="I86" s="3" t="s">
        <v>1121</v>
      </c>
      <c r="J86" s="3">
        <v>410</v>
      </c>
      <c r="K86" s="4" t="s">
        <v>1251</v>
      </c>
    </row>
    <row r="87" spans="1:11">
      <c r="A87" s="2" t="s">
        <v>255</v>
      </c>
      <c r="B87" s="2" t="s">
        <v>256</v>
      </c>
      <c r="C87" s="2" t="s">
        <v>257</v>
      </c>
      <c r="D87" s="2" t="s">
        <v>824</v>
      </c>
      <c r="E87" s="2" t="s">
        <v>1209</v>
      </c>
      <c r="F87" s="2">
        <v>951</v>
      </c>
      <c r="G87" s="2" t="s">
        <v>1210</v>
      </c>
      <c r="I87" s="3" t="s">
        <v>1122</v>
      </c>
      <c r="J87" s="3">
        <v>414</v>
      </c>
      <c r="K87" s="4" t="s">
        <v>1252</v>
      </c>
    </row>
    <row r="88" spans="1:11">
      <c r="A88" s="2" t="s">
        <v>258</v>
      </c>
      <c r="B88" s="2" t="s">
        <v>259</v>
      </c>
      <c r="C88" s="2" t="s">
        <v>260</v>
      </c>
      <c r="D88" s="2" t="s">
        <v>825</v>
      </c>
      <c r="E88" s="2" t="s">
        <v>1080</v>
      </c>
      <c r="F88" s="2">
        <v>978</v>
      </c>
      <c r="G88" s="2" t="s">
        <v>1081</v>
      </c>
      <c r="I88" s="3" t="s">
        <v>1123</v>
      </c>
      <c r="J88" s="3">
        <v>136</v>
      </c>
      <c r="K88" s="4" t="s">
        <v>1253</v>
      </c>
    </row>
    <row r="89" spans="1:11">
      <c r="A89" s="2" t="s">
        <v>261</v>
      </c>
      <c r="B89" s="2" t="s">
        <v>262</v>
      </c>
      <c r="C89" s="2" t="s">
        <v>263</v>
      </c>
      <c r="D89" s="2" t="s">
        <v>826</v>
      </c>
      <c r="E89" s="2" t="s">
        <v>1199</v>
      </c>
      <c r="F89" s="2">
        <v>840</v>
      </c>
      <c r="G89" s="2" t="s">
        <v>1200</v>
      </c>
      <c r="I89" s="3" t="s">
        <v>1124</v>
      </c>
      <c r="J89" s="3">
        <v>398</v>
      </c>
      <c r="K89" s="4" t="s">
        <v>1254</v>
      </c>
    </row>
    <row r="90" spans="1:11">
      <c r="A90" s="2" t="s">
        <v>264</v>
      </c>
      <c r="B90" s="2" t="s">
        <v>265</v>
      </c>
      <c r="C90" s="2" t="s">
        <v>266</v>
      </c>
      <c r="D90" s="2" t="s">
        <v>827</v>
      </c>
      <c r="E90" s="2" t="s">
        <v>1097</v>
      </c>
      <c r="F90" s="2">
        <v>320</v>
      </c>
      <c r="G90" s="2" t="s">
        <v>1098</v>
      </c>
      <c r="I90" s="3" t="s">
        <v>1125</v>
      </c>
      <c r="J90" s="3">
        <v>418</v>
      </c>
      <c r="K90" s="4" t="s">
        <v>1255</v>
      </c>
    </row>
    <row r="91" spans="1:11">
      <c r="A91" s="2" t="s">
        <v>267</v>
      </c>
      <c r="B91" s="2" t="s">
        <v>268</v>
      </c>
      <c r="C91" s="2" t="s">
        <v>269</v>
      </c>
      <c r="D91" s="2" t="s">
        <v>828</v>
      </c>
      <c r="E91" s="2" t="s">
        <v>1227</v>
      </c>
      <c r="F91" s="2">
        <v>0</v>
      </c>
      <c r="G91" s="2" t="s">
        <v>1228</v>
      </c>
      <c r="I91" s="3" t="s">
        <v>1126</v>
      </c>
      <c r="J91" s="3">
        <v>422</v>
      </c>
      <c r="K91" s="4" t="s">
        <v>1256</v>
      </c>
    </row>
    <row r="92" spans="1:11">
      <c r="A92" s="2" t="s">
        <v>270</v>
      </c>
      <c r="B92" s="2" t="s">
        <v>271</v>
      </c>
      <c r="C92" s="2" t="s">
        <v>272</v>
      </c>
      <c r="D92" s="2" t="s">
        <v>829</v>
      </c>
      <c r="E92" s="2" t="s">
        <v>1095</v>
      </c>
      <c r="F92" s="2">
        <v>324</v>
      </c>
      <c r="G92" s="2" t="s">
        <v>1096</v>
      </c>
      <c r="I92" s="3" t="s">
        <v>1127</v>
      </c>
      <c r="J92" s="3">
        <v>144</v>
      </c>
      <c r="K92" s="4" t="s">
        <v>1257</v>
      </c>
    </row>
    <row r="93" spans="1:11">
      <c r="A93" s="2" t="s">
        <v>273</v>
      </c>
      <c r="B93" s="2" t="s">
        <v>274</v>
      </c>
      <c r="C93" s="2" t="s">
        <v>275</v>
      </c>
      <c r="D93" s="2" t="s">
        <v>830</v>
      </c>
      <c r="E93" s="2" t="s">
        <v>1211</v>
      </c>
      <c r="F93" s="2">
        <v>952</v>
      </c>
      <c r="G93" s="2" t="s">
        <v>1314</v>
      </c>
      <c r="I93" s="3" t="s">
        <v>1128</v>
      </c>
      <c r="J93" s="3">
        <v>430</v>
      </c>
      <c r="K93" s="4" t="s">
        <v>1258</v>
      </c>
    </row>
    <row r="94" spans="1:11">
      <c r="A94" s="2" t="s">
        <v>276</v>
      </c>
      <c r="B94" s="2" t="s">
        <v>277</v>
      </c>
      <c r="C94" s="2" t="s">
        <v>278</v>
      </c>
      <c r="D94" s="2" t="s">
        <v>831</v>
      </c>
      <c r="E94" s="2" t="s">
        <v>1099</v>
      </c>
      <c r="F94" s="2">
        <v>328</v>
      </c>
      <c r="G94" s="2" t="s">
        <v>1229</v>
      </c>
      <c r="I94" s="3" t="s">
        <v>1129</v>
      </c>
      <c r="J94" s="3">
        <v>426</v>
      </c>
      <c r="K94" s="4" t="s">
        <v>1130</v>
      </c>
    </row>
    <row r="95" spans="1:11">
      <c r="A95" s="2" t="s">
        <v>279</v>
      </c>
      <c r="B95" s="2" t="s">
        <v>280</v>
      </c>
      <c r="C95" s="2" t="s">
        <v>281</v>
      </c>
      <c r="D95" s="2" t="s">
        <v>832</v>
      </c>
      <c r="E95" s="2" t="s">
        <v>1103</v>
      </c>
      <c r="F95" s="2">
        <v>332</v>
      </c>
      <c r="G95" s="2" t="s">
        <v>1233</v>
      </c>
      <c r="I95" s="3" t="s">
        <v>1131</v>
      </c>
      <c r="J95" s="3">
        <v>434</v>
      </c>
      <c r="K95" s="4" t="s">
        <v>1259</v>
      </c>
    </row>
    <row r="96" spans="1:11">
      <c r="A96" s="2" t="s">
        <v>282</v>
      </c>
      <c r="B96" s="2" t="s">
        <v>283</v>
      </c>
      <c r="C96" s="2" t="s">
        <v>284</v>
      </c>
      <c r="D96" s="2" t="s">
        <v>833</v>
      </c>
      <c r="I96" s="3" t="s">
        <v>1132</v>
      </c>
      <c r="J96" s="3">
        <v>504</v>
      </c>
      <c r="K96" s="4" t="s">
        <v>1260</v>
      </c>
    </row>
    <row r="97" spans="1:11">
      <c r="A97" s="2" t="s">
        <v>287</v>
      </c>
      <c r="B97" s="2" t="s">
        <v>288</v>
      </c>
      <c r="C97" s="2" t="s">
        <v>289</v>
      </c>
      <c r="D97" s="2" t="s">
        <v>835</v>
      </c>
      <c r="E97" s="2" t="s">
        <v>1101</v>
      </c>
      <c r="F97" s="2">
        <v>340</v>
      </c>
      <c r="G97" s="2" t="s">
        <v>1231</v>
      </c>
      <c r="I97" s="3" t="s">
        <v>1133</v>
      </c>
      <c r="J97" s="3">
        <v>498</v>
      </c>
      <c r="K97" s="4" t="s">
        <v>1261</v>
      </c>
    </row>
    <row r="98" spans="1:11">
      <c r="A98" s="2" t="s">
        <v>718</v>
      </c>
      <c r="B98" s="2" t="s">
        <v>138</v>
      </c>
      <c r="C98" s="2" t="s">
        <v>139</v>
      </c>
      <c r="D98" s="2" t="s">
        <v>783</v>
      </c>
      <c r="E98" s="2" t="s">
        <v>1100</v>
      </c>
      <c r="F98" s="2">
        <v>344</v>
      </c>
      <c r="G98" s="2" t="s">
        <v>1230</v>
      </c>
      <c r="I98" s="3" t="s">
        <v>1134</v>
      </c>
      <c r="J98" s="3">
        <v>969</v>
      </c>
      <c r="K98" s="4" t="s">
        <v>1262</v>
      </c>
    </row>
    <row r="99" spans="1:11">
      <c r="A99" s="2" t="s">
        <v>290</v>
      </c>
      <c r="B99" s="2" t="s">
        <v>291</v>
      </c>
      <c r="C99" s="2" t="s">
        <v>292</v>
      </c>
      <c r="D99" s="2" t="s">
        <v>836</v>
      </c>
      <c r="E99" s="2" t="s">
        <v>1104</v>
      </c>
      <c r="F99" s="2">
        <v>348</v>
      </c>
      <c r="G99" s="2" t="s">
        <v>1234</v>
      </c>
      <c r="I99" s="3" t="s">
        <v>379</v>
      </c>
      <c r="J99" s="3">
        <v>807</v>
      </c>
      <c r="K99" s="4" t="s">
        <v>1135</v>
      </c>
    </row>
    <row r="100" spans="1:11">
      <c r="A100" s="2" t="s">
        <v>293</v>
      </c>
      <c r="B100" s="2" t="s">
        <v>294</v>
      </c>
      <c r="C100" s="2" t="s">
        <v>295</v>
      </c>
      <c r="D100" s="2" t="s">
        <v>837</v>
      </c>
      <c r="E100" s="2" t="s">
        <v>1111</v>
      </c>
      <c r="F100" s="2">
        <v>352</v>
      </c>
      <c r="G100" s="2" t="s">
        <v>1112</v>
      </c>
      <c r="I100" s="3" t="s">
        <v>1136</v>
      </c>
      <c r="J100" s="3">
        <v>104</v>
      </c>
      <c r="K100" s="4" t="s">
        <v>1263</v>
      </c>
    </row>
    <row r="101" spans="1:11">
      <c r="A101" s="2" t="s">
        <v>296</v>
      </c>
      <c r="B101" s="2" t="s">
        <v>297</v>
      </c>
      <c r="C101" s="2" t="s">
        <v>298</v>
      </c>
      <c r="D101" s="2" t="s">
        <v>838</v>
      </c>
      <c r="E101" s="2" t="s">
        <v>1107</v>
      </c>
      <c r="F101" s="2">
        <v>356</v>
      </c>
      <c r="G101" s="2" t="s">
        <v>1239</v>
      </c>
      <c r="I101" s="3" t="s">
        <v>1137</v>
      </c>
      <c r="J101" s="3">
        <v>496</v>
      </c>
      <c r="K101" s="4" t="s">
        <v>1264</v>
      </c>
    </row>
    <row r="102" spans="1:11">
      <c r="A102" s="2" t="s">
        <v>299</v>
      </c>
      <c r="B102" s="2" t="s">
        <v>300</v>
      </c>
      <c r="C102" s="2" t="s">
        <v>301</v>
      </c>
      <c r="D102" s="2" t="s">
        <v>839</v>
      </c>
      <c r="E102" s="2" t="s">
        <v>1105</v>
      </c>
      <c r="F102" s="2">
        <v>360</v>
      </c>
      <c r="G102" s="2" t="s">
        <v>1235</v>
      </c>
      <c r="I102" s="3" t="s">
        <v>1138</v>
      </c>
      <c r="J102" s="3">
        <v>446</v>
      </c>
      <c r="K102" s="4" t="s">
        <v>1321</v>
      </c>
    </row>
    <row r="103" spans="1:11">
      <c r="A103" s="2" t="s">
        <v>727</v>
      </c>
      <c r="B103" s="2" t="s">
        <v>302</v>
      </c>
      <c r="C103" s="2" t="s">
        <v>303</v>
      </c>
      <c r="D103" s="2" t="s">
        <v>840</v>
      </c>
      <c r="E103" s="2" t="s">
        <v>1110</v>
      </c>
      <c r="F103" s="2">
        <v>364</v>
      </c>
      <c r="G103" s="2" t="s">
        <v>1240</v>
      </c>
      <c r="I103" s="3" t="s">
        <v>1265</v>
      </c>
      <c r="J103" s="3">
        <v>478</v>
      </c>
      <c r="K103" s="4" t="s">
        <v>1266</v>
      </c>
    </row>
    <row r="104" spans="1:11">
      <c r="A104" s="2" t="s">
        <v>304</v>
      </c>
      <c r="B104" s="2" t="s">
        <v>305</v>
      </c>
      <c r="C104" s="2" t="s">
        <v>306</v>
      </c>
      <c r="D104" s="2" t="s">
        <v>841</v>
      </c>
      <c r="E104" s="2" t="s">
        <v>1108</v>
      </c>
      <c r="F104" s="2">
        <v>368</v>
      </c>
      <c r="G104" s="2" t="s">
        <v>1109</v>
      </c>
      <c r="I104" s="3" t="s">
        <v>1139</v>
      </c>
      <c r="J104" s="3">
        <v>480</v>
      </c>
      <c r="K104" s="4" t="s">
        <v>1267</v>
      </c>
    </row>
    <row r="105" spans="1:11">
      <c r="A105" s="2" t="s">
        <v>307</v>
      </c>
      <c r="B105" s="2" t="s">
        <v>308</v>
      </c>
      <c r="C105" s="2" t="s">
        <v>309</v>
      </c>
      <c r="D105" s="2" t="s">
        <v>842</v>
      </c>
      <c r="E105" s="2" t="s">
        <v>1080</v>
      </c>
      <c r="F105" s="2">
        <v>978</v>
      </c>
      <c r="G105" s="2" t="s">
        <v>1081</v>
      </c>
      <c r="I105" s="3" t="s">
        <v>1140</v>
      </c>
      <c r="J105" s="3">
        <v>462</v>
      </c>
      <c r="K105" s="4" t="s">
        <v>1268</v>
      </c>
    </row>
    <row r="106" spans="1:11">
      <c r="A106" s="2" t="s">
        <v>310</v>
      </c>
      <c r="B106" s="2" t="s">
        <v>311</v>
      </c>
      <c r="C106" s="2" t="s">
        <v>312</v>
      </c>
      <c r="D106" s="2" t="s">
        <v>843</v>
      </c>
      <c r="E106" s="2" t="s">
        <v>1237</v>
      </c>
      <c r="F106" s="2">
        <v>0</v>
      </c>
      <c r="G106" s="2" t="s">
        <v>1238</v>
      </c>
      <c r="I106" s="3" t="s">
        <v>1141</v>
      </c>
      <c r="J106" s="3">
        <v>454</v>
      </c>
      <c r="K106" s="4" t="s">
        <v>1142</v>
      </c>
    </row>
    <row r="107" spans="1:11">
      <c r="A107" s="2" t="s">
        <v>313</v>
      </c>
      <c r="B107" s="2" t="s">
        <v>314</v>
      </c>
      <c r="C107" s="2" t="s">
        <v>315</v>
      </c>
      <c r="D107" s="2" t="s">
        <v>844</v>
      </c>
      <c r="E107" s="2" t="s">
        <v>1106</v>
      </c>
      <c r="F107" s="2">
        <v>376</v>
      </c>
      <c r="G107" s="2" t="s">
        <v>1236</v>
      </c>
      <c r="I107" s="3" t="s">
        <v>1143</v>
      </c>
      <c r="J107" s="3">
        <v>484</v>
      </c>
      <c r="K107" s="4" t="s">
        <v>1269</v>
      </c>
    </row>
    <row r="108" spans="1:11">
      <c r="A108" s="2" t="s">
        <v>316</v>
      </c>
      <c r="B108" s="2" t="s">
        <v>317</v>
      </c>
      <c r="C108" s="2" t="s">
        <v>318</v>
      </c>
      <c r="D108" s="2" t="s">
        <v>845</v>
      </c>
      <c r="E108" s="2" t="s">
        <v>1080</v>
      </c>
      <c r="F108" s="2">
        <v>978</v>
      </c>
      <c r="G108" s="2" t="s">
        <v>1081</v>
      </c>
      <c r="I108" s="3" t="s">
        <v>1144</v>
      </c>
      <c r="J108" s="3">
        <v>458</v>
      </c>
      <c r="K108" s="4" t="s">
        <v>1270</v>
      </c>
    </row>
    <row r="109" spans="1:11">
      <c r="A109" s="2" t="s">
        <v>319</v>
      </c>
      <c r="B109" s="2" t="s">
        <v>320</v>
      </c>
      <c r="C109" s="2" t="s">
        <v>321</v>
      </c>
      <c r="D109" s="2" t="s">
        <v>846</v>
      </c>
      <c r="E109" s="2" t="s">
        <v>1113</v>
      </c>
      <c r="F109" s="2">
        <v>388</v>
      </c>
      <c r="G109" s="2" t="s">
        <v>1243</v>
      </c>
      <c r="I109" s="3" t="s">
        <v>1145</v>
      </c>
      <c r="J109" s="3">
        <v>943</v>
      </c>
      <c r="K109" s="4" t="s">
        <v>1271</v>
      </c>
    </row>
    <row r="110" spans="1:11">
      <c r="A110" s="2" t="s">
        <v>322</v>
      </c>
      <c r="B110" s="2" t="s">
        <v>323</v>
      </c>
      <c r="C110" s="2" t="s">
        <v>324</v>
      </c>
      <c r="D110" s="2" t="s">
        <v>847</v>
      </c>
      <c r="E110" s="2" t="s">
        <v>1115</v>
      </c>
      <c r="F110" s="2">
        <v>392</v>
      </c>
      <c r="G110" s="2" t="s">
        <v>1245</v>
      </c>
      <c r="I110" s="3" t="s">
        <v>1146</v>
      </c>
      <c r="J110" s="3">
        <v>516</v>
      </c>
      <c r="K110" s="4" t="s">
        <v>1272</v>
      </c>
    </row>
    <row r="111" spans="1:11">
      <c r="A111" s="2" t="s">
        <v>325</v>
      </c>
      <c r="B111" s="2" t="s">
        <v>326</v>
      </c>
      <c r="C111" s="2" t="s">
        <v>327</v>
      </c>
      <c r="D111" s="2" t="s">
        <v>848</v>
      </c>
      <c r="E111" s="2" t="s">
        <v>1241</v>
      </c>
      <c r="F111" s="2">
        <v>0</v>
      </c>
      <c r="G111" s="2" t="s">
        <v>1242</v>
      </c>
      <c r="I111" s="3" t="s">
        <v>1147</v>
      </c>
      <c r="J111" s="3">
        <v>566</v>
      </c>
      <c r="K111" s="4" t="s">
        <v>1273</v>
      </c>
    </row>
    <row r="112" spans="1:11">
      <c r="A112" s="2" t="s">
        <v>328</v>
      </c>
      <c r="B112" s="2" t="s">
        <v>329</v>
      </c>
      <c r="C112" s="2" t="s">
        <v>330</v>
      </c>
      <c r="D112" s="2" t="s">
        <v>849</v>
      </c>
      <c r="E112" s="2" t="s">
        <v>1114</v>
      </c>
      <c r="F112" s="2">
        <v>400</v>
      </c>
      <c r="G112" s="2" t="s">
        <v>1244</v>
      </c>
      <c r="I112" s="3" t="s">
        <v>1148</v>
      </c>
      <c r="J112" s="3">
        <v>558</v>
      </c>
      <c r="K112" s="4" t="s">
        <v>1274</v>
      </c>
    </row>
    <row r="113" spans="1:11">
      <c r="A113" s="2" t="s">
        <v>331</v>
      </c>
      <c r="B113" s="2" t="s">
        <v>332</v>
      </c>
      <c r="C113" s="2" t="s">
        <v>333</v>
      </c>
      <c r="D113" s="2" t="s">
        <v>850</v>
      </c>
      <c r="E113" s="2" t="s">
        <v>1124</v>
      </c>
      <c r="F113" s="2">
        <v>398</v>
      </c>
      <c r="G113" s="2" t="s">
        <v>1254</v>
      </c>
      <c r="I113" s="3" t="s">
        <v>1149</v>
      </c>
      <c r="J113" s="3">
        <v>578</v>
      </c>
      <c r="K113" s="4" t="s">
        <v>1275</v>
      </c>
    </row>
    <row r="114" spans="1:11">
      <c r="A114" s="2" t="s">
        <v>334</v>
      </c>
      <c r="B114" s="2" t="s">
        <v>335</v>
      </c>
      <c r="C114" s="2" t="s">
        <v>336</v>
      </c>
      <c r="D114" s="2" t="s">
        <v>851</v>
      </c>
      <c r="E114" s="2" t="s">
        <v>1116</v>
      </c>
      <c r="F114" s="2">
        <v>404</v>
      </c>
      <c r="G114" s="2" t="s">
        <v>1246</v>
      </c>
      <c r="I114" s="3" t="s">
        <v>1150</v>
      </c>
      <c r="J114" s="3">
        <v>524</v>
      </c>
      <c r="K114" s="4" t="s">
        <v>1276</v>
      </c>
    </row>
    <row r="115" spans="1:11">
      <c r="A115" s="2" t="s">
        <v>337</v>
      </c>
      <c r="B115" s="2" t="s">
        <v>338</v>
      </c>
      <c r="C115" s="2" t="s">
        <v>339</v>
      </c>
      <c r="D115" s="2" t="s">
        <v>852</v>
      </c>
      <c r="I115" s="3" t="s">
        <v>1151</v>
      </c>
      <c r="J115" s="3">
        <v>554</v>
      </c>
      <c r="K115" s="4" t="s">
        <v>1277</v>
      </c>
    </row>
    <row r="116" spans="1:11">
      <c r="A116" s="2" t="s">
        <v>340</v>
      </c>
      <c r="B116" s="2" t="s">
        <v>341</v>
      </c>
      <c r="C116" s="2" t="s">
        <v>342</v>
      </c>
      <c r="D116" s="2" t="s">
        <v>853</v>
      </c>
      <c r="E116" s="2" t="s">
        <v>1120</v>
      </c>
      <c r="F116" s="2">
        <v>408</v>
      </c>
      <c r="G116" s="2" t="s">
        <v>1250</v>
      </c>
      <c r="I116" s="3" t="s">
        <v>1152</v>
      </c>
      <c r="J116" s="3">
        <v>512</v>
      </c>
      <c r="K116" s="4" t="s">
        <v>1278</v>
      </c>
    </row>
    <row r="117" spans="1:11">
      <c r="A117" s="2" t="s">
        <v>343</v>
      </c>
      <c r="B117" s="2" t="s">
        <v>344</v>
      </c>
      <c r="C117" s="2" t="s">
        <v>345</v>
      </c>
      <c r="D117" s="2" t="s">
        <v>854</v>
      </c>
      <c r="E117" s="2" t="s">
        <v>1121</v>
      </c>
      <c r="F117" s="2">
        <v>410</v>
      </c>
      <c r="G117" s="2" t="s">
        <v>1251</v>
      </c>
      <c r="I117" s="3" t="s">
        <v>1153</v>
      </c>
      <c r="J117" s="3">
        <v>590</v>
      </c>
      <c r="K117" s="4" t="s">
        <v>1154</v>
      </c>
    </row>
    <row r="118" spans="1:11">
      <c r="A118" s="2" t="s">
        <v>1322</v>
      </c>
      <c r="B118" s="2" t="s">
        <v>1323</v>
      </c>
      <c r="C118" s="2" t="s">
        <v>1324</v>
      </c>
      <c r="D118" s="2" t="s">
        <v>1218</v>
      </c>
      <c r="E118" s="2" t="s">
        <v>1080</v>
      </c>
      <c r="F118" s="2">
        <v>978</v>
      </c>
      <c r="G118" s="2" t="s">
        <v>1081</v>
      </c>
      <c r="I118" s="3" t="s">
        <v>1155</v>
      </c>
      <c r="J118" s="3">
        <v>604</v>
      </c>
      <c r="K118" s="4" t="s">
        <v>1156</v>
      </c>
    </row>
    <row r="119" spans="1:11">
      <c r="A119" s="2" t="s">
        <v>346</v>
      </c>
      <c r="B119" s="2" t="s">
        <v>347</v>
      </c>
      <c r="C119" s="2" t="s">
        <v>348</v>
      </c>
      <c r="D119" s="2" t="s">
        <v>855</v>
      </c>
      <c r="E119" s="2" t="s">
        <v>1122</v>
      </c>
      <c r="F119" s="2">
        <v>414</v>
      </c>
      <c r="G119" s="2" t="s">
        <v>1252</v>
      </c>
      <c r="I119" s="3" t="s">
        <v>1157</v>
      </c>
      <c r="J119" s="3">
        <v>598</v>
      </c>
      <c r="K119" s="4" t="s">
        <v>1279</v>
      </c>
    </row>
    <row r="120" spans="1:11">
      <c r="A120" s="2" t="s">
        <v>728</v>
      </c>
      <c r="B120" s="2" t="s">
        <v>349</v>
      </c>
      <c r="C120" s="2" t="s">
        <v>350</v>
      </c>
      <c r="D120" s="2" t="s">
        <v>856</v>
      </c>
      <c r="E120" s="2" t="s">
        <v>1117</v>
      </c>
      <c r="F120" s="2">
        <v>417</v>
      </c>
      <c r="G120" s="2" t="s">
        <v>1247</v>
      </c>
      <c r="I120" s="3" t="s">
        <v>1158</v>
      </c>
      <c r="J120" s="3">
        <v>608</v>
      </c>
      <c r="K120" s="4" t="s">
        <v>1280</v>
      </c>
    </row>
    <row r="121" spans="1:11">
      <c r="A121" s="2" t="s">
        <v>351</v>
      </c>
      <c r="B121" s="2" t="s">
        <v>352</v>
      </c>
      <c r="C121" s="2" t="s">
        <v>353</v>
      </c>
      <c r="D121" s="2" t="s">
        <v>857</v>
      </c>
      <c r="E121" s="2" t="s">
        <v>1125</v>
      </c>
      <c r="F121" s="2">
        <v>418</v>
      </c>
      <c r="G121" s="2" t="s">
        <v>1255</v>
      </c>
      <c r="I121" s="3" t="s">
        <v>1159</v>
      </c>
      <c r="J121" s="3">
        <v>586</v>
      </c>
      <c r="K121" s="4" t="s">
        <v>1281</v>
      </c>
    </row>
    <row r="122" spans="1:11">
      <c r="A122" s="2" t="s">
        <v>354</v>
      </c>
      <c r="B122" s="2" t="s">
        <v>355</v>
      </c>
      <c r="C122" s="2" t="s">
        <v>356</v>
      </c>
      <c r="D122" s="2" t="s">
        <v>858</v>
      </c>
      <c r="E122" s="2" t="s">
        <v>1080</v>
      </c>
      <c r="F122" s="2">
        <v>978</v>
      </c>
      <c r="G122" s="2" t="s">
        <v>1081</v>
      </c>
      <c r="I122" s="3" t="s">
        <v>1160</v>
      </c>
      <c r="J122" s="3">
        <v>985</v>
      </c>
      <c r="K122" s="4" t="s">
        <v>1282</v>
      </c>
    </row>
    <row r="123" spans="1:11">
      <c r="A123" s="2" t="s">
        <v>357</v>
      </c>
      <c r="B123" s="2" t="s">
        <v>358</v>
      </c>
      <c r="C123" s="2" t="s">
        <v>359</v>
      </c>
      <c r="D123" s="2" t="s">
        <v>859</v>
      </c>
      <c r="E123" s="2" t="s">
        <v>1126</v>
      </c>
      <c r="F123" s="2">
        <v>422</v>
      </c>
      <c r="G123" s="2" t="s">
        <v>1256</v>
      </c>
      <c r="I123" s="3" t="s">
        <v>1161</v>
      </c>
      <c r="J123" s="3">
        <v>600</v>
      </c>
      <c r="K123" s="4" t="s">
        <v>1162</v>
      </c>
    </row>
    <row r="124" spans="1:11">
      <c r="A124" s="2" t="s">
        <v>360</v>
      </c>
      <c r="B124" s="2" t="s">
        <v>361</v>
      </c>
      <c r="C124" s="2" t="s">
        <v>362</v>
      </c>
      <c r="D124" s="2" t="s">
        <v>860</v>
      </c>
      <c r="E124" s="2" t="s">
        <v>1129</v>
      </c>
      <c r="F124" s="2">
        <v>426</v>
      </c>
      <c r="G124" s="2" t="s">
        <v>1130</v>
      </c>
      <c r="I124" s="3" t="s">
        <v>1163</v>
      </c>
      <c r="J124" s="3">
        <v>634</v>
      </c>
      <c r="K124" s="4" t="s">
        <v>1283</v>
      </c>
    </row>
    <row r="125" spans="1:11">
      <c r="A125" s="2" t="s">
        <v>363</v>
      </c>
      <c r="B125" s="2" t="s">
        <v>364</v>
      </c>
      <c r="C125" s="2" t="s">
        <v>365</v>
      </c>
      <c r="D125" s="2" t="s">
        <v>861</v>
      </c>
      <c r="E125" s="2" t="s">
        <v>1128</v>
      </c>
      <c r="F125" s="2">
        <v>430</v>
      </c>
      <c r="G125" s="2" t="s">
        <v>1258</v>
      </c>
      <c r="I125" s="3" t="s">
        <v>1164</v>
      </c>
      <c r="J125" s="3">
        <v>946</v>
      </c>
      <c r="K125" s="4" t="s">
        <v>1284</v>
      </c>
    </row>
    <row r="126" spans="1:11">
      <c r="A126" s="2" t="s">
        <v>366</v>
      </c>
      <c r="B126" s="2" t="s">
        <v>367</v>
      </c>
      <c r="C126" s="2" t="s">
        <v>368</v>
      </c>
      <c r="D126" s="2" t="s">
        <v>862</v>
      </c>
      <c r="E126" s="2" t="s">
        <v>1131</v>
      </c>
      <c r="F126" s="2">
        <v>434</v>
      </c>
      <c r="G126" s="2" t="s">
        <v>1259</v>
      </c>
      <c r="I126" s="3" t="s">
        <v>1165</v>
      </c>
      <c r="J126" s="3">
        <v>941</v>
      </c>
      <c r="K126" s="4" t="s">
        <v>1285</v>
      </c>
    </row>
    <row r="127" spans="1:11">
      <c r="A127" s="2" t="s">
        <v>369</v>
      </c>
      <c r="B127" s="2" t="s">
        <v>370</v>
      </c>
      <c r="C127" s="2" t="s">
        <v>371</v>
      </c>
      <c r="D127" s="2" t="s">
        <v>863</v>
      </c>
      <c r="E127" s="2" t="s">
        <v>1055</v>
      </c>
      <c r="F127" s="2">
        <v>756</v>
      </c>
      <c r="G127" s="2" t="s">
        <v>1056</v>
      </c>
      <c r="I127" s="3" t="s">
        <v>1166</v>
      </c>
      <c r="J127" s="3">
        <v>643</v>
      </c>
      <c r="K127" s="4" t="s">
        <v>1286</v>
      </c>
    </row>
    <row r="128" spans="1:11">
      <c r="A128" s="2" t="s">
        <v>372</v>
      </c>
      <c r="B128" s="2" t="s">
        <v>373</v>
      </c>
      <c r="C128" s="2" t="s">
        <v>374</v>
      </c>
      <c r="D128" s="2" t="s">
        <v>864</v>
      </c>
      <c r="E128" s="2" t="s">
        <v>1080</v>
      </c>
      <c r="F128" s="2">
        <v>978</v>
      </c>
      <c r="G128" s="2" t="s">
        <v>1081</v>
      </c>
      <c r="I128" s="3" t="s">
        <v>1167</v>
      </c>
      <c r="J128" s="3">
        <v>646</v>
      </c>
      <c r="K128" s="4" t="s">
        <v>1287</v>
      </c>
    </row>
    <row r="129" spans="1:11">
      <c r="A129" s="2" t="s">
        <v>375</v>
      </c>
      <c r="B129" s="2" t="s">
        <v>376</v>
      </c>
      <c r="C129" s="2" t="s">
        <v>377</v>
      </c>
      <c r="D129" s="2" t="s">
        <v>865</v>
      </c>
      <c r="E129" s="2" t="s">
        <v>1080</v>
      </c>
      <c r="F129" s="2">
        <v>978</v>
      </c>
      <c r="G129" s="2" t="s">
        <v>1081</v>
      </c>
      <c r="I129" s="3" t="s">
        <v>1168</v>
      </c>
      <c r="J129" s="3">
        <v>682</v>
      </c>
      <c r="K129" s="4" t="s">
        <v>1288</v>
      </c>
    </row>
    <row r="130" spans="1:11">
      <c r="A130" s="2" t="s">
        <v>719</v>
      </c>
      <c r="B130" s="2" t="s">
        <v>140</v>
      </c>
      <c r="C130" s="2" t="s">
        <v>141</v>
      </c>
      <c r="D130" s="2" t="s">
        <v>784</v>
      </c>
      <c r="E130" s="2" t="s">
        <v>1138</v>
      </c>
      <c r="F130" s="2">
        <v>446</v>
      </c>
      <c r="G130" s="2" t="s">
        <v>1321</v>
      </c>
      <c r="I130" s="3" t="s">
        <v>1169</v>
      </c>
      <c r="J130" s="3">
        <v>90</v>
      </c>
      <c r="K130" s="4" t="s">
        <v>1289</v>
      </c>
    </row>
    <row r="131" spans="1:11">
      <c r="A131" s="2" t="s">
        <v>729</v>
      </c>
      <c r="B131" s="2" t="s">
        <v>378</v>
      </c>
      <c r="C131" s="2" t="s">
        <v>379</v>
      </c>
      <c r="D131" s="2" t="s">
        <v>866</v>
      </c>
      <c r="E131" s="2" t="s">
        <v>379</v>
      </c>
      <c r="F131" s="2">
        <v>807</v>
      </c>
      <c r="G131" s="2" t="s">
        <v>1135</v>
      </c>
      <c r="I131" s="3" t="s">
        <v>1170</v>
      </c>
      <c r="J131" s="3">
        <v>690</v>
      </c>
      <c r="K131" s="4" t="s">
        <v>1290</v>
      </c>
    </row>
    <row r="132" spans="1:11">
      <c r="A132" s="2" t="s">
        <v>380</v>
      </c>
      <c r="B132" s="2" t="s">
        <v>381</v>
      </c>
      <c r="C132" s="2" t="s">
        <v>382</v>
      </c>
      <c r="D132" s="2" t="s">
        <v>867</v>
      </c>
      <c r="E132" s="2" t="s">
        <v>1134</v>
      </c>
      <c r="F132" s="2">
        <v>969</v>
      </c>
      <c r="G132" s="2" t="s">
        <v>1262</v>
      </c>
      <c r="I132" s="3" t="s">
        <v>1171</v>
      </c>
      <c r="J132" s="3">
        <v>938</v>
      </c>
      <c r="K132" s="4" t="s">
        <v>1291</v>
      </c>
    </row>
    <row r="133" spans="1:11">
      <c r="A133" s="2" t="s">
        <v>383</v>
      </c>
      <c r="B133" s="2" t="s">
        <v>384</v>
      </c>
      <c r="C133" s="2" t="s">
        <v>385</v>
      </c>
      <c r="D133" s="2" t="s">
        <v>868</v>
      </c>
      <c r="E133" s="2" t="s">
        <v>1141</v>
      </c>
      <c r="F133" s="2">
        <v>454</v>
      </c>
      <c r="G133" s="2" t="s">
        <v>1142</v>
      </c>
      <c r="I133" s="3" t="s">
        <v>1172</v>
      </c>
      <c r="J133" s="3">
        <v>752</v>
      </c>
      <c r="K133" s="4" t="s">
        <v>1292</v>
      </c>
    </row>
    <row r="134" spans="1:11">
      <c r="A134" s="2" t="s">
        <v>386</v>
      </c>
      <c r="B134" s="2" t="s">
        <v>387</v>
      </c>
      <c r="C134" s="2" t="s">
        <v>388</v>
      </c>
      <c r="D134" s="2" t="s">
        <v>869</v>
      </c>
      <c r="E134" s="2" t="s">
        <v>1144</v>
      </c>
      <c r="F134" s="2">
        <v>458</v>
      </c>
      <c r="G134" s="2" t="s">
        <v>1270</v>
      </c>
      <c r="I134" s="3" t="s">
        <v>1173</v>
      </c>
      <c r="J134" s="3">
        <v>702</v>
      </c>
      <c r="K134" s="4" t="s">
        <v>1293</v>
      </c>
    </row>
    <row r="135" spans="1:11">
      <c r="A135" s="2" t="s">
        <v>389</v>
      </c>
      <c r="B135" s="2" t="s">
        <v>390</v>
      </c>
      <c r="C135" s="2" t="s">
        <v>391</v>
      </c>
      <c r="D135" s="2" t="s">
        <v>870</v>
      </c>
      <c r="E135" s="2" t="s">
        <v>1140</v>
      </c>
      <c r="F135" s="2">
        <v>462</v>
      </c>
      <c r="G135" s="2" t="s">
        <v>1268</v>
      </c>
      <c r="I135" s="3" t="s">
        <v>1174</v>
      </c>
      <c r="J135" s="3">
        <v>654</v>
      </c>
      <c r="K135" s="4" t="s">
        <v>1294</v>
      </c>
    </row>
    <row r="136" spans="1:11">
      <c r="A136" s="2" t="s">
        <v>392</v>
      </c>
      <c r="B136" s="2" t="s">
        <v>393</v>
      </c>
      <c r="C136" s="2" t="s">
        <v>394</v>
      </c>
      <c r="D136" s="2" t="s">
        <v>871</v>
      </c>
      <c r="E136" s="2" t="s">
        <v>1211</v>
      </c>
      <c r="F136" s="2">
        <v>952</v>
      </c>
      <c r="G136" s="2" t="s">
        <v>1314</v>
      </c>
      <c r="I136" s="3" t="s">
        <v>1175</v>
      </c>
      <c r="J136" s="3">
        <v>694</v>
      </c>
      <c r="K136" s="4" t="s">
        <v>1176</v>
      </c>
    </row>
    <row r="137" spans="1:11">
      <c r="A137" s="2" t="s">
        <v>395</v>
      </c>
      <c r="B137" s="2" t="s">
        <v>396</v>
      </c>
      <c r="C137" s="2" t="s">
        <v>397</v>
      </c>
      <c r="D137" s="2" t="s">
        <v>872</v>
      </c>
      <c r="E137" s="2" t="s">
        <v>1080</v>
      </c>
      <c r="F137" s="2">
        <v>978</v>
      </c>
      <c r="G137" s="2" t="s">
        <v>1081</v>
      </c>
      <c r="I137" s="3" t="s">
        <v>1177</v>
      </c>
      <c r="J137" s="3">
        <v>706</v>
      </c>
      <c r="K137" s="4" t="s">
        <v>1295</v>
      </c>
    </row>
    <row r="138" spans="1:11">
      <c r="A138" s="2" t="s">
        <v>398</v>
      </c>
      <c r="B138" s="2" t="s">
        <v>399</v>
      </c>
      <c r="C138" s="2" t="s">
        <v>400</v>
      </c>
      <c r="D138" s="2" t="s">
        <v>873</v>
      </c>
      <c r="E138" s="2" t="s">
        <v>1199</v>
      </c>
      <c r="F138" s="2">
        <v>840</v>
      </c>
      <c r="G138" s="2" t="s">
        <v>1200</v>
      </c>
      <c r="I138" s="3" t="s">
        <v>1178</v>
      </c>
      <c r="J138" s="3">
        <v>968</v>
      </c>
      <c r="K138" s="4" t="s">
        <v>1179</v>
      </c>
    </row>
    <row r="139" spans="1:11">
      <c r="A139" s="2" t="s">
        <v>401</v>
      </c>
      <c r="B139" s="2" t="s">
        <v>402</v>
      </c>
      <c r="C139" s="2" t="s">
        <v>403</v>
      </c>
      <c r="D139" s="2" t="s">
        <v>874</v>
      </c>
      <c r="E139" s="2" t="s">
        <v>1080</v>
      </c>
      <c r="F139" s="2">
        <v>978</v>
      </c>
      <c r="G139" s="2" t="s">
        <v>1081</v>
      </c>
      <c r="I139" s="3" t="s">
        <v>1180</v>
      </c>
      <c r="J139" s="3">
        <v>728</v>
      </c>
      <c r="K139" s="4" t="s">
        <v>1296</v>
      </c>
    </row>
    <row r="140" spans="1:11">
      <c r="A140" s="2" t="s">
        <v>404</v>
      </c>
      <c r="B140" s="2" t="s">
        <v>405</v>
      </c>
      <c r="C140" s="2" t="s">
        <v>406</v>
      </c>
      <c r="D140" s="2" t="s">
        <v>875</v>
      </c>
      <c r="E140" s="2" t="s">
        <v>1265</v>
      </c>
      <c r="F140" s="2">
        <v>478</v>
      </c>
      <c r="G140" s="2" t="s">
        <v>1266</v>
      </c>
      <c r="I140" s="3" t="s">
        <v>1297</v>
      </c>
      <c r="J140" s="3">
        <v>678</v>
      </c>
      <c r="K140" s="4" t="s">
        <v>1298</v>
      </c>
    </row>
    <row r="141" spans="1:11">
      <c r="A141" s="2" t="s">
        <v>407</v>
      </c>
      <c r="B141" s="2" t="s">
        <v>408</v>
      </c>
      <c r="C141" s="2" t="s">
        <v>409</v>
      </c>
      <c r="D141" s="2" t="s">
        <v>876</v>
      </c>
      <c r="E141" s="2" t="s">
        <v>1139</v>
      </c>
      <c r="F141" s="2">
        <v>480</v>
      </c>
      <c r="G141" s="2" t="s">
        <v>1267</v>
      </c>
      <c r="I141" s="3" t="s">
        <v>1181</v>
      </c>
      <c r="J141" s="3">
        <v>760</v>
      </c>
      <c r="K141" s="4" t="s">
        <v>1299</v>
      </c>
    </row>
    <row r="142" spans="1:11">
      <c r="A142" s="2" t="s">
        <v>410</v>
      </c>
      <c r="B142" s="2" t="s">
        <v>411</v>
      </c>
      <c r="C142" s="2" t="s">
        <v>412</v>
      </c>
      <c r="D142" s="2" t="s">
        <v>877</v>
      </c>
      <c r="E142" s="2" t="s">
        <v>1080</v>
      </c>
      <c r="F142" s="2">
        <v>978</v>
      </c>
      <c r="G142" s="2" t="s">
        <v>1081</v>
      </c>
      <c r="I142" s="3" t="s">
        <v>1182</v>
      </c>
      <c r="J142" s="3">
        <v>748</v>
      </c>
      <c r="K142" s="4" t="s">
        <v>1300</v>
      </c>
    </row>
    <row r="143" spans="1:11">
      <c r="A143" s="2" t="s">
        <v>413</v>
      </c>
      <c r="B143" s="2" t="s">
        <v>414</v>
      </c>
      <c r="C143" s="2" t="s">
        <v>415</v>
      </c>
      <c r="D143" s="2" t="s">
        <v>878</v>
      </c>
      <c r="E143" s="2" t="s">
        <v>1143</v>
      </c>
      <c r="F143" s="2">
        <v>484</v>
      </c>
      <c r="G143" s="2" t="s">
        <v>1269</v>
      </c>
      <c r="I143" s="3" t="s">
        <v>1183</v>
      </c>
      <c r="J143" s="3">
        <v>764</v>
      </c>
      <c r="K143" s="4" t="s">
        <v>1301</v>
      </c>
    </row>
    <row r="144" spans="1:11">
      <c r="A144" s="2" t="s">
        <v>730</v>
      </c>
      <c r="B144" s="2" t="s">
        <v>416</v>
      </c>
      <c r="C144" s="2" t="s">
        <v>417</v>
      </c>
      <c r="D144" s="2" t="s">
        <v>879</v>
      </c>
      <c r="E144" s="2" t="s">
        <v>1199</v>
      </c>
      <c r="F144" s="2">
        <v>840</v>
      </c>
      <c r="G144" s="2" t="s">
        <v>1200</v>
      </c>
      <c r="I144" s="3" t="s">
        <v>1184</v>
      </c>
      <c r="J144" s="3">
        <v>972</v>
      </c>
      <c r="K144" s="4" t="s">
        <v>1302</v>
      </c>
    </row>
    <row r="145" spans="1:11">
      <c r="A145" s="2" t="s">
        <v>418</v>
      </c>
      <c r="B145" s="2" t="s">
        <v>419</v>
      </c>
      <c r="C145" s="2" t="s">
        <v>420</v>
      </c>
      <c r="D145" s="2" t="s">
        <v>880</v>
      </c>
      <c r="E145" s="2" t="s">
        <v>1133</v>
      </c>
      <c r="F145" s="2">
        <v>498</v>
      </c>
      <c r="G145" s="2" t="s">
        <v>1261</v>
      </c>
      <c r="I145" s="3" t="s">
        <v>1185</v>
      </c>
      <c r="J145" s="3">
        <v>934</v>
      </c>
      <c r="K145" s="4" t="s">
        <v>1303</v>
      </c>
    </row>
    <row r="146" spans="1:11">
      <c r="A146" s="2" t="s">
        <v>421</v>
      </c>
      <c r="B146" s="2" t="s">
        <v>422</v>
      </c>
      <c r="C146" s="2" t="s">
        <v>423</v>
      </c>
      <c r="D146" s="2" t="s">
        <v>881</v>
      </c>
      <c r="E146" s="2" t="s">
        <v>1080</v>
      </c>
      <c r="F146" s="2">
        <v>978</v>
      </c>
      <c r="G146" s="2" t="s">
        <v>1081</v>
      </c>
      <c r="I146" s="3" t="s">
        <v>1186</v>
      </c>
      <c r="J146" s="3">
        <v>788</v>
      </c>
      <c r="K146" s="4" t="s">
        <v>1187</v>
      </c>
    </row>
    <row r="147" spans="1:11">
      <c r="A147" s="2" t="s">
        <v>424</v>
      </c>
      <c r="B147" s="2" t="s">
        <v>425</v>
      </c>
      <c r="C147" s="2" t="s">
        <v>426</v>
      </c>
      <c r="D147" s="2" t="s">
        <v>882</v>
      </c>
      <c r="E147" s="2" t="s">
        <v>1137</v>
      </c>
      <c r="F147" s="2">
        <v>496</v>
      </c>
      <c r="G147" s="2" t="s">
        <v>1264</v>
      </c>
      <c r="I147" s="3" t="s">
        <v>1188</v>
      </c>
      <c r="J147" s="3">
        <v>776</v>
      </c>
      <c r="K147" s="4" t="s">
        <v>1304</v>
      </c>
    </row>
    <row r="148" spans="1:11">
      <c r="A148" s="2" t="s">
        <v>427</v>
      </c>
      <c r="B148" s="2" t="s">
        <v>428</v>
      </c>
      <c r="C148" s="2" t="s">
        <v>429</v>
      </c>
      <c r="D148" s="2" t="s">
        <v>883</v>
      </c>
      <c r="E148" s="2" t="s">
        <v>1080</v>
      </c>
      <c r="F148" s="2">
        <v>978</v>
      </c>
      <c r="G148" s="2" t="s">
        <v>1081</v>
      </c>
      <c r="I148" s="3" t="s">
        <v>1189</v>
      </c>
      <c r="J148" s="3">
        <v>949</v>
      </c>
      <c r="K148" s="4" t="s">
        <v>1190</v>
      </c>
    </row>
    <row r="149" spans="1:11">
      <c r="A149" s="2" t="s">
        <v>430</v>
      </c>
      <c r="B149" s="2" t="s">
        <v>431</v>
      </c>
      <c r="C149" s="2" t="s">
        <v>432</v>
      </c>
      <c r="D149" s="2" t="s">
        <v>884</v>
      </c>
      <c r="E149" s="2" t="s">
        <v>1209</v>
      </c>
      <c r="F149" s="2">
        <v>951</v>
      </c>
      <c r="G149" s="2" t="s">
        <v>1210</v>
      </c>
      <c r="I149" s="3" t="s">
        <v>1191</v>
      </c>
      <c r="J149" s="3">
        <v>780</v>
      </c>
      <c r="K149" s="4" t="s">
        <v>1305</v>
      </c>
    </row>
    <row r="150" spans="1:11">
      <c r="A150" s="2" t="s">
        <v>433</v>
      </c>
      <c r="B150" s="2" t="s">
        <v>434</v>
      </c>
      <c r="C150" s="2" t="s">
        <v>435</v>
      </c>
      <c r="D150" s="2" t="s">
        <v>885</v>
      </c>
      <c r="E150" s="2" t="s">
        <v>1132</v>
      </c>
      <c r="F150" s="2">
        <v>504</v>
      </c>
      <c r="G150" s="2" t="s">
        <v>1260</v>
      </c>
      <c r="I150" s="3" t="s">
        <v>1306</v>
      </c>
      <c r="J150" s="3">
        <v>0</v>
      </c>
      <c r="K150" s="4" t="s">
        <v>1307</v>
      </c>
    </row>
    <row r="151" spans="1:11">
      <c r="A151" s="2" t="s">
        <v>436</v>
      </c>
      <c r="B151" s="2" t="s">
        <v>437</v>
      </c>
      <c r="C151" s="2" t="s">
        <v>438</v>
      </c>
      <c r="D151" s="2" t="s">
        <v>886</v>
      </c>
      <c r="E151" s="2" t="s">
        <v>1145</v>
      </c>
      <c r="F151" s="2">
        <v>943</v>
      </c>
      <c r="G151" s="2" t="s">
        <v>1271</v>
      </c>
      <c r="I151" s="3" t="s">
        <v>1192</v>
      </c>
      <c r="J151" s="3">
        <v>901</v>
      </c>
      <c r="K151" s="4" t="s">
        <v>1193</v>
      </c>
    </row>
    <row r="152" spans="1:11">
      <c r="A152" s="2" t="s">
        <v>439</v>
      </c>
      <c r="B152" s="2" t="s">
        <v>440</v>
      </c>
      <c r="C152" s="2" t="s">
        <v>441</v>
      </c>
      <c r="D152" s="2" t="s">
        <v>887</v>
      </c>
      <c r="E152" s="2" t="s">
        <v>1136</v>
      </c>
      <c r="F152" s="2">
        <v>104</v>
      </c>
      <c r="G152" s="2" t="s">
        <v>1263</v>
      </c>
      <c r="I152" s="3" t="s">
        <v>1194</v>
      </c>
      <c r="J152" s="3">
        <v>834</v>
      </c>
      <c r="K152" s="4" t="s">
        <v>1195</v>
      </c>
    </row>
    <row r="153" spans="1:11">
      <c r="A153" s="2" t="s">
        <v>442</v>
      </c>
      <c r="B153" s="2" t="s">
        <v>443</v>
      </c>
      <c r="C153" s="2" t="s">
        <v>444</v>
      </c>
      <c r="D153" s="2" t="s">
        <v>888</v>
      </c>
      <c r="E153" s="2" t="s">
        <v>1146</v>
      </c>
      <c r="F153" s="2">
        <v>516</v>
      </c>
      <c r="G153" s="2" t="s">
        <v>1272</v>
      </c>
      <c r="I153" s="3" t="s">
        <v>1196</v>
      </c>
      <c r="J153" s="3">
        <v>980</v>
      </c>
      <c r="K153" s="4" t="s">
        <v>1308</v>
      </c>
    </row>
    <row r="154" spans="1:11">
      <c r="A154" s="2" t="s">
        <v>445</v>
      </c>
      <c r="B154" s="2" t="s">
        <v>446</v>
      </c>
      <c r="C154" s="2" t="s">
        <v>447</v>
      </c>
      <c r="D154" s="2" t="s">
        <v>889</v>
      </c>
      <c r="I154" s="3" t="s">
        <v>1197</v>
      </c>
      <c r="J154" s="3">
        <v>800</v>
      </c>
      <c r="K154" s="4" t="s">
        <v>1198</v>
      </c>
    </row>
    <row r="155" spans="1:11">
      <c r="A155" s="2" t="s">
        <v>448</v>
      </c>
      <c r="B155" s="2" t="s">
        <v>449</v>
      </c>
      <c r="C155" s="2" t="s">
        <v>450</v>
      </c>
      <c r="D155" s="2" t="s">
        <v>890</v>
      </c>
      <c r="E155" s="2" t="s">
        <v>1150</v>
      </c>
      <c r="F155" s="2">
        <v>524</v>
      </c>
      <c r="G155" s="2" t="s">
        <v>1276</v>
      </c>
      <c r="I155" s="3" t="s">
        <v>1199</v>
      </c>
      <c r="J155" s="3">
        <v>840</v>
      </c>
      <c r="K155" s="4" t="s">
        <v>1200</v>
      </c>
    </row>
    <row r="156" spans="1:11">
      <c r="A156" s="2" t="s">
        <v>451</v>
      </c>
      <c r="B156" s="2" t="s">
        <v>452</v>
      </c>
      <c r="C156" s="2" t="s">
        <v>453</v>
      </c>
      <c r="D156" s="2" t="s">
        <v>891</v>
      </c>
      <c r="E156" s="2" t="s">
        <v>1080</v>
      </c>
      <c r="F156" s="2">
        <v>978</v>
      </c>
      <c r="G156" s="2" t="s">
        <v>1081</v>
      </c>
      <c r="I156" s="3" t="s">
        <v>1199</v>
      </c>
      <c r="J156" s="5"/>
      <c r="K156" s="6"/>
    </row>
    <row r="157" spans="1:11">
      <c r="A157" s="2" t="s">
        <v>454</v>
      </c>
      <c r="B157" s="2" t="s">
        <v>455</v>
      </c>
      <c r="C157" s="2" t="s">
        <v>456</v>
      </c>
      <c r="D157" s="2" t="s">
        <v>892</v>
      </c>
      <c r="E157" s="2" t="s">
        <v>1015</v>
      </c>
      <c r="F157" s="2">
        <v>532</v>
      </c>
      <c r="G157" s="2" t="s">
        <v>1016</v>
      </c>
      <c r="I157" s="3" t="s">
        <v>1201</v>
      </c>
      <c r="J157" s="3">
        <v>858</v>
      </c>
      <c r="K157" s="4" t="s">
        <v>1309</v>
      </c>
    </row>
    <row r="158" spans="1:11">
      <c r="A158" s="2" t="s">
        <v>457</v>
      </c>
      <c r="B158" s="2" t="s">
        <v>458</v>
      </c>
      <c r="C158" s="2" t="s">
        <v>459</v>
      </c>
      <c r="D158" s="2" t="s">
        <v>893</v>
      </c>
      <c r="I158" s="3" t="s">
        <v>1202</v>
      </c>
      <c r="J158" s="3">
        <v>860</v>
      </c>
      <c r="K158" s="4" t="s">
        <v>1310</v>
      </c>
    </row>
    <row r="159" spans="1:11">
      <c r="A159" s="2" t="s">
        <v>460</v>
      </c>
      <c r="B159" s="2" t="s">
        <v>461</v>
      </c>
      <c r="C159" s="2" t="s">
        <v>462</v>
      </c>
      <c r="D159" s="2" t="s">
        <v>894</v>
      </c>
      <c r="E159" s="2" t="s">
        <v>1151</v>
      </c>
      <c r="F159" s="2">
        <v>554</v>
      </c>
      <c r="G159" s="2" t="s">
        <v>1277</v>
      </c>
      <c r="I159" s="3" t="s">
        <v>1203</v>
      </c>
      <c r="J159" s="3">
        <v>937</v>
      </c>
      <c r="K159" s="4" t="s">
        <v>1311</v>
      </c>
    </row>
    <row r="160" spans="1:11">
      <c r="A160" s="2" t="s">
        <v>463</v>
      </c>
      <c r="B160" s="2" t="s">
        <v>464</v>
      </c>
      <c r="C160" s="2" t="s">
        <v>465</v>
      </c>
      <c r="D160" s="2" t="s">
        <v>895</v>
      </c>
      <c r="E160" s="2" t="s">
        <v>1148</v>
      </c>
      <c r="F160" s="2">
        <v>558</v>
      </c>
      <c r="G160" s="2" t="s">
        <v>1274</v>
      </c>
      <c r="I160" s="3" t="s">
        <v>1204</v>
      </c>
      <c r="J160" s="3">
        <v>704</v>
      </c>
      <c r="K160" s="4" t="s">
        <v>1312</v>
      </c>
    </row>
    <row r="161" spans="1:11">
      <c r="A161" s="2" t="s">
        <v>466</v>
      </c>
      <c r="B161" s="2" t="s">
        <v>467</v>
      </c>
      <c r="C161" s="2" t="s">
        <v>468</v>
      </c>
      <c r="D161" s="2" t="s">
        <v>896</v>
      </c>
      <c r="E161" s="2" t="s">
        <v>1211</v>
      </c>
      <c r="F161" s="2">
        <v>952</v>
      </c>
      <c r="G161" s="2" t="s">
        <v>1314</v>
      </c>
      <c r="I161" s="3" t="s">
        <v>1205</v>
      </c>
      <c r="J161" s="3">
        <v>548</v>
      </c>
      <c r="K161" s="4" t="s">
        <v>1313</v>
      </c>
    </row>
    <row r="162" spans="1:11">
      <c r="A162" s="2" t="s">
        <v>469</v>
      </c>
      <c r="B162" s="2" t="s">
        <v>470</v>
      </c>
      <c r="C162" s="2" t="s">
        <v>471</v>
      </c>
      <c r="D162" s="2" t="s">
        <v>897</v>
      </c>
      <c r="E162" s="2" t="s">
        <v>1147</v>
      </c>
      <c r="F162" s="2">
        <v>566</v>
      </c>
      <c r="G162" s="2" t="s">
        <v>1273</v>
      </c>
      <c r="I162" s="3" t="s">
        <v>1206</v>
      </c>
      <c r="J162" s="3">
        <v>882</v>
      </c>
      <c r="K162" s="4" t="s">
        <v>1207</v>
      </c>
    </row>
    <row r="163" spans="1:11">
      <c r="A163" s="2" t="s">
        <v>472</v>
      </c>
      <c r="B163" s="2" t="s">
        <v>473</v>
      </c>
      <c r="C163" s="2" t="s">
        <v>474</v>
      </c>
      <c r="D163" s="2" t="s">
        <v>898</v>
      </c>
      <c r="I163" s="3" t="s">
        <v>1208</v>
      </c>
      <c r="J163" s="3">
        <v>950</v>
      </c>
      <c r="K163" s="4" t="s">
        <v>1320</v>
      </c>
    </row>
    <row r="164" spans="1:11">
      <c r="A164" s="2" t="s">
        <v>475</v>
      </c>
      <c r="B164" s="2" t="s">
        <v>476</v>
      </c>
      <c r="C164" s="2" t="s">
        <v>477</v>
      </c>
      <c r="D164" s="2" t="s">
        <v>899</v>
      </c>
      <c r="I164" s="3" t="s">
        <v>1209</v>
      </c>
      <c r="J164" s="3">
        <v>951</v>
      </c>
      <c r="K164" s="4" t="s">
        <v>1210</v>
      </c>
    </row>
    <row r="165" spans="1:11">
      <c r="A165" s="2" t="s">
        <v>478</v>
      </c>
      <c r="B165" s="2" t="s">
        <v>479</v>
      </c>
      <c r="C165" s="2" t="s">
        <v>480</v>
      </c>
      <c r="D165" s="2" t="s">
        <v>900</v>
      </c>
      <c r="E165" s="2" t="s">
        <v>1199</v>
      </c>
      <c r="F165" s="2">
        <v>840</v>
      </c>
      <c r="G165" s="2" t="s">
        <v>1200</v>
      </c>
      <c r="I165" s="3" t="s">
        <v>1211</v>
      </c>
      <c r="J165" s="3">
        <v>952</v>
      </c>
      <c r="K165" s="4" t="s">
        <v>1314</v>
      </c>
    </row>
    <row r="166" spans="1:11">
      <c r="A166" s="2" t="s">
        <v>481</v>
      </c>
      <c r="B166" s="2" t="s">
        <v>482</v>
      </c>
      <c r="C166" s="2" t="s">
        <v>483</v>
      </c>
      <c r="D166" s="2" t="s">
        <v>901</v>
      </c>
      <c r="E166" s="2" t="s">
        <v>1149</v>
      </c>
      <c r="F166" s="2">
        <v>578</v>
      </c>
      <c r="G166" s="2" t="s">
        <v>1275</v>
      </c>
      <c r="I166" s="3" t="s">
        <v>1212</v>
      </c>
      <c r="J166" s="3">
        <v>886</v>
      </c>
      <c r="K166" s="4" t="s">
        <v>1315</v>
      </c>
    </row>
    <row r="167" spans="1:11">
      <c r="A167" s="2" t="s">
        <v>484</v>
      </c>
      <c r="B167" s="2" t="s">
        <v>485</v>
      </c>
      <c r="C167" s="2" t="s">
        <v>486</v>
      </c>
      <c r="D167" s="2" t="s">
        <v>902</v>
      </c>
      <c r="E167" s="2" t="s">
        <v>1152</v>
      </c>
      <c r="F167" s="2">
        <v>512</v>
      </c>
      <c r="G167" s="2" t="s">
        <v>1278</v>
      </c>
      <c r="I167" s="3" t="s">
        <v>1213</v>
      </c>
      <c r="J167" s="3">
        <v>710</v>
      </c>
      <c r="K167" s="4" t="s">
        <v>1316</v>
      </c>
    </row>
    <row r="168" spans="1:11">
      <c r="A168" s="2" t="s">
        <v>487</v>
      </c>
      <c r="B168" s="2" t="s">
        <v>488</v>
      </c>
      <c r="C168" s="2" t="s">
        <v>489</v>
      </c>
      <c r="D168" s="2" t="s">
        <v>903</v>
      </c>
      <c r="E168" s="2" t="s">
        <v>1159</v>
      </c>
      <c r="F168" s="2">
        <v>586</v>
      </c>
      <c r="G168" s="2" t="s">
        <v>1281</v>
      </c>
      <c r="I168" s="3" t="s">
        <v>1214</v>
      </c>
      <c r="J168" s="3">
        <v>967</v>
      </c>
      <c r="K168" s="4" t="s">
        <v>1317</v>
      </c>
    </row>
    <row r="169" spans="1:11">
      <c r="A169" s="2" t="s">
        <v>490</v>
      </c>
      <c r="B169" s="2" t="s">
        <v>491</v>
      </c>
      <c r="C169" s="2" t="s">
        <v>492</v>
      </c>
      <c r="D169" s="2" t="s">
        <v>904</v>
      </c>
      <c r="E169" s="2" t="s">
        <v>1199</v>
      </c>
      <c r="F169" s="2">
        <v>840</v>
      </c>
      <c r="G169" s="2" t="s">
        <v>1200</v>
      </c>
    </row>
    <row r="170" spans="1:11">
      <c r="A170" s="2" t="s">
        <v>493</v>
      </c>
      <c r="B170" s="2" t="s">
        <v>494</v>
      </c>
      <c r="C170" s="2" t="s">
        <v>495</v>
      </c>
      <c r="D170" s="2" t="s">
        <v>905</v>
      </c>
    </row>
    <row r="171" spans="1:11">
      <c r="A171" s="2" t="s">
        <v>496</v>
      </c>
      <c r="B171" s="2" t="s">
        <v>497</v>
      </c>
      <c r="C171" s="2" t="s">
        <v>498</v>
      </c>
      <c r="D171" s="2" t="s">
        <v>906</v>
      </c>
      <c r="E171" s="2" t="s">
        <v>1153</v>
      </c>
      <c r="F171" s="2">
        <v>590</v>
      </c>
      <c r="G171" s="2" t="s">
        <v>1154</v>
      </c>
    </row>
    <row r="172" spans="1:11">
      <c r="A172" s="2" t="s">
        <v>499</v>
      </c>
      <c r="B172" s="2" t="s">
        <v>500</v>
      </c>
      <c r="C172" s="2" t="s">
        <v>501</v>
      </c>
      <c r="D172" s="2" t="s">
        <v>907</v>
      </c>
      <c r="E172" s="2" t="s">
        <v>1157</v>
      </c>
      <c r="F172" s="2">
        <v>598</v>
      </c>
      <c r="G172" s="2" t="s">
        <v>1279</v>
      </c>
    </row>
    <row r="173" spans="1:11">
      <c r="A173" s="2" t="s">
        <v>502</v>
      </c>
      <c r="B173" s="2" t="s">
        <v>503</v>
      </c>
      <c r="C173" s="2" t="s">
        <v>504</v>
      </c>
      <c r="D173" s="2" t="s">
        <v>908</v>
      </c>
      <c r="E173" s="2" t="s">
        <v>1161</v>
      </c>
      <c r="F173" s="2">
        <v>600</v>
      </c>
      <c r="G173" s="2" t="s">
        <v>1162</v>
      </c>
    </row>
    <row r="174" spans="1:11">
      <c r="A174" s="2" t="s">
        <v>505</v>
      </c>
      <c r="B174" s="2" t="s">
        <v>506</v>
      </c>
      <c r="C174" s="2" t="s">
        <v>507</v>
      </c>
      <c r="D174" s="2" t="s">
        <v>909</v>
      </c>
      <c r="E174" s="2" t="s">
        <v>1155</v>
      </c>
      <c r="F174" s="2">
        <v>604</v>
      </c>
      <c r="G174" s="2" t="s">
        <v>1156</v>
      </c>
    </row>
    <row r="175" spans="1:11">
      <c r="A175" s="2" t="s">
        <v>508</v>
      </c>
      <c r="B175" s="2" t="s">
        <v>509</v>
      </c>
      <c r="C175" s="2" t="s">
        <v>510</v>
      </c>
      <c r="D175" s="2" t="s">
        <v>910</v>
      </c>
      <c r="E175" s="2" t="s">
        <v>1158</v>
      </c>
      <c r="F175" s="2">
        <v>608</v>
      </c>
      <c r="G175" s="2" t="s">
        <v>1280</v>
      </c>
    </row>
    <row r="176" spans="1:11">
      <c r="A176" s="2" t="s">
        <v>511</v>
      </c>
      <c r="B176" s="2" t="s">
        <v>512</v>
      </c>
      <c r="C176" s="2" t="s">
        <v>513</v>
      </c>
      <c r="D176" s="2" t="s">
        <v>911</v>
      </c>
    </row>
    <row r="177" spans="1:7">
      <c r="A177" s="2" t="s">
        <v>514</v>
      </c>
      <c r="B177" s="2" t="s">
        <v>515</v>
      </c>
      <c r="C177" s="2" t="s">
        <v>516</v>
      </c>
      <c r="D177" s="2" t="s">
        <v>912</v>
      </c>
      <c r="E177" s="2" t="s">
        <v>1160</v>
      </c>
      <c r="F177" s="2">
        <v>985</v>
      </c>
      <c r="G177" s="2" t="s">
        <v>1282</v>
      </c>
    </row>
    <row r="178" spans="1:7">
      <c r="A178" s="2" t="s">
        <v>517</v>
      </c>
      <c r="B178" s="2" t="s">
        <v>518</v>
      </c>
      <c r="C178" s="2" t="s">
        <v>519</v>
      </c>
      <c r="D178" s="2" t="s">
        <v>913</v>
      </c>
      <c r="E178" s="2" t="s">
        <v>1080</v>
      </c>
      <c r="F178" s="2">
        <v>978</v>
      </c>
      <c r="G178" s="2" t="s">
        <v>1081</v>
      </c>
    </row>
    <row r="179" spans="1:7">
      <c r="A179" s="2" t="s">
        <v>520</v>
      </c>
      <c r="B179" s="2" t="s">
        <v>521</v>
      </c>
      <c r="C179" s="2" t="s">
        <v>522</v>
      </c>
      <c r="D179" s="2" t="s">
        <v>914</v>
      </c>
      <c r="E179" s="2" t="s">
        <v>1199</v>
      </c>
      <c r="F179" s="2">
        <v>840</v>
      </c>
      <c r="G179" s="2" t="s">
        <v>1200</v>
      </c>
    </row>
    <row r="180" spans="1:7">
      <c r="A180" s="2" t="s">
        <v>523</v>
      </c>
      <c r="B180" s="2" t="s">
        <v>524</v>
      </c>
      <c r="C180" s="2" t="s">
        <v>525</v>
      </c>
      <c r="D180" s="2" t="s">
        <v>915</v>
      </c>
      <c r="E180" s="2" t="s">
        <v>1163</v>
      </c>
      <c r="F180" s="2">
        <v>634</v>
      </c>
      <c r="G180" s="2" t="s">
        <v>1283</v>
      </c>
    </row>
    <row r="181" spans="1:7">
      <c r="A181" s="2" t="s">
        <v>720</v>
      </c>
      <c r="B181" s="2" t="s">
        <v>154</v>
      </c>
      <c r="C181" s="2" t="s">
        <v>155</v>
      </c>
      <c r="D181" s="2" t="s">
        <v>789</v>
      </c>
      <c r="E181" s="2" t="s">
        <v>1208</v>
      </c>
      <c r="F181" s="2">
        <v>950</v>
      </c>
      <c r="G181" s="2" t="s">
        <v>1320</v>
      </c>
    </row>
    <row r="182" spans="1:7">
      <c r="A182" s="2" t="s">
        <v>722</v>
      </c>
      <c r="B182" s="2" t="s">
        <v>526</v>
      </c>
      <c r="C182" s="2" t="s">
        <v>527</v>
      </c>
      <c r="D182" s="2" t="s">
        <v>916</v>
      </c>
      <c r="E182" s="2" t="s">
        <v>1080</v>
      </c>
      <c r="F182" s="2">
        <v>978</v>
      </c>
      <c r="G182" s="2" t="s">
        <v>1081</v>
      </c>
    </row>
    <row r="183" spans="1:7">
      <c r="A183" s="2" t="s">
        <v>528</v>
      </c>
      <c r="B183" s="2" t="s">
        <v>529</v>
      </c>
      <c r="C183" s="2" t="s">
        <v>530</v>
      </c>
      <c r="D183" s="2" t="s">
        <v>917</v>
      </c>
      <c r="E183" s="2" t="s">
        <v>1164</v>
      </c>
      <c r="F183" s="2">
        <v>946</v>
      </c>
      <c r="G183" s="2" t="s">
        <v>1284</v>
      </c>
    </row>
    <row r="184" spans="1:7">
      <c r="A184" s="2" t="s">
        <v>531</v>
      </c>
      <c r="B184" s="2" t="s">
        <v>532</v>
      </c>
      <c r="C184" s="2" t="s">
        <v>533</v>
      </c>
      <c r="D184" s="2" t="s">
        <v>918</v>
      </c>
      <c r="E184" s="2" t="s">
        <v>1166</v>
      </c>
      <c r="F184" s="2">
        <v>643</v>
      </c>
      <c r="G184" s="2" t="s">
        <v>1286</v>
      </c>
    </row>
    <row r="185" spans="1:7">
      <c r="A185" s="2" t="s">
        <v>534</v>
      </c>
      <c r="B185" s="2" t="s">
        <v>535</v>
      </c>
      <c r="C185" s="2" t="s">
        <v>536</v>
      </c>
      <c r="D185" s="2" t="s">
        <v>919</v>
      </c>
      <c r="E185" s="2" t="s">
        <v>1167</v>
      </c>
      <c r="F185" s="2">
        <v>646</v>
      </c>
      <c r="G185" s="2" t="s">
        <v>1287</v>
      </c>
    </row>
    <row r="186" spans="1:7">
      <c r="A186" s="2" t="s">
        <v>539</v>
      </c>
      <c r="B186" s="2" t="s">
        <v>540</v>
      </c>
      <c r="C186" s="2" t="s">
        <v>541</v>
      </c>
      <c r="D186" s="2" t="s">
        <v>921</v>
      </c>
      <c r="E186" s="2" t="s">
        <v>1174</v>
      </c>
      <c r="F186" s="2">
        <v>654</v>
      </c>
      <c r="G186" s="2" t="s">
        <v>1294</v>
      </c>
    </row>
    <row r="187" spans="1:7">
      <c r="A187" s="2" t="s">
        <v>542</v>
      </c>
      <c r="B187" s="2" t="s">
        <v>543</v>
      </c>
      <c r="C187" s="2" t="s">
        <v>544</v>
      </c>
      <c r="D187" s="2" t="s">
        <v>922</v>
      </c>
      <c r="E187" s="2" t="s">
        <v>1209</v>
      </c>
      <c r="F187" s="2">
        <v>951</v>
      </c>
      <c r="G187" s="2" t="s">
        <v>1210</v>
      </c>
    </row>
    <row r="188" spans="1:7">
      <c r="A188" s="2" t="s">
        <v>545</v>
      </c>
      <c r="B188" s="2" t="s">
        <v>546</v>
      </c>
      <c r="C188" s="2" t="s">
        <v>547</v>
      </c>
      <c r="D188" s="2" t="s">
        <v>923</v>
      </c>
      <c r="E188" s="2" t="s">
        <v>1209</v>
      </c>
      <c r="F188" s="2">
        <v>951</v>
      </c>
      <c r="G188" s="2" t="s">
        <v>1210</v>
      </c>
    </row>
    <row r="189" spans="1:7">
      <c r="A189" s="2" t="s">
        <v>550</v>
      </c>
      <c r="B189" s="2" t="s">
        <v>551</v>
      </c>
      <c r="C189" s="2" t="s">
        <v>552</v>
      </c>
      <c r="D189" s="2" t="s">
        <v>925</v>
      </c>
      <c r="E189" s="2" t="s">
        <v>1080</v>
      </c>
      <c r="F189" s="2">
        <v>978</v>
      </c>
      <c r="G189" s="2" t="s">
        <v>1081</v>
      </c>
    </row>
    <row r="190" spans="1:7">
      <c r="A190" s="2" t="s">
        <v>553</v>
      </c>
      <c r="B190" s="2" t="s">
        <v>554</v>
      </c>
      <c r="C190" s="2" t="s">
        <v>555</v>
      </c>
      <c r="D190" s="2" t="s">
        <v>926</v>
      </c>
      <c r="E190" s="2" t="s">
        <v>1209</v>
      </c>
      <c r="F190" s="2">
        <v>951</v>
      </c>
      <c r="G190" s="2" t="s">
        <v>1210</v>
      </c>
    </row>
    <row r="191" spans="1:7">
      <c r="A191" s="2" t="s">
        <v>723</v>
      </c>
      <c r="B191" s="2" t="s">
        <v>537</v>
      </c>
      <c r="C191" s="2" t="s">
        <v>538</v>
      </c>
      <c r="D191" s="2" t="s">
        <v>920</v>
      </c>
      <c r="E191" s="2" t="s">
        <v>1080</v>
      </c>
      <c r="F191" s="2">
        <v>978</v>
      </c>
      <c r="G191" s="2" t="s">
        <v>1081</v>
      </c>
    </row>
    <row r="192" spans="1:7">
      <c r="A192" s="2" t="s">
        <v>731</v>
      </c>
      <c r="B192" s="2" t="s">
        <v>548</v>
      </c>
      <c r="C192" s="2" t="s">
        <v>549</v>
      </c>
      <c r="D192" s="2" t="s">
        <v>924</v>
      </c>
      <c r="E192" s="2" t="s">
        <v>1080</v>
      </c>
      <c r="F192" s="2">
        <v>978</v>
      </c>
      <c r="G192" s="2" t="s">
        <v>1081</v>
      </c>
    </row>
    <row r="193" spans="1:7">
      <c r="A193" s="2" t="s">
        <v>556</v>
      </c>
      <c r="B193" s="2" t="s">
        <v>557</v>
      </c>
      <c r="C193" s="2" t="s">
        <v>558</v>
      </c>
      <c r="D193" s="2" t="s">
        <v>927</v>
      </c>
      <c r="E193" s="2" t="s">
        <v>1206</v>
      </c>
      <c r="F193" s="2">
        <v>882</v>
      </c>
      <c r="G193" s="2" t="s">
        <v>1207</v>
      </c>
    </row>
    <row r="194" spans="1:7">
      <c r="A194" s="2" t="s">
        <v>559</v>
      </c>
      <c r="B194" s="2" t="s">
        <v>560</v>
      </c>
      <c r="C194" s="2" t="s">
        <v>561</v>
      </c>
      <c r="D194" s="2" t="s">
        <v>928</v>
      </c>
      <c r="E194" s="2" t="s">
        <v>1080</v>
      </c>
      <c r="F194" s="2">
        <v>978</v>
      </c>
      <c r="G194" s="2" t="s">
        <v>1081</v>
      </c>
    </row>
    <row r="195" spans="1:7">
      <c r="A195" s="2" t="s">
        <v>562</v>
      </c>
      <c r="B195" s="2" t="s">
        <v>563</v>
      </c>
      <c r="C195" s="2" t="s">
        <v>564</v>
      </c>
      <c r="D195" s="2" t="s">
        <v>929</v>
      </c>
      <c r="E195" s="2" t="s">
        <v>1297</v>
      </c>
      <c r="F195" s="2">
        <v>678</v>
      </c>
      <c r="G195" s="2" t="s">
        <v>1298</v>
      </c>
    </row>
    <row r="196" spans="1:7">
      <c r="A196" s="2" t="s">
        <v>565</v>
      </c>
      <c r="B196" s="2" t="s">
        <v>566</v>
      </c>
      <c r="C196" s="2" t="s">
        <v>567</v>
      </c>
      <c r="D196" s="2" t="s">
        <v>930</v>
      </c>
      <c r="E196" s="2" t="s">
        <v>1168</v>
      </c>
      <c r="F196" s="2">
        <v>682</v>
      </c>
      <c r="G196" s="2" t="s">
        <v>1288</v>
      </c>
    </row>
    <row r="197" spans="1:7">
      <c r="A197" s="2" t="s">
        <v>568</v>
      </c>
      <c r="B197" s="2" t="s">
        <v>569</v>
      </c>
      <c r="C197" s="2" t="s">
        <v>570</v>
      </c>
      <c r="D197" s="2" t="s">
        <v>931</v>
      </c>
      <c r="E197" s="2" t="s">
        <v>1211</v>
      </c>
      <c r="F197" s="2">
        <v>952</v>
      </c>
      <c r="G197" s="2" t="s">
        <v>1314</v>
      </c>
    </row>
    <row r="198" spans="1:7">
      <c r="A198" s="2" t="s">
        <v>571</v>
      </c>
      <c r="B198" s="2" t="s">
        <v>572</v>
      </c>
      <c r="C198" s="2" t="s">
        <v>573</v>
      </c>
      <c r="D198" s="2" t="s">
        <v>932</v>
      </c>
      <c r="E198" s="2" t="s">
        <v>1165</v>
      </c>
      <c r="F198" s="2">
        <v>941</v>
      </c>
      <c r="G198" s="2" t="s">
        <v>1285</v>
      </c>
    </row>
    <row r="199" spans="1:7">
      <c r="A199" s="2" t="s">
        <v>574</v>
      </c>
      <c r="B199" s="2" t="s">
        <v>575</v>
      </c>
      <c r="C199" s="2" t="s">
        <v>576</v>
      </c>
      <c r="D199" s="2" t="s">
        <v>933</v>
      </c>
      <c r="E199" s="2" t="s">
        <v>1170</v>
      </c>
      <c r="F199" s="2">
        <v>690</v>
      </c>
      <c r="G199" s="2" t="s">
        <v>1290</v>
      </c>
    </row>
    <row r="200" spans="1:7">
      <c r="A200" s="2" t="s">
        <v>577</v>
      </c>
      <c r="B200" s="2" t="s">
        <v>578</v>
      </c>
      <c r="C200" s="2" t="s">
        <v>579</v>
      </c>
      <c r="D200" s="2" t="s">
        <v>934</v>
      </c>
      <c r="E200" s="2" t="s">
        <v>1175</v>
      </c>
      <c r="F200" s="2">
        <v>694</v>
      </c>
      <c r="G200" s="2" t="s">
        <v>1176</v>
      </c>
    </row>
    <row r="201" spans="1:7">
      <c r="A201" s="2" t="s">
        <v>580</v>
      </c>
      <c r="B201" s="2" t="s">
        <v>581</v>
      </c>
      <c r="C201" s="2" t="s">
        <v>582</v>
      </c>
      <c r="D201" s="2" t="s">
        <v>935</v>
      </c>
      <c r="E201" s="2" t="s">
        <v>1173</v>
      </c>
      <c r="F201" s="2">
        <v>702</v>
      </c>
      <c r="G201" s="2" t="s">
        <v>1293</v>
      </c>
    </row>
    <row r="202" spans="1:7">
      <c r="A202" s="2" t="s">
        <v>583</v>
      </c>
      <c r="B202" s="2" t="s">
        <v>584</v>
      </c>
      <c r="C202" s="2" t="s">
        <v>585</v>
      </c>
      <c r="D202" s="2" t="s">
        <v>936</v>
      </c>
      <c r="E202" s="2" t="s">
        <v>1080</v>
      </c>
      <c r="F202" s="2">
        <v>978</v>
      </c>
      <c r="G202" s="2" t="s">
        <v>1081</v>
      </c>
    </row>
    <row r="203" spans="1:7">
      <c r="A203" s="2" t="s">
        <v>586</v>
      </c>
      <c r="B203" s="2" t="s">
        <v>587</v>
      </c>
      <c r="C203" s="2" t="s">
        <v>588</v>
      </c>
      <c r="D203" s="2" t="s">
        <v>937</v>
      </c>
      <c r="E203" s="2" t="s">
        <v>1080</v>
      </c>
      <c r="F203" s="2">
        <v>978</v>
      </c>
      <c r="G203" s="2" t="s">
        <v>1081</v>
      </c>
    </row>
    <row r="204" spans="1:7">
      <c r="A204" s="2" t="s">
        <v>589</v>
      </c>
      <c r="B204" s="2" t="s">
        <v>590</v>
      </c>
      <c r="C204" s="2" t="s">
        <v>591</v>
      </c>
      <c r="D204" s="2" t="s">
        <v>938</v>
      </c>
      <c r="E204" s="2" t="s">
        <v>1169</v>
      </c>
      <c r="F204" s="2">
        <v>90</v>
      </c>
      <c r="G204" s="2" t="s">
        <v>1289</v>
      </c>
    </row>
    <row r="205" spans="1:7">
      <c r="A205" s="2" t="s">
        <v>592</v>
      </c>
      <c r="B205" s="2" t="s">
        <v>593</v>
      </c>
      <c r="C205" s="2" t="s">
        <v>594</v>
      </c>
      <c r="D205" s="2" t="s">
        <v>939</v>
      </c>
      <c r="E205" s="2" t="s">
        <v>1177</v>
      </c>
      <c r="F205" s="2">
        <v>706</v>
      </c>
      <c r="G205" s="2" t="s">
        <v>1295</v>
      </c>
    </row>
    <row r="206" spans="1:7">
      <c r="A206" s="2" t="s">
        <v>595</v>
      </c>
      <c r="B206" s="2" t="s">
        <v>596</v>
      </c>
      <c r="C206" s="2" t="s">
        <v>597</v>
      </c>
      <c r="D206" s="2" t="s">
        <v>940</v>
      </c>
      <c r="E206" s="2" t="s">
        <v>1213</v>
      </c>
      <c r="F206" s="2">
        <v>710</v>
      </c>
      <c r="G206" s="2" t="s">
        <v>1316</v>
      </c>
    </row>
    <row r="207" spans="1:7">
      <c r="A207" s="2" t="s">
        <v>598</v>
      </c>
      <c r="B207" s="2" t="s">
        <v>599</v>
      </c>
      <c r="C207" s="2" t="s">
        <v>600</v>
      </c>
      <c r="D207" s="2" t="s">
        <v>941</v>
      </c>
    </row>
    <row r="208" spans="1:7">
      <c r="A208" s="2" t="s">
        <v>601</v>
      </c>
      <c r="B208" s="2" t="s">
        <v>602</v>
      </c>
      <c r="C208" s="2" t="s">
        <v>603</v>
      </c>
      <c r="D208" s="2" t="s">
        <v>942</v>
      </c>
      <c r="E208" s="2" t="s">
        <v>1180</v>
      </c>
      <c r="F208" s="2">
        <v>728</v>
      </c>
      <c r="G208" s="2" t="s">
        <v>1296</v>
      </c>
    </row>
    <row r="209" spans="1:7">
      <c r="A209" s="2" t="s">
        <v>604</v>
      </c>
      <c r="B209" s="2" t="s">
        <v>605</v>
      </c>
      <c r="C209" s="2" t="s">
        <v>606</v>
      </c>
      <c r="D209" s="2" t="s">
        <v>943</v>
      </c>
      <c r="E209" s="2" t="s">
        <v>1080</v>
      </c>
      <c r="F209" s="2">
        <v>978</v>
      </c>
      <c r="G209" s="2" t="s">
        <v>1081</v>
      </c>
    </row>
    <row r="210" spans="1:7">
      <c r="A210" s="2" t="s">
        <v>607</v>
      </c>
      <c r="B210" s="2" t="s">
        <v>608</v>
      </c>
      <c r="C210" s="2" t="s">
        <v>609</v>
      </c>
      <c r="D210" s="2" t="s">
        <v>944</v>
      </c>
      <c r="E210" s="2" t="s">
        <v>1127</v>
      </c>
      <c r="F210" s="2">
        <v>144</v>
      </c>
      <c r="G210" s="2" t="s">
        <v>1257</v>
      </c>
    </row>
    <row r="211" spans="1:7">
      <c r="A211" s="2" t="s">
        <v>610</v>
      </c>
      <c r="B211" s="2" t="s">
        <v>611</v>
      </c>
      <c r="C211" s="2" t="s">
        <v>612</v>
      </c>
      <c r="D211" s="2" t="s">
        <v>945</v>
      </c>
      <c r="E211" s="2" t="s">
        <v>1171</v>
      </c>
      <c r="F211" s="2">
        <v>938</v>
      </c>
      <c r="G211" s="2" t="s">
        <v>1291</v>
      </c>
    </row>
    <row r="212" spans="1:7">
      <c r="A212" s="2" t="s">
        <v>613</v>
      </c>
      <c r="B212" s="2" t="s">
        <v>614</v>
      </c>
      <c r="C212" s="2" t="s">
        <v>615</v>
      </c>
      <c r="D212" s="2" t="s">
        <v>946</v>
      </c>
      <c r="E212" s="2" t="s">
        <v>1178</v>
      </c>
      <c r="F212" s="2">
        <v>968</v>
      </c>
      <c r="G212" s="2" t="s">
        <v>1179</v>
      </c>
    </row>
    <row r="213" spans="1:7">
      <c r="A213" s="2" t="s">
        <v>616</v>
      </c>
      <c r="B213" s="2" t="s">
        <v>617</v>
      </c>
      <c r="C213" s="2" t="s">
        <v>618</v>
      </c>
      <c r="D213" s="2" t="s">
        <v>947</v>
      </c>
    </row>
    <row r="214" spans="1:7">
      <c r="A214" s="2" t="s">
        <v>621</v>
      </c>
      <c r="B214" s="2" t="s">
        <v>622</v>
      </c>
      <c r="C214" s="2" t="s">
        <v>623</v>
      </c>
      <c r="D214" s="2" t="s">
        <v>949</v>
      </c>
      <c r="E214" s="2" t="s">
        <v>1172</v>
      </c>
      <c r="F214" s="2">
        <v>752</v>
      </c>
      <c r="G214" s="2" t="s">
        <v>1292</v>
      </c>
    </row>
    <row r="215" spans="1:7">
      <c r="A215" s="2" t="s">
        <v>624</v>
      </c>
      <c r="B215" s="2" t="s">
        <v>625</v>
      </c>
      <c r="C215" s="2" t="s">
        <v>626</v>
      </c>
      <c r="D215" s="2" t="s">
        <v>950</v>
      </c>
      <c r="E215" s="2" t="s">
        <v>1055</v>
      </c>
      <c r="F215" s="2">
        <v>756</v>
      </c>
      <c r="G215" s="2" t="s">
        <v>1056</v>
      </c>
    </row>
    <row r="216" spans="1:7">
      <c r="A216" s="2" t="s">
        <v>732</v>
      </c>
      <c r="B216" s="2" t="s">
        <v>627</v>
      </c>
      <c r="C216" s="2" t="s">
        <v>628</v>
      </c>
      <c r="D216" s="2" t="s">
        <v>951</v>
      </c>
      <c r="E216" s="2" t="s">
        <v>1181</v>
      </c>
      <c r="F216" s="2">
        <v>760</v>
      </c>
      <c r="G216" s="2" t="s">
        <v>1299</v>
      </c>
    </row>
    <row r="217" spans="1:7">
      <c r="A217" s="2" t="s">
        <v>717</v>
      </c>
      <c r="B217" s="2" t="s">
        <v>629</v>
      </c>
      <c r="C217" s="2" t="s">
        <v>630</v>
      </c>
      <c r="D217" s="2" t="s">
        <v>952</v>
      </c>
      <c r="E217" s="2" t="s">
        <v>1192</v>
      </c>
      <c r="F217" s="2">
        <v>901</v>
      </c>
      <c r="G217" s="2" t="s">
        <v>1193</v>
      </c>
    </row>
    <row r="218" spans="1:7">
      <c r="A218" s="2" t="s">
        <v>631</v>
      </c>
      <c r="B218" s="2" t="s">
        <v>632</v>
      </c>
      <c r="C218" s="2" t="s">
        <v>633</v>
      </c>
      <c r="D218" s="2" t="s">
        <v>953</v>
      </c>
      <c r="E218" s="2" t="s">
        <v>1184</v>
      </c>
      <c r="F218" s="2">
        <v>972</v>
      </c>
      <c r="G218" s="2" t="s">
        <v>1302</v>
      </c>
    </row>
    <row r="219" spans="1:7">
      <c r="A219" s="2" t="s">
        <v>716</v>
      </c>
      <c r="B219" s="2" t="s">
        <v>634</v>
      </c>
      <c r="C219" s="2" t="s">
        <v>635</v>
      </c>
      <c r="D219" s="2" t="s">
        <v>954</v>
      </c>
      <c r="E219" s="2" t="s">
        <v>1194</v>
      </c>
      <c r="F219" s="2">
        <v>834</v>
      </c>
      <c r="G219" s="2" t="s">
        <v>1195</v>
      </c>
    </row>
    <row r="220" spans="1:7">
      <c r="A220" s="2" t="s">
        <v>636</v>
      </c>
      <c r="B220" s="2" t="s">
        <v>637</v>
      </c>
      <c r="C220" s="2" t="s">
        <v>638</v>
      </c>
      <c r="D220" s="2" t="s">
        <v>955</v>
      </c>
      <c r="E220" s="2" t="s">
        <v>1183</v>
      </c>
      <c r="F220" s="2">
        <v>764</v>
      </c>
      <c r="G220" s="2" t="s">
        <v>1301</v>
      </c>
    </row>
    <row r="221" spans="1:7">
      <c r="A221" s="2" t="s">
        <v>639</v>
      </c>
      <c r="B221" s="2" t="s">
        <v>640</v>
      </c>
      <c r="C221" s="2" t="s">
        <v>641</v>
      </c>
      <c r="D221" s="2" t="s">
        <v>956</v>
      </c>
      <c r="E221" s="2" t="s">
        <v>1199</v>
      </c>
      <c r="F221" s="2">
        <v>840</v>
      </c>
      <c r="G221" s="2" t="s">
        <v>1200</v>
      </c>
    </row>
    <row r="222" spans="1:7">
      <c r="A222" s="2" t="s">
        <v>642</v>
      </c>
      <c r="B222" s="2" t="s">
        <v>643</v>
      </c>
      <c r="C222" s="2" t="s">
        <v>644</v>
      </c>
      <c r="D222" s="2" t="s">
        <v>957</v>
      </c>
      <c r="E222" s="2" t="s">
        <v>1211</v>
      </c>
      <c r="F222" s="2">
        <v>952</v>
      </c>
      <c r="G222" s="2" t="s">
        <v>1314</v>
      </c>
    </row>
    <row r="223" spans="1:7">
      <c r="A223" s="2" t="s">
        <v>645</v>
      </c>
      <c r="B223" s="2" t="s">
        <v>646</v>
      </c>
      <c r="C223" s="2" t="s">
        <v>647</v>
      </c>
      <c r="D223" s="2" t="s">
        <v>958</v>
      </c>
    </row>
    <row r="224" spans="1:7">
      <c r="A224" s="2" t="s">
        <v>648</v>
      </c>
      <c r="B224" s="2" t="s">
        <v>649</v>
      </c>
      <c r="C224" s="2" t="s">
        <v>650</v>
      </c>
      <c r="D224" s="2" t="s">
        <v>959</v>
      </c>
      <c r="E224" s="2" t="s">
        <v>1188</v>
      </c>
      <c r="F224" s="2">
        <v>776</v>
      </c>
      <c r="G224" s="2" t="s">
        <v>1304</v>
      </c>
    </row>
    <row r="225" spans="1:7">
      <c r="A225" s="2" t="s">
        <v>651</v>
      </c>
      <c r="B225" s="2" t="s">
        <v>652</v>
      </c>
      <c r="C225" s="2" t="s">
        <v>653</v>
      </c>
      <c r="D225" s="2" t="s">
        <v>960</v>
      </c>
      <c r="E225" s="2" t="s">
        <v>1191</v>
      </c>
      <c r="F225" s="2">
        <v>780</v>
      </c>
      <c r="G225" s="2" t="s">
        <v>1305</v>
      </c>
    </row>
    <row r="226" spans="1:7">
      <c r="A226" s="2" t="s">
        <v>654</v>
      </c>
      <c r="B226" s="2" t="s">
        <v>655</v>
      </c>
      <c r="C226" s="2" t="s">
        <v>656</v>
      </c>
      <c r="D226" s="2" t="s">
        <v>961</v>
      </c>
      <c r="E226" s="2" t="s">
        <v>1186</v>
      </c>
      <c r="F226" s="2">
        <v>788</v>
      </c>
      <c r="G226" s="2" t="s">
        <v>1187</v>
      </c>
    </row>
    <row r="227" spans="1:7">
      <c r="A227" s="2" t="s">
        <v>657</v>
      </c>
      <c r="B227" s="2" t="s">
        <v>658</v>
      </c>
      <c r="C227" s="2" t="s">
        <v>659</v>
      </c>
      <c r="D227" s="2" t="s">
        <v>962</v>
      </c>
      <c r="E227" s="2" t="s">
        <v>1189</v>
      </c>
      <c r="F227" s="2">
        <v>949</v>
      </c>
      <c r="G227" s="2" t="s">
        <v>1190</v>
      </c>
    </row>
    <row r="228" spans="1:7">
      <c r="A228" s="2" t="s">
        <v>660</v>
      </c>
      <c r="B228" s="2" t="s">
        <v>661</v>
      </c>
      <c r="C228" s="2" t="s">
        <v>662</v>
      </c>
      <c r="D228" s="2" t="s">
        <v>963</v>
      </c>
      <c r="E228" s="2" t="s">
        <v>1185</v>
      </c>
      <c r="F228" s="2">
        <v>934</v>
      </c>
      <c r="G228" s="2" t="s">
        <v>1303</v>
      </c>
    </row>
    <row r="229" spans="1:7">
      <c r="A229" s="2" t="s">
        <v>663</v>
      </c>
      <c r="B229" s="2" t="s">
        <v>664</v>
      </c>
      <c r="C229" s="2" t="s">
        <v>665</v>
      </c>
      <c r="D229" s="2" t="s">
        <v>964</v>
      </c>
      <c r="E229" s="2" t="s">
        <v>1199</v>
      </c>
      <c r="F229" s="2">
        <v>840</v>
      </c>
      <c r="G229" s="2" t="s">
        <v>1200</v>
      </c>
    </row>
    <row r="230" spans="1:7">
      <c r="A230" s="2" t="s">
        <v>666</v>
      </c>
      <c r="B230" s="2" t="s">
        <v>667</v>
      </c>
      <c r="C230" s="2" t="s">
        <v>668</v>
      </c>
      <c r="D230" s="2" t="s">
        <v>965</v>
      </c>
      <c r="E230" s="2" t="s">
        <v>1306</v>
      </c>
      <c r="F230" s="2">
        <v>0</v>
      </c>
      <c r="G230" s="2" t="s">
        <v>1307</v>
      </c>
    </row>
    <row r="231" spans="1:7">
      <c r="A231" s="2" t="s">
        <v>669</v>
      </c>
      <c r="B231" s="2" t="s">
        <v>670</v>
      </c>
      <c r="C231" s="2" t="s">
        <v>671</v>
      </c>
      <c r="D231" s="2" t="s">
        <v>966</v>
      </c>
      <c r="E231" s="2" t="s">
        <v>1197</v>
      </c>
      <c r="F231" s="2">
        <v>800</v>
      </c>
      <c r="G231" s="2" t="s">
        <v>1198</v>
      </c>
    </row>
    <row r="232" spans="1:7">
      <c r="A232" s="2" t="s">
        <v>672</v>
      </c>
      <c r="B232" s="2" t="s">
        <v>673</v>
      </c>
      <c r="C232" s="2" t="s">
        <v>674</v>
      </c>
      <c r="D232" s="2" t="s">
        <v>967</v>
      </c>
      <c r="E232" s="2" t="s">
        <v>1196</v>
      </c>
      <c r="F232" s="2">
        <v>980</v>
      </c>
      <c r="G232" s="2" t="s">
        <v>1308</v>
      </c>
    </row>
    <row r="233" spans="1:7">
      <c r="A233" s="2" t="s">
        <v>675</v>
      </c>
      <c r="B233" s="2" t="s">
        <v>676</v>
      </c>
      <c r="C233" s="2" t="s">
        <v>677</v>
      </c>
      <c r="D233" s="2" t="s">
        <v>968</v>
      </c>
      <c r="E233" s="2" t="s">
        <v>1007</v>
      </c>
      <c r="F233" s="2">
        <v>784</v>
      </c>
      <c r="G233" s="2" t="s">
        <v>1008</v>
      </c>
    </row>
    <row r="234" spans="1:7">
      <c r="A234" s="2" t="s">
        <v>678</v>
      </c>
      <c r="B234" s="2" t="s">
        <v>679</v>
      </c>
      <c r="C234" s="2" t="s">
        <v>680</v>
      </c>
      <c r="D234" s="2" t="s">
        <v>969</v>
      </c>
      <c r="E234" s="2" t="s">
        <v>1085</v>
      </c>
      <c r="F234" s="2">
        <v>826</v>
      </c>
      <c r="G234" s="2" t="s">
        <v>1086</v>
      </c>
    </row>
    <row r="235" spans="1:7">
      <c r="A235" s="2" t="s">
        <v>684</v>
      </c>
      <c r="B235" s="2" t="s">
        <v>685</v>
      </c>
      <c r="C235" s="2" t="s">
        <v>686</v>
      </c>
      <c r="D235" s="2" t="s">
        <v>971</v>
      </c>
      <c r="E235" s="2" t="s">
        <v>1201</v>
      </c>
      <c r="F235" s="2">
        <v>858</v>
      </c>
      <c r="G235" s="2" t="s">
        <v>1309</v>
      </c>
    </row>
    <row r="236" spans="1:7">
      <c r="A236" s="2" t="s">
        <v>687</v>
      </c>
      <c r="B236" s="2" t="s">
        <v>688</v>
      </c>
      <c r="C236" s="2" t="s">
        <v>689</v>
      </c>
      <c r="D236" s="2" t="s">
        <v>972</v>
      </c>
      <c r="E236" s="2" t="s">
        <v>1202</v>
      </c>
      <c r="F236" s="2">
        <v>860</v>
      </c>
      <c r="G236" s="2" t="s">
        <v>1310</v>
      </c>
    </row>
    <row r="237" spans="1:7">
      <c r="A237" s="2" t="s">
        <v>690</v>
      </c>
      <c r="B237" s="2" t="s">
        <v>691</v>
      </c>
      <c r="C237" s="2" t="s">
        <v>692</v>
      </c>
      <c r="D237" s="2" t="s">
        <v>973</v>
      </c>
      <c r="E237" s="2" t="s">
        <v>1205</v>
      </c>
      <c r="F237" s="2">
        <v>548</v>
      </c>
      <c r="G237" s="2" t="s">
        <v>1313</v>
      </c>
    </row>
    <row r="238" spans="1:7">
      <c r="A238" s="2" t="s">
        <v>726</v>
      </c>
      <c r="B238" s="2" t="s">
        <v>285</v>
      </c>
      <c r="C238" s="2" t="s">
        <v>286</v>
      </c>
      <c r="D238" s="2" t="s">
        <v>834</v>
      </c>
      <c r="E238" s="2" t="s">
        <v>1080</v>
      </c>
      <c r="F238" s="2">
        <v>978</v>
      </c>
      <c r="G238" s="2" t="s">
        <v>1081</v>
      </c>
    </row>
    <row r="239" spans="1:7">
      <c r="A239" s="2" t="s">
        <v>733</v>
      </c>
      <c r="B239" s="2" t="s">
        <v>693</v>
      </c>
      <c r="C239" s="2" t="s">
        <v>694</v>
      </c>
      <c r="D239" s="2" t="s">
        <v>974</v>
      </c>
      <c r="E239" s="2" t="s">
        <v>1203</v>
      </c>
      <c r="F239" s="2">
        <v>937</v>
      </c>
      <c r="G239" s="2" t="s">
        <v>1311</v>
      </c>
    </row>
    <row r="240" spans="1:7">
      <c r="A240" s="2" t="s">
        <v>695</v>
      </c>
      <c r="B240" s="2" t="s">
        <v>696</v>
      </c>
      <c r="C240" s="2" t="s">
        <v>697</v>
      </c>
      <c r="D240" s="2" t="s">
        <v>975</v>
      </c>
      <c r="E240" s="2" t="s">
        <v>1204</v>
      </c>
      <c r="F240" s="2">
        <v>704</v>
      </c>
      <c r="G240" s="2" t="s">
        <v>1312</v>
      </c>
    </row>
    <row r="241" spans="1:7">
      <c r="A241" s="2" t="s">
        <v>698</v>
      </c>
      <c r="B241" s="2" t="s">
        <v>699</v>
      </c>
      <c r="C241" s="2" t="s">
        <v>700</v>
      </c>
      <c r="D241" s="2" t="s">
        <v>976</v>
      </c>
      <c r="E241" s="2" t="s">
        <v>1199</v>
      </c>
      <c r="F241" s="2">
        <v>840</v>
      </c>
      <c r="G241" s="2" t="s">
        <v>1200</v>
      </c>
    </row>
    <row r="242" spans="1:7">
      <c r="A242" s="2" t="s">
        <v>701</v>
      </c>
      <c r="B242" s="2" t="s">
        <v>702</v>
      </c>
      <c r="C242" s="2" t="s">
        <v>703</v>
      </c>
      <c r="D242" s="2" t="s">
        <v>977</v>
      </c>
    </row>
    <row r="243" spans="1:7">
      <c r="A243" s="2" t="s">
        <v>704</v>
      </c>
      <c r="B243" s="2" t="s">
        <v>705</v>
      </c>
      <c r="C243" s="2" t="s">
        <v>706</v>
      </c>
      <c r="D243" s="2" t="s">
        <v>978</v>
      </c>
    </row>
    <row r="244" spans="1:7">
      <c r="A244" s="2" t="s">
        <v>707</v>
      </c>
      <c r="B244" s="2" t="s">
        <v>708</v>
      </c>
      <c r="C244" s="2" t="s">
        <v>709</v>
      </c>
      <c r="D244" s="2" t="s">
        <v>979</v>
      </c>
      <c r="E244" s="2" t="s">
        <v>1212</v>
      </c>
      <c r="F244" s="2">
        <v>886</v>
      </c>
      <c r="G244" s="2" t="s">
        <v>1315</v>
      </c>
    </row>
    <row r="245" spans="1:7">
      <c r="A245" s="2" t="s">
        <v>710</v>
      </c>
      <c r="B245" s="2" t="s">
        <v>711</v>
      </c>
      <c r="C245" s="2" t="s">
        <v>712</v>
      </c>
      <c r="D245" s="2" t="s">
        <v>980</v>
      </c>
      <c r="E245" s="2" t="s">
        <v>1214</v>
      </c>
      <c r="F245" s="2">
        <v>967</v>
      </c>
      <c r="G245" s="2" t="s">
        <v>1317</v>
      </c>
    </row>
    <row r="246" spans="1:7">
      <c r="A246" s="2" t="s">
        <v>713</v>
      </c>
      <c r="B246" s="2" t="s">
        <v>714</v>
      </c>
      <c r="C246" s="2" t="s">
        <v>715</v>
      </c>
      <c r="D246" s="2" t="s">
        <v>981</v>
      </c>
      <c r="E246" s="2" t="s">
        <v>1199</v>
      </c>
      <c r="F246" s="2">
        <v>840</v>
      </c>
      <c r="G246" s="2" t="s">
        <v>1200</v>
      </c>
    </row>
  </sheetData>
  <sheetProtection algorithmName="SHA-512" hashValue="qLcsyDLxWsL9g4SGw3rrrhwXWqmzp/fNWtloSkb14Nl21vl4mPOqL79iFpODOKmE2aX3KR7ki/JGdSe53vsObA==" saltValue="opu9nTufEojFsgzAO3dio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C9DB4844-C239-4C08-828B-C82B9A50EF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73A9A-A04F-41FF-96F9-A7BAA5B16ED1}">
  <ds:schemaRefs>
    <ds:schemaRef ds:uri="91c507c9-5fab-42f0-b79f-6aa3696ac229"/>
    <ds:schemaRef ds:uri="http://www.w3.org/XML/1998/namespace"/>
    <ds:schemaRef ds:uri="http://schemas.microsoft.com/office/2006/documentManagement/types"/>
    <ds:schemaRef ds:uri="http://schemas.microsoft.com/office/2006/metadata/properties"/>
    <ds:schemaRef ds:uri="http://purl.org/dc/terms/"/>
    <ds:schemaRef ds:uri="363160bb-250b-42e2-a9fd-67f1cdc0ec2f"/>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EITI International Secretariat</dc:creator>
  <cp:lastModifiedBy>CC_EITI International Secretariat</cp:lastModifiedBy>
  <cp:lastPrinted>2018-09-11T11:28:24Z</cp:lastPrinted>
  <dcterms:created xsi:type="dcterms:W3CDTF">2018-04-20T09:16:43Z</dcterms:created>
  <dcterms:modified xsi:type="dcterms:W3CDTF">2021-05-04T09:35:55Z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