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grouppyramis.sharepoint.com/sites/DpartementAssurance/Documents partages/Production/Etudes/ITIE/ITIE 2022 et 2023/Rapports/Version définitive ITIE 2022-2023/2022/"/>
    </mc:Choice>
  </mc:AlternateContent>
  <xr:revisionPtr revIDLastSave="54" documentId="13_ncr:1_{C5076034-B363-42B3-93B8-1DFDE9FABF59}" xr6:coauthVersionLast="47" xr6:coauthVersionMax="47" xr10:uidLastSave="{F2525D00-67DC-485D-A11A-C2FA13CD4172}"/>
  <bookViews>
    <workbookView xWindow="-108" yWindow="-108" windowWidth="23256" windowHeight="12456" tabRatio="847" firstSheet="3" activeTab="41" xr2:uid="{00000000-000D-0000-FFFF-FFFF00000000}"/>
  </bookViews>
  <sheets>
    <sheet name="MzOfficeConfig-UNDO-%ù-%ù-%ù" sheetId="3" state="veryHidden" r:id="rId1"/>
    <sheet name="Annexe 1" sheetId="47" r:id="rId2"/>
    <sheet name="Annexe 2" sheetId="48" r:id="rId3"/>
    <sheet name="Annexe 3" sheetId="49" r:id="rId4"/>
    <sheet name="Annexe 4" sheetId="50" r:id="rId5"/>
    <sheet name="Annexe 5" sheetId="52" r:id="rId6"/>
    <sheet name="Annexe 6" sheetId="51" r:id="rId7"/>
    <sheet name="Annexe 7" sheetId="53" r:id="rId8"/>
    <sheet name="Annexe 8" sheetId="54" r:id="rId9"/>
    <sheet name="Annexe 9" sheetId="77" r:id="rId10"/>
    <sheet name="Annexe 10" sheetId="45" r:id="rId11"/>
    <sheet name="Annexe 10 - (1)" sheetId="11" r:id="rId12"/>
    <sheet name="Annexe 10 - (2)" sheetId="12" r:id="rId13"/>
    <sheet name="Annexe 10 - (3)" sheetId="33" r:id="rId14"/>
    <sheet name="Annexe 10 - (4)" sheetId="26" r:id="rId15"/>
    <sheet name="Annexe 10 - (5)" sheetId="21" r:id="rId16"/>
    <sheet name="Annexe 10 - (6)" sheetId="15" r:id="rId17"/>
    <sheet name="Annexe 10 - (7)" sheetId="20" r:id="rId18"/>
    <sheet name="Annexe 10 - (8)" sheetId="23" r:id="rId19"/>
    <sheet name="Annexe 10 - (9)" sheetId="22" r:id="rId20"/>
    <sheet name="Annexe 10 - (10)" sheetId="16" r:id="rId21"/>
    <sheet name="Annexe 10 - (11)" sheetId="10" r:id="rId22"/>
    <sheet name="Annexe (10) - (12)" sheetId="36" r:id="rId23"/>
    <sheet name="Annexe (10) - (13)" sheetId="24" r:id="rId24"/>
    <sheet name="Annexe (10) - (14)" sheetId="9" r:id="rId25"/>
    <sheet name="Annexe (10) - (15)" sheetId="30" r:id="rId26"/>
    <sheet name="Annexe (10) - (16)" sheetId="38" r:id="rId27"/>
    <sheet name="Annexe (10) - (17)" sheetId="18" r:id="rId28"/>
    <sheet name="Annexe (10) - (18)" sheetId="28" r:id="rId29"/>
    <sheet name="Annexe (10) - (19)" sheetId="13" r:id="rId30"/>
    <sheet name="Annexe (10) - (20)" sheetId="19" r:id="rId31"/>
    <sheet name="Annexe (10) - (21)" sheetId="27" r:id="rId32"/>
    <sheet name="Annexe (10) - (22)" sheetId="17" r:id="rId33"/>
    <sheet name="Annexe (10) - (23)" sheetId="14" r:id="rId34"/>
    <sheet name="Annexe (10) - (24)" sheetId="65" r:id="rId35"/>
    <sheet name="Annexe (10) - (25)" sheetId="66" r:id="rId36"/>
    <sheet name="Annexe (10) - (26)" sheetId="68" r:id="rId37"/>
    <sheet name="Annexe (10) - (27)" sheetId="69" r:id="rId38"/>
    <sheet name="Annexe (10) - (28)" sheetId="70" r:id="rId39"/>
    <sheet name="Annexe (10) - (29)" sheetId="71" r:id="rId40"/>
    <sheet name="Annexe (10) - (30)" sheetId="72" r:id="rId41"/>
    <sheet name="Annexe (10) - (31)" sheetId="73" r:id="rId42"/>
    <sheet name="Annexe 11" sheetId="55" r:id="rId43"/>
    <sheet name="Annexe 12" sheetId="57" r:id="rId44"/>
    <sheet name="Annexe 13" sheetId="56" r:id="rId45"/>
    <sheet name="Annexe 14" sheetId="58" r:id="rId46"/>
    <sheet name="Annexe 15 " sheetId="59" r:id="rId47"/>
    <sheet name="Annexe 16" sheetId="60" r:id="rId48"/>
    <sheet name="Annexe 17" sheetId="61" r:id="rId49"/>
    <sheet name="Annexe 18" sheetId="62" r:id="rId50"/>
    <sheet name="Annexe 19" sheetId="78" r:id="rId51"/>
    <sheet name="Annexe 20" sheetId="79" r:id="rId52"/>
    <sheet name="Annexe 21" sheetId="63" r:id="rId53"/>
    <sheet name="Annexe 22" sheetId="64" r:id="rId54"/>
  </sheets>
  <externalReferences>
    <externalReference r:id="rId55"/>
  </externalReferences>
  <definedNames>
    <definedName name="_xlnm._FilterDatabase" localSheetId="45" hidden="1">'Annexe 14'!$B$4:$D$296</definedName>
    <definedName name="_xlnm._FilterDatabase" localSheetId="46" hidden="1">'Annexe 15 '!$B$4:$D$16</definedName>
    <definedName name="_xlnm._FilterDatabase" localSheetId="50" hidden="1">'Annexe 19'!$B$2:$H$290</definedName>
    <definedName name="_xlnm._FilterDatabase" localSheetId="2" hidden="1">'Annexe 2'!$B$2:$J$68</definedName>
    <definedName name="_xlnm._FilterDatabase" localSheetId="51" hidden="1">'Annexe 20'!$B$3:$G$123</definedName>
    <definedName name="_xlnm._FilterDatabase" localSheetId="6" hidden="1">'Annexe 6'!$A$3:$J$3</definedName>
    <definedName name="_xlnm._FilterDatabase" localSheetId="7" hidden="1">'Annexe 7'!$C$3:$P$4178</definedName>
    <definedName name="_xlnm._FilterDatabase" localSheetId="9" hidden="1">'Annexe 9'!$C$3:$E$3</definedName>
    <definedName name="Compadjust">[1]Lists!$A$71:$A$79</definedName>
    <definedName name="JR_PAGE_ANCHOR_0_1">'Annexe 7'!#REF!</definedName>
    <definedName name="_xlnm.Print_Titles" localSheetId="42">'Annexe 11'!$3:$3</definedName>
    <definedName name="_xlnm.Print_Titles" localSheetId="4">'Annexe 4'!$3:$3</definedName>
    <definedName name="_xlnm.Print_Titles" localSheetId="6">'Annexe 6'!$3:$3</definedName>
    <definedName name="Taxes">[1]Lists!$A$7:$A$49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68" l="1"/>
  <c r="J30" i="68"/>
  <c r="J31" i="68"/>
  <c r="J32" i="68"/>
  <c r="J33" i="68"/>
  <c r="J34" i="68"/>
  <c r="J35" i="68"/>
  <c r="J36" i="68"/>
  <c r="J37" i="68"/>
  <c r="J38" i="68"/>
  <c r="J39" i="68"/>
  <c r="J40" i="68"/>
  <c r="J41" i="68"/>
  <c r="J44" i="68"/>
  <c r="J45" i="68"/>
  <c r="J46" i="68"/>
  <c r="I61" i="66"/>
  <c r="J61" i="66"/>
  <c r="H688" i="51"/>
  <c r="G688" i="51"/>
  <c r="H5" i="50"/>
  <c r="H6" i="50"/>
  <c r="H7" i="50"/>
  <c r="H8" i="50"/>
  <c r="H9" i="50"/>
  <c r="H10" i="50"/>
  <c r="H11" i="50"/>
  <c r="H12" i="50"/>
  <c r="H13" i="50"/>
  <c r="H14" i="50"/>
  <c r="H15" i="50"/>
  <c r="H16" i="50"/>
  <c r="H17" i="50"/>
  <c r="H18" i="50"/>
  <c r="H19" i="50"/>
  <c r="H20" i="50"/>
  <c r="H21" i="50"/>
  <c r="H22" i="50"/>
  <c r="H23" i="50"/>
  <c r="H24" i="50"/>
  <c r="H25" i="50"/>
  <c r="H26" i="50"/>
  <c r="H27" i="50"/>
  <c r="H28" i="50"/>
  <c r="H29" i="50"/>
  <c r="H30" i="50"/>
  <c r="H31" i="50"/>
  <c r="H32" i="50"/>
  <c r="H33" i="50"/>
  <c r="H35" i="50"/>
  <c r="F35" i="50"/>
  <c r="K35" i="50"/>
  <c r="G35" i="50"/>
  <c r="I35" i="50"/>
  <c r="J35" i="50"/>
  <c r="K18" i="50"/>
  <c r="H1854" i="55"/>
  <c r="I1854" i="55"/>
  <c r="H1853" i="55"/>
  <c r="J60" i="65"/>
  <c r="K60" i="65" s="1"/>
  <c r="I60" i="65"/>
  <c r="H60" i="65"/>
  <c r="E60" i="65"/>
  <c r="J59" i="65"/>
  <c r="K59" i="65" s="1"/>
  <c r="I59" i="65"/>
  <c r="H59" i="65"/>
  <c r="E59" i="65"/>
  <c r="J58" i="65"/>
  <c r="K58" i="65" s="1"/>
  <c r="I58" i="65"/>
  <c r="H58" i="65"/>
  <c r="E58" i="65"/>
  <c r="G57" i="65"/>
  <c r="H57" i="65" s="1"/>
  <c r="F57" i="65"/>
  <c r="D57" i="65"/>
  <c r="J57" i="65" s="1"/>
  <c r="C57" i="65"/>
  <c r="I57" i="65" s="1"/>
  <c r="J56" i="65"/>
  <c r="K56" i="65" s="1"/>
  <c r="I56" i="65"/>
  <c r="H56" i="65"/>
  <c r="E56" i="65"/>
  <c r="J55" i="65"/>
  <c r="K55" i="65" s="1"/>
  <c r="I55" i="65"/>
  <c r="H55" i="65"/>
  <c r="E55" i="65"/>
  <c r="J54" i="65"/>
  <c r="K54" i="65" s="1"/>
  <c r="I54" i="65"/>
  <c r="H54" i="65"/>
  <c r="E54" i="65"/>
  <c r="K53" i="65"/>
  <c r="J53" i="65"/>
  <c r="I53" i="65"/>
  <c r="H53" i="65"/>
  <c r="E53" i="65"/>
  <c r="J52" i="65"/>
  <c r="K52" i="65" s="1"/>
  <c r="I52" i="65"/>
  <c r="H52" i="65"/>
  <c r="E52" i="65"/>
  <c r="J51" i="65"/>
  <c r="K51" i="65" s="1"/>
  <c r="I51" i="65"/>
  <c r="H51" i="65"/>
  <c r="E51" i="65"/>
  <c r="G50" i="65"/>
  <c r="H50" i="65" s="1"/>
  <c r="F50" i="65"/>
  <c r="D50" i="65"/>
  <c r="J50" i="65" s="1"/>
  <c r="C50" i="65"/>
  <c r="I50" i="65" s="1"/>
  <c r="K49" i="65"/>
  <c r="J49" i="65"/>
  <c r="I49" i="65"/>
  <c r="H49" i="65"/>
  <c r="E49" i="65"/>
  <c r="J48" i="65"/>
  <c r="K48" i="65" s="1"/>
  <c r="I48" i="65"/>
  <c r="H48" i="65"/>
  <c r="E48" i="65"/>
  <c r="J47" i="65"/>
  <c r="K47" i="65" s="1"/>
  <c r="I47" i="65"/>
  <c r="H47" i="65"/>
  <c r="E47" i="65"/>
  <c r="K46" i="65"/>
  <c r="J46" i="65"/>
  <c r="I46" i="65"/>
  <c r="H46" i="65"/>
  <c r="E46" i="65"/>
  <c r="J45" i="65"/>
  <c r="K45" i="65" s="1"/>
  <c r="I45" i="65"/>
  <c r="H45" i="65"/>
  <c r="G45" i="65"/>
  <c r="F45" i="65"/>
  <c r="D45" i="65"/>
  <c r="E45" i="65" s="1"/>
  <c r="C45" i="65"/>
  <c r="J44" i="65"/>
  <c r="K44" i="65" s="1"/>
  <c r="I44" i="65"/>
  <c r="H44" i="65"/>
  <c r="E44" i="65"/>
  <c r="J43" i="65"/>
  <c r="K43" i="65" s="1"/>
  <c r="I43" i="65"/>
  <c r="H43" i="65"/>
  <c r="E43" i="65"/>
  <c r="K42" i="65"/>
  <c r="J42" i="65"/>
  <c r="I42" i="65"/>
  <c r="H42" i="65"/>
  <c r="E42" i="65"/>
  <c r="J41" i="65"/>
  <c r="K41" i="65" s="1"/>
  <c r="I41" i="65"/>
  <c r="H41" i="65"/>
  <c r="E41" i="65"/>
  <c r="G40" i="65"/>
  <c r="H40" i="65" s="1"/>
  <c r="F40" i="65"/>
  <c r="E40" i="65"/>
  <c r="D40" i="65"/>
  <c r="J40" i="65" s="1"/>
  <c r="C40" i="65"/>
  <c r="I40" i="65" s="1"/>
  <c r="J39" i="65"/>
  <c r="K39" i="65" s="1"/>
  <c r="I39" i="65"/>
  <c r="H39" i="65"/>
  <c r="E39" i="65"/>
  <c r="K38" i="65"/>
  <c r="J38" i="65"/>
  <c r="I38" i="65"/>
  <c r="H38" i="65"/>
  <c r="E38" i="65"/>
  <c r="J37" i="65"/>
  <c r="K37" i="65" s="1"/>
  <c r="I37" i="65"/>
  <c r="H37" i="65"/>
  <c r="G37" i="65"/>
  <c r="F37" i="65"/>
  <c r="D37" i="65"/>
  <c r="E37" i="65" s="1"/>
  <c r="C37" i="65"/>
  <c r="J36" i="65"/>
  <c r="K36" i="65" s="1"/>
  <c r="I36" i="65"/>
  <c r="H36" i="65"/>
  <c r="E36" i="65"/>
  <c r="J35" i="65"/>
  <c r="K35" i="65" s="1"/>
  <c r="I35" i="65"/>
  <c r="H35" i="65"/>
  <c r="E35" i="65"/>
  <c r="K34" i="65"/>
  <c r="J34" i="65"/>
  <c r="I34" i="65"/>
  <c r="H34" i="65"/>
  <c r="E34" i="65"/>
  <c r="J33" i="65"/>
  <c r="K33" i="65" s="1"/>
  <c r="I33" i="65"/>
  <c r="H33" i="65"/>
  <c r="E33" i="65"/>
  <c r="J32" i="65"/>
  <c r="K32" i="65" s="1"/>
  <c r="I32" i="65"/>
  <c r="H32" i="65"/>
  <c r="E32" i="65"/>
  <c r="J31" i="65"/>
  <c r="K31" i="65" s="1"/>
  <c r="I31" i="65"/>
  <c r="H31" i="65"/>
  <c r="E31" i="65"/>
  <c r="J30" i="65"/>
  <c r="K30" i="65" s="1"/>
  <c r="I30" i="65"/>
  <c r="H30" i="65"/>
  <c r="E30" i="65"/>
  <c r="J29" i="65"/>
  <c r="K29" i="65" s="1"/>
  <c r="I29" i="65"/>
  <c r="H29" i="65"/>
  <c r="E29" i="65"/>
  <c r="J28" i="65"/>
  <c r="K28" i="65" s="1"/>
  <c r="I28" i="65"/>
  <c r="G28" i="65"/>
  <c r="H28" i="65" s="1"/>
  <c r="F28" i="65"/>
  <c r="D28" i="65"/>
  <c r="E28" i="65" s="1"/>
  <c r="C28" i="65"/>
  <c r="J27" i="65"/>
  <c r="K27" i="65" s="1"/>
  <c r="I27" i="65"/>
  <c r="H27" i="65"/>
  <c r="E27" i="65"/>
  <c r="J26" i="65"/>
  <c r="K26" i="65" s="1"/>
  <c r="I26" i="65"/>
  <c r="H26" i="65"/>
  <c r="E26" i="65"/>
  <c r="J25" i="65"/>
  <c r="K25" i="65" s="1"/>
  <c r="I25" i="65"/>
  <c r="H25" i="65"/>
  <c r="E25" i="65"/>
  <c r="J24" i="65"/>
  <c r="K24" i="65" s="1"/>
  <c r="I24" i="65"/>
  <c r="H24" i="65"/>
  <c r="E24" i="65"/>
  <c r="J23" i="65"/>
  <c r="K23" i="65" s="1"/>
  <c r="I23" i="65"/>
  <c r="H23" i="65"/>
  <c r="E23" i="65"/>
  <c r="K22" i="65"/>
  <c r="J22" i="65"/>
  <c r="I22" i="65"/>
  <c r="H22" i="65"/>
  <c r="E22" i="65"/>
  <c r="J21" i="65"/>
  <c r="K21" i="65" s="1"/>
  <c r="I21" i="65"/>
  <c r="H21" i="65"/>
  <c r="E21" i="65"/>
  <c r="J20" i="65"/>
  <c r="K20" i="65" s="1"/>
  <c r="I20" i="65"/>
  <c r="H20" i="65"/>
  <c r="E20" i="65"/>
  <c r="J19" i="65"/>
  <c r="K19" i="65" s="1"/>
  <c r="I19" i="65"/>
  <c r="H19" i="65"/>
  <c r="E19" i="65"/>
  <c r="J18" i="65"/>
  <c r="K18" i="65" s="1"/>
  <c r="I18" i="65"/>
  <c r="H18" i="65"/>
  <c r="E18" i="65"/>
  <c r="J17" i="65"/>
  <c r="K17" i="65" s="1"/>
  <c r="I17" i="65"/>
  <c r="H17" i="65"/>
  <c r="E17" i="65"/>
  <c r="J16" i="65"/>
  <c r="K16" i="65" s="1"/>
  <c r="I16" i="65"/>
  <c r="H16" i="65"/>
  <c r="E16" i="65"/>
  <c r="J15" i="65"/>
  <c r="K15" i="65" s="1"/>
  <c r="I15" i="65"/>
  <c r="H15" i="65"/>
  <c r="E15" i="65"/>
  <c r="K14" i="65"/>
  <c r="J14" i="65"/>
  <c r="I14" i="65"/>
  <c r="H14" i="65"/>
  <c r="E14" i="65"/>
  <c r="J13" i="65"/>
  <c r="K13" i="65" s="1"/>
  <c r="I13" i="65"/>
  <c r="H13" i="65"/>
  <c r="E13" i="65"/>
  <c r="J12" i="65"/>
  <c r="K12" i="65" s="1"/>
  <c r="I12" i="65"/>
  <c r="H12" i="65"/>
  <c r="E12" i="65"/>
  <c r="J11" i="65"/>
  <c r="K11" i="65" s="1"/>
  <c r="I11" i="65"/>
  <c r="H11" i="65"/>
  <c r="E11" i="65"/>
  <c r="J10" i="65"/>
  <c r="K10" i="65" s="1"/>
  <c r="I10" i="65"/>
  <c r="H10" i="65"/>
  <c r="E10" i="65"/>
  <c r="G9" i="65"/>
  <c r="H9" i="65" s="1"/>
  <c r="F9" i="65"/>
  <c r="D9" i="65"/>
  <c r="J9" i="65" s="1"/>
  <c r="K9" i="65" s="1"/>
  <c r="C9" i="65"/>
  <c r="I9" i="65" s="1"/>
  <c r="J8" i="65"/>
  <c r="K8" i="65" s="1"/>
  <c r="I8" i="65"/>
  <c r="H8" i="65"/>
  <c r="E8" i="65"/>
  <c r="J7" i="65"/>
  <c r="J5" i="65" s="1"/>
  <c r="I7" i="65"/>
  <c r="H7" i="65"/>
  <c r="E7" i="65"/>
  <c r="J6" i="65"/>
  <c r="I6" i="65"/>
  <c r="I5" i="65" s="1"/>
  <c r="H6" i="65"/>
  <c r="H5" i="65" s="1"/>
  <c r="E6" i="65"/>
  <c r="E5" i="65" s="1"/>
  <c r="G5" i="65"/>
  <c r="G61" i="65" s="1"/>
  <c r="F5" i="65"/>
  <c r="F61" i="65" s="1"/>
  <c r="D5" i="65"/>
  <c r="D61" i="65" s="1"/>
  <c r="C5" i="65"/>
  <c r="C61" i="65" s="1"/>
  <c r="J60" i="36"/>
  <c r="K60" i="36" s="1"/>
  <c r="I60" i="36"/>
  <c r="H60" i="36"/>
  <c r="E60" i="36"/>
  <c r="J59" i="36"/>
  <c r="K59" i="36" s="1"/>
  <c r="I59" i="36"/>
  <c r="H59" i="36"/>
  <c r="E59" i="36"/>
  <c r="J58" i="36"/>
  <c r="I58" i="36"/>
  <c r="K58" i="36" s="1"/>
  <c r="H58" i="36"/>
  <c r="E58" i="36"/>
  <c r="G57" i="36"/>
  <c r="F57" i="36"/>
  <c r="I57" i="36" s="1"/>
  <c r="D57" i="36"/>
  <c r="J57" i="36" s="1"/>
  <c r="K57" i="36" s="1"/>
  <c r="C57" i="36"/>
  <c r="J56" i="36"/>
  <c r="K56" i="36" s="1"/>
  <c r="I56" i="36"/>
  <c r="H56" i="36"/>
  <c r="E56" i="36"/>
  <c r="J55" i="36"/>
  <c r="K55" i="36" s="1"/>
  <c r="I55" i="36"/>
  <c r="H55" i="36"/>
  <c r="E55" i="36"/>
  <c r="J54" i="36"/>
  <c r="I54" i="36"/>
  <c r="K54" i="36" s="1"/>
  <c r="H54" i="36"/>
  <c r="E54" i="36"/>
  <c r="J53" i="36"/>
  <c r="I53" i="36"/>
  <c r="K53" i="36" s="1"/>
  <c r="H53" i="36"/>
  <c r="E53" i="36"/>
  <c r="J52" i="36"/>
  <c r="I52" i="36"/>
  <c r="K52" i="36" s="1"/>
  <c r="H52" i="36"/>
  <c r="E52" i="36"/>
  <c r="J51" i="36"/>
  <c r="K51" i="36" s="1"/>
  <c r="I51" i="36"/>
  <c r="H51" i="36"/>
  <c r="E51" i="36"/>
  <c r="G50" i="36"/>
  <c r="J50" i="36" s="1"/>
  <c r="F50" i="36"/>
  <c r="D50" i="36"/>
  <c r="C50" i="36"/>
  <c r="I50" i="36" s="1"/>
  <c r="J49" i="36"/>
  <c r="I49" i="36"/>
  <c r="K49" i="36" s="1"/>
  <c r="H49" i="36"/>
  <c r="E49" i="36"/>
  <c r="J48" i="36"/>
  <c r="I48" i="36"/>
  <c r="K48" i="36" s="1"/>
  <c r="H48" i="36"/>
  <c r="E48" i="36"/>
  <c r="J47" i="36"/>
  <c r="K47" i="36" s="1"/>
  <c r="I47" i="36"/>
  <c r="H47" i="36"/>
  <c r="E47" i="36"/>
  <c r="K46" i="36"/>
  <c r="J46" i="36"/>
  <c r="I46" i="36"/>
  <c r="H46" i="36"/>
  <c r="E46" i="36"/>
  <c r="J45" i="36"/>
  <c r="K45" i="36" s="1"/>
  <c r="H45" i="36"/>
  <c r="G45" i="36"/>
  <c r="F45" i="36"/>
  <c r="D45" i="36"/>
  <c r="E45" i="36" s="1"/>
  <c r="C45" i="36"/>
  <c r="I45" i="36" s="1"/>
  <c r="J44" i="36"/>
  <c r="I44" i="36"/>
  <c r="K44" i="36" s="1"/>
  <c r="H44" i="36"/>
  <c r="E44" i="36"/>
  <c r="J43" i="36"/>
  <c r="K43" i="36" s="1"/>
  <c r="I43" i="36"/>
  <c r="H43" i="36"/>
  <c r="E43" i="36"/>
  <c r="K42" i="36"/>
  <c r="J42" i="36"/>
  <c r="I42" i="36"/>
  <c r="H42" i="36"/>
  <c r="E42" i="36"/>
  <c r="J41" i="36"/>
  <c r="K41" i="36" s="1"/>
  <c r="I41" i="36"/>
  <c r="H41" i="36"/>
  <c r="E41" i="36"/>
  <c r="I40" i="36"/>
  <c r="G40" i="36"/>
  <c r="J40" i="36" s="1"/>
  <c r="K40" i="36" s="1"/>
  <c r="F40" i="36"/>
  <c r="E40" i="36"/>
  <c r="D40" i="36"/>
  <c r="C40" i="36"/>
  <c r="J39" i="36"/>
  <c r="K39" i="36" s="1"/>
  <c r="I39" i="36"/>
  <c r="H39" i="36"/>
  <c r="E39" i="36"/>
  <c r="K38" i="36"/>
  <c r="J38" i="36"/>
  <c r="I38" i="36"/>
  <c r="H38" i="36"/>
  <c r="E38" i="36"/>
  <c r="J37" i="36"/>
  <c r="K37" i="36" s="1"/>
  <c r="H37" i="36"/>
  <c r="G37" i="36"/>
  <c r="F37" i="36"/>
  <c r="D37" i="36"/>
  <c r="E37" i="36" s="1"/>
  <c r="C37" i="36"/>
  <c r="I37" i="36" s="1"/>
  <c r="J36" i="36"/>
  <c r="I36" i="36"/>
  <c r="K36" i="36" s="1"/>
  <c r="H36" i="36"/>
  <c r="E36" i="36"/>
  <c r="J35" i="36"/>
  <c r="K35" i="36" s="1"/>
  <c r="I35" i="36"/>
  <c r="H35" i="36"/>
  <c r="E35" i="36"/>
  <c r="K34" i="36"/>
  <c r="J34" i="36"/>
  <c r="I34" i="36"/>
  <c r="H34" i="36"/>
  <c r="E34" i="36"/>
  <c r="J33" i="36"/>
  <c r="K33" i="36" s="1"/>
  <c r="I33" i="36"/>
  <c r="H33" i="36"/>
  <c r="E33" i="36"/>
  <c r="J32" i="36"/>
  <c r="K32" i="36" s="1"/>
  <c r="I32" i="36"/>
  <c r="H32" i="36"/>
  <c r="E32" i="36"/>
  <c r="J31" i="36"/>
  <c r="K31" i="36" s="1"/>
  <c r="I31" i="36"/>
  <c r="H31" i="36"/>
  <c r="E31" i="36"/>
  <c r="J30" i="36"/>
  <c r="I30" i="36"/>
  <c r="K30" i="36" s="1"/>
  <c r="H30" i="36"/>
  <c r="E30" i="36"/>
  <c r="J29" i="36"/>
  <c r="I29" i="36"/>
  <c r="K29" i="36" s="1"/>
  <c r="H29" i="36"/>
  <c r="E29" i="36"/>
  <c r="I28" i="36"/>
  <c r="G28" i="36"/>
  <c r="F28" i="36"/>
  <c r="H28" i="36" s="1"/>
  <c r="D28" i="36"/>
  <c r="J28" i="36" s="1"/>
  <c r="K28" i="36" s="1"/>
  <c r="C28" i="36"/>
  <c r="E28" i="36" s="1"/>
  <c r="J27" i="36"/>
  <c r="K27" i="36" s="1"/>
  <c r="I27" i="36"/>
  <c r="H27" i="36"/>
  <c r="E27" i="36"/>
  <c r="J26" i="36"/>
  <c r="I26" i="36"/>
  <c r="K26" i="36" s="1"/>
  <c r="H26" i="36"/>
  <c r="E26" i="36"/>
  <c r="J25" i="36"/>
  <c r="I25" i="36"/>
  <c r="K25" i="36" s="1"/>
  <c r="H25" i="36"/>
  <c r="E25" i="36"/>
  <c r="J24" i="36"/>
  <c r="I24" i="36"/>
  <c r="K24" i="36" s="1"/>
  <c r="H24" i="36"/>
  <c r="E24" i="36"/>
  <c r="J23" i="36"/>
  <c r="K23" i="36" s="1"/>
  <c r="I23" i="36"/>
  <c r="H23" i="36"/>
  <c r="E23" i="36"/>
  <c r="K22" i="36"/>
  <c r="J22" i="36"/>
  <c r="I22" i="36"/>
  <c r="H22" i="36"/>
  <c r="E22" i="36"/>
  <c r="J21" i="36"/>
  <c r="K21" i="36" s="1"/>
  <c r="I21" i="36"/>
  <c r="H21" i="36"/>
  <c r="E21" i="36"/>
  <c r="J20" i="36"/>
  <c r="K20" i="36" s="1"/>
  <c r="I20" i="36"/>
  <c r="H20" i="36"/>
  <c r="E20" i="36"/>
  <c r="J19" i="36"/>
  <c r="K19" i="36" s="1"/>
  <c r="I19" i="36"/>
  <c r="H19" i="36"/>
  <c r="E19" i="36"/>
  <c r="J18" i="36"/>
  <c r="I18" i="36"/>
  <c r="K18" i="36" s="1"/>
  <c r="H18" i="36"/>
  <c r="E18" i="36"/>
  <c r="J17" i="36"/>
  <c r="I17" i="36"/>
  <c r="K17" i="36" s="1"/>
  <c r="H17" i="36"/>
  <c r="E17" i="36"/>
  <c r="J16" i="36"/>
  <c r="I16" i="36"/>
  <c r="K16" i="36" s="1"/>
  <c r="H16" i="36"/>
  <c r="E16" i="36"/>
  <c r="J15" i="36"/>
  <c r="K15" i="36" s="1"/>
  <c r="I15" i="36"/>
  <c r="H15" i="36"/>
  <c r="E15" i="36"/>
  <c r="K14" i="36"/>
  <c r="J14" i="36"/>
  <c r="I14" i="36"/>
  <c r="H14" i="36"/>
  <c r="E14" i="36"/>
  <c r="J13" i="36"/>
  <c r="K13" i="36" s="1"/>
  <c r="I13" i="36"/>
  <c r="H13" i="36"/>
  <c r="E13" i="36"/>
  <c r="J12" i="36"/>
  <c r="K12" i="36" s="1"/>
  <c r="I12" i="36"/>
  <c r="H12" i="36"/>
  <c r="E12" i="36"/>
  <c r="J11" i="36"/>
  <c r="K11" i="36" s="1"/>
  <c r="I11" i="36"/>
  <c r="H11" i="36"/>
  <c r="E11" i="36"/>
  <c r="J10" i="36"/>
  <c r="I10" i="36"/>
  <c r="K10" i="36" s="1"/>
  <c r="H10" i="36"/>
  <c r="E10" i="36"/>
  <c r="G9" i="36"/>
  <c r="F9" i="36"/>
  <c r="I9" i="36" s="1"/>
  <c r="D9" i="36"/>
  <c r="J9" i="36" s="1"/>
  <c r="K9" i="36" s="1"/>
  <c r="C9" i="36"/>
  <c r="J8" i="36"/>
  <c r="K8" i="36" s="1"/>
  <c r="I8" i="36"/>
  <c r="H8" i="36"/>
  <c r="E8" i="36"/>
  <c r="J7" i="36"/>
  <c r="K7" i="36" s="1"/>
  <c r="I7" i="36"/>
  <c r="H7" i="36"/>
  <c r="E7" i="36"/>
  <c r="J6" i="36"/>
  <c r="J5" i="36" s="1"/>
  <c r="I6" i="36"/>
  <c r="I5" i="36" s="1"/>
  <c r="I61" i="36" s="1"/>
  <c r="H6" i="36"/>
  <c r="E6" i="36"/>
  <c r="E5" i="36" s="1"/>
  <c r="H5" i="36"/>
  <c r="G5" i="36"/>
  <c r="G61" i="36" s="1"/>
  <c r="F5" i="36"/>
  <c r="F61" i="36" s="1"/>
  <c r="D5" i="36"/>
  <c r="D61" i="36" s="1"/>
  <c r="C5" i="36"/>
  <c r="C61" i="36" s="1"/>
  <c r="J60" i="70"/>
  <c r="K60" i="70" s="1"/>
  <c r="I60" i="70"/>
  <c r="H60" i="70"/>
  <c r="E60" i="70"/>
  <c r="J59" i="70"/>
  <c r="K59" i="70" s="1"/>
  <c r="I59" i="70"/>
  <c r="H59" i="70"/>
  <c r="E59" i="70"/>
  <c r="K58" i="70"/>
  <c r="J58" i="70"/>
  <c r="I58" i="70"/>
  <c r="H58" i="70"/>
  <c r="E58" i="70"/>
  <c r="H57" i="70"/>
  <c r="G57" i="70"/>
  <c r="F57" i="70"/>
  <c r="D57" i="70"/>
  <c r="J57" i="70" s="1"/>
  <c r="K57" i="70" s="1"/>
  <c r="C57" i="70"/>
  <c r="I57" i="70" s="1"/>
  <c r="J56" i="70"/>
  <c r="K56" i="70" s="1"/>
  <c r="I56" i="70"/>
  <c r="H56" i="70"/>
  <c r="E56" i="70"/>
  <c r="J55" i="70"/>
  <c r="K55" i="70" s="1"/>
  <c r="I55" i="70"/>
  <c r="H55" i="70"/>
  <c r="E55" i="70"/>
  <c r="K54" i="70"/>
  <c r="J54" i="70"/>
  <c r="I54" i="70"/>
  <c r="H54" i="70"/>
  <c r="E54" i="70"/>
  <c r="K53" i="70"/>
  <c r="J53" i="70"/>
  <c r="I53" i="70"/>
  <c r="H53" i="70"/>
  <c r="E53" i="70"/>
  <c r="J52" i="70"/>
  <c r="I52" i="70"/>
  <c r="K52" i="70" s="1"/>
  <c r="H52" i="70"/>
  <c r="E52" i="70"/>
  <c r="J51" i="70"/>
  <c r="K51" i="70" s="1"/>
  <c r="I51" i="70"/>
  <c r="H51" i="70"/>
  <c r="E51" i="70"/>
  <c r="G50" i="70"/>
  <c r="J50" i="70" s="1"/>
  <c r="F50" i="70"/>
  <c r="D50" i="70"/>
  <c r="E50" i="70" s="1"/>
  <c r="C50" i="70"/>
  <c r="I50" i="70" s="1"/>
  <c r="K49" i="70"/>
  <c r="J49" i="70"/>
  <c r="I49" i="70"/>
  <c r="H49" i="70"/>
  <c r="E49" i="70"/>
  <c r="J48" i="70"/>
  <c r="K48" i="70" s="1"/>
  <c r="I48" i="70"/>
  <c r="H48" i="70"/>
  <c r="E48" i="70"/>
  <c r="J47" i="70"/>
  <c r="K47" i="70" s="1"/>
  <c r="I47" i="70"/>
  <c r="H47" i="70"/>
  <c r="E47" i="70"/>
  <c r="K46" i="70"/>
  <c r="J46" i="70"/>
  <c r="I46" i="70"/>
  <c r="H46" i="70"/>
  <c r="E46" i="70"/>
  <c r="H45" i="70"/>
  <c r="G45" i="70"/>
  <c r="F45" i="70"/>
  <c r="D45" i="70"/>
  <c r="E45" i="70" s="1"/>
  <c r="C45" i="70"/>
  <c r="I45" i="70" s="1"/>
  <c r="J44" i="70"/>
  <c r="K44" i="70" s="1"/>
  <c r="I44" i="70"/>
  <c r="H44" i="70"/>
  <c r="E44" i="70"/>
  <c r="K43" i="70"/>
  <c r="H43" i="70"/>
  <c r="E43" i="70"/>
  <c r="K42" i="70"/>
  <c r="H42" i="70"/>
  <c r="E42" i="70"/>
  <c r="J41" i="70"/>
  <c r="K41" i="70" s="1"/>
  <c r="I41" i="70"/>
  <c r="H41" i="70"/>
  <c r="E41" i="70"/>
  <c r="I40" i="70"/>
  <c r="G40" i="70"/>
  <c r="H40" i="70" s="1"/>
  <c r="F40" i="70"/>
  <c r="E40" i="70"/>
  <c r="D40" i="70"/>
  <c r="J40" i="70" s="1"/>
  <c r="K40" i="70" s="1"/>
  <c r="C40" i="70"/>
  <c r="J39" i="70"/>
  <c r="K39" i="70" s="1"/>
  <c r="I39" i="70"/>
  <c r="H39" i="70"/>
  <c r="E39" i="70"/>
  <c r="K38" i="70"/>
  <c r="J38" i="70"/>
  <c r="I38" i="70"/>
  <c r="H38" i="70"/>
  <c r="E38" i="70"/>
  <c r="G37" i="70"/>
  <c r="H37" i="70" s="1"/>
  <c r="F37" i="70"/>
  <c r="D37" i="70"/>
  <c r="J37" i="70" s="1"/>
  <c r="C37" i="70"/>
  <c r="I37" i="70" s="1"/>
  <c r="J36" i="70"/>
  <c r="K36" i="70" s="1"/>
  <c r="I36" i="70"/>
  <c r="H36" i="70"/>
  <c r="E36" i="70"/>
  <c r="J35" i="70"/>
  <c r="K35" i="70" s="1"/>
  <c r="I35" i="70"/>
  <c r="H35" i="70"/>
  <c r="E35" i="70"/>
  <c r="J34" i="70"/>
  <c r="I34" i="70"/>
  <c r="K34" i="70" s="1"/>
  <c r="H34" i="70"/>
  <c r="E34" i="70"/>
  <c r="J33" i="70"/>
  <c r="K33" i="70" s="1"/>
  <c r="I33" i="70"/>
  <c r="H33" i="70"/>
  <c r="E33" i="70"/>
  <c r="J32" i="70"/>
  <c r="I32" i="70"/>
  <c r="K32" i="70" s="1"/>
  <c r="H32" i="70"/>
  <c r="E32" i="70"/>
  <c r="J31" i="70"/>
  <c r="K31" i="70" s="1"/>
  <c r="I31" i="70"/>
  <c r="H31" i="70"/>
  <c r="E31" i="70"/>
  <c r="K30" i="70"/>
  <c r="J30" i="70"/>
  <c r="I30" i="70"/>
  <c r="H30" i="70"/>
  <c r="E30" i="70"/>
  <c r="J29" i="70"/>
  <c r="K29" i="70" s="1"/>
  <c r="I29" i="70"/>
  <c r="H29" i="70"/>
  <c r="E29" i="70"/>
  <c r="G28" i="70"/>
  <c r="H28" i="70" s="1"/>
  <c r="F28" i="70"/>
  <c r="E28" i="70"/>
  <c r="D28" i="70"/>
  <c r="J28" i="70" s="1"/>
  <c r="C28" i="70"/>
  <c r="I28" i="70" s="1"/>
  <c r="J27" i="70"/>
  <c r="K27" i="70" s="1"/>
  <c r="I27" i="70"/>
  <c r="H27" i="70"/>
  <c r="E27" i="70"/>
  <c r="K26" i="70"/>
  <c r="J26" i="70"/>
  <c r="I26" i="70"/>
  <c r="H26" i="70"/>
  <c r="E26" i="70"/>
  <c r="J25" i="70"/>
  <c r="K25" i="70" s="1"/>
  <c r="I25" i="70"/>
  <c r="H25" i="70"/>
  <c r="E25" i="70"/>
  <c r="I24" i="70"/>
  <c r="E24" i="70"/>
  <c r="G24" i="70" s="1"/>
  <c r="K23" i="70"/>
  <c r="J23" i="70"/>
  <c r="I23" i="70"/>
  <c r="H23" i="70"/>
  <c r="E23" i="70"/>
  <c r="J22" i="70"/>
  <c r="K22" i="70" s="1"/>
  <c r="I22" i="70"/>
  <c r="H22" i="70"/>
  <c r="E22" i="70"/>
  <c r="J21" i="70"/>
  <c r="K21" i="70" s="1"/>
  <c r="I21" i="70"/>
  <c r="H21" i="70"/>
  <c r="E21" i="70"/>
  <c r="J20" i="70"/>
  <c r="K20" i="70" s="1"/>
  <c r="I20" i="70"/>
  <c r="H20" i="70"/>
  <c r="E20" i="70"/>
  <c r="J19" i="70"/>
  <c r="K19" i="70" s="1"/>
  <c r="I19" i="70"/>
  <c r="H19" i="70"/>
  <c r="E19" i="70"/>
  <c r="J18" i="70"/>
  <c r="K18" i="70" s="1"/>
  <c r="I18" i="70"/>
  <c r="H18" i="70"/>
  <c r="E18" i="70"/>
  <c r="J17" i="70"/>
  <c r="K17" i="70" s="1"/>
  <c r="I17" i="70"/>
  <c r="H17" i="70"/>
  <c r="E17" i="70"/>
  <c r="K16" i="70"/>
  <c r="J16" i="70"/>
  <c r="I16" i="70"/>
  <c r="H16" i="70"/>
  <c r="E16" i="70"/>
  <c r="K15" i="70"/>
  <c r="J15" i="70"/>
  <c r="I15" i="70"/>
  <c r="H15" i="70"/>
  <c r="E15" i="70"/>
  <c r="J14" i="70"/>
  <c r="K14" i="70" s="1"/>
  <c r="I14" i="70"/>
  <c r="H14" i="70"/>
  <c r="E14" i="70"/>
  <c r="J13" i="70"/>
  <c r="K13" i="70" s="1"/>
  <c r="I13" i="70"/>
  <c r="H13" i="70"/>
  <c r="E13" i="70"/>
  <c r="J12" i="70"/>
  <c r="K12" i="70" s="1"/>
  <c r="I12" i="70"/>
  <c r="H12" i="70"/>
  <c r="E12" i="70"/>
  <c r="J11" i="70"/>
  <c r="K11" i="70" s="1"/>
  <c r="I11" i="70"/>
  <c r="H11" i="70"/>
  <c r="E11" i="70"/>
  <c r="J10" i="70"/>
  <c r="K10" i="70" s="1"/>
  <c r="I10" i="70"/>
  <c r="H10" i="70"/>
  <c r="E10" i="70"/>
  <c r="I9" i="70"/>
  <c r="F9" i="70"/>
  <c r="D9" i="70"/>
  <c r="E9" i="70" s="1"/>
  <c r="C9" i="70"/>
  <c r="J8" i="70"/>
  <c r="K8" i="70" s="1"/>
  <c r="I8" i="70"/>
  <c r="H8" i="70"/>
  <c r="E8" i="70"/>
  <c r="J7" i="70"/>
  <c r="K7" i="70" s="1"/>
  <c r="I7" i="70"/>
  <c r="H7" i="70"/>
  <c r="E7" i="70"/>
  <c r="E5" i="70" s="1"/>
  <c r="J6" i="70"/>
  <c r="K6" i="70" s="1"/>
  <c r="I6" i="70"/>
  <c r="H6" i="70"/>
  <c r="H5" i="70" s="1"/>
  <c r="E6" i="70"/>
  <c r="I5" i="70"/>
  <c r="G5" i="70"/>
  <c r="F5" i="70"/>
  <c r="F61" i="70" s="1"/>
  <c r="D5" i="70"/>
  <c r="C5" i="70"/>
  <c r="C61" i="70" s="1"/>
  <c r="J60" i="69"/>
  <c r="K60" i="69" s="1"/>
  <c r="I60" i="69"/>
  <c r="H60" i="69"/>
  <c r="E60" i="69"/>
  <c r="J59" i="69"/>
  <c r="K59" i="69" s="1"/>
  <c r="I59" i="69"/>
  <c r="H59" i="69"/>
  <c r="E59" i="69"/>
  <c r="J58" i="69"/>
  <c r="K58" i="69" s="1"/>
  <c r="I58" i="69"/>
  <c r="H58" i="69"/>
  <c r="E58" i="69"/>
  <c r="G57" i="69"/>
  <c r="H57" i="69" s="1"/>
  <c r="F57" i="69"/>
  <c r="D57" i="69"/>
  <c r="J57" i="69" s="1"/>
  <c r="C57" i="69"/>
  <c r="I57" i="69" s="1"/>
  <c r="J56" i="69"/>
  <c r="K56" i="69" s="1"/>
  <c r="I56" i="69"/>
  <c r="H56" i="69"/>
  <c r="E56" i="69"/>
  <c r="J55" i="69"/>
  <c r="K55" i="69" s="1"/>
  <c r="I55" i="69"/>
  <c r="H55" i="69"/>
  <c r="E55" i="69"/>
  <c r="J54" i="69"/>
  <c r="K54" i="69" s="1"/>
  <c r="I54" i="69"/>
  <c r="H54" i="69"/>
  <c r="E54" i="69"/>
  <c r="K53" i="69"/>
  <c r="J53" i="69"/>
  <c r="I53" i="69"/>
  <c r="H53" i="69"/>
  <c r="E53" i="69"/>
  <c r="J52" i="69"/>
  <c r="I52" i="69"/>
  <c r="K52" i="69" s="1"/>
  <c r="H52" i="69"/>
  <c r="E52" i="69"/>
  <c r="J51" i="69"/>
  <c r="K51" i="69" s="1"/>
  <c r="I51" i="69"/>
  <c r="H51" i="69"/>
  <c r="E51" i="69"/>
  <c r="J50" i="69"/>
  <c r="G50" i="69"/>
  <c r="H50" i="69" s="1"/>
  <c r="F50" i="69"/>
  <c r="D50" i="69"/>
  <c r="C50" i="69"/>
  <c r="I50" i="69" s="1"/>
  <c r="K50" i="69" s="1"/>
  <c r="K49" i="69"/>
  <c r="J49" i="69"/>
  <c r="I49" i="69"/>
  <c r="H49" i="69"/>
  <c r="E49" i="69"/>
  <c r="J48" i="69"/>
  <c r="K48" i="69" s="1"/>
  <c r="I48" i="69"/>
  <c r="H48" i="69"/>
  <c r="E48" i="69"/>
  <c r="J47" i="69"/>
  <c r="K47" i="69" s="1"/>
  <c r="I47" i="69"/>
  <c r="H47" i="69"/>
  <c r="E47" i="69"/>
  <c r="K46" i="69"/>
  <c r="J46" i="69"/>
  <c r="I46" i="69"/>
  <c r="H46" i="69"/>
  <c r="E46" i="69"/>
  <c r="H45" i="69"/>
  <c r="G45" i="69"/>
  <c r="F45" i="69"/>
  <c r="D45" i="69"/>
  <c r="E45" i="69" s="1"/>
  <c r="C45" i="69"/>
  <c r="I45" i="69" s="1"/>
  <c r="J44" i="69"/>
  <c r="K44" i="69" s="1"/>
  <c r="I44" i="69"/>
  <c r="H44" i="69"/>
  <c r="E44" i="69"/>
  <c r="J43" i="69"/>
  <c r="K43" i="69" s="1"/>
  <c r="I43" i="69"/>
  <c r="H43" i="69"/>
  <c r="E43" i="69"/>
  <c r="K42" i="69"/>
  <c r="J42" i="69"/>
  <c r="I42" i="69"/>
  <c r="H42" i="69"/>
  <c r="E42" i="69"/>
  <c r="K41" i="69"/>
  <c r="J41" i="69"/>
  <c r="I41" i="69"/>
  <c r="H41" i="69"/>
  <c r="E41" i="69"/>
  <c r="H40" i="69"/>
  <c r="G40" i="69"/>
  <c r="F40" i="69"/>
  <c r="E40" i="69"/>
  <c r="D40" i="69"/>
  <c r="J40" i="69" s="1"/>
  <c r="C40" i="69"/>
  <c r="I40" i="69" s="1"/>
  <c r="J39" i="69"/>
  <c r="K39" i="69" s="1"/>
  <c r="I39" i="69"/>
  <c r="H39" i="69"/>
  <c r="E39" i="69"/>
  <c r="K38" i="69"/>
  <c r="J38" i="69"/>
  <c r="I38" i="69"/>
  <c r="H38" i="69"/>
  <c r="E38" i="69"/>
  <c r="H37" i="69"/>
  <c r="G37" i="69"/>
  <c r="F37" i="69"/>
  <c r="D37" i="69"/>
  <c r="E37" i="69" s="1"/>
  <c r="C37" i="69"/>
  <c r="I37" i="69" s="1"/>
  <c r="J36" i="69"/>
  <c r="K36" i="69" s="1"/>
  <c r="I36" i="69"/>
  <c r="H36" i="69"/>
  <c r="E36" i="69"/>
  <c r="J35" i="69"/>
  <c r="K35" i="69" s="1"/>
  <c r="I35" i="69"/>
  <c r="H35" i="69"/>
  <c r="E35" i="69"/>
  <c r="K34" i="69"/>
  <c r="J34" i="69"/>
  <c r="I34" i="69"/>
  <c r="H34" i="69"/>
  <c r="E34" i="69"/>
  <c r="K33" i="69"/>
  <c r="J33" i="69"/>
  <c r="I33" i="69"/>
  <c r="H33" i="69"/>
  <c r="E33" i="69"/>
  <c r="J32" i="69"/>
  <c r="K32" i="69" s="1"/>
  <c r="I32" i="69"/>
  <c r="H32" i="69"/>
  <c r="E32" i="69"/>
  <c r="J31" i="69"/>
  <c r="K31" i="69" s="1"/>
  <c r="I31" i="69"/>
  <c r="H31" i="69"/>
  <c r="E31" i="69"/>
  <c r="J30" i="69"/>
  <c r="K30" i="69" s="1"/>
  <c r="I30" i="69"/>
  <c r="H30" i="69"/>
  <c r="E30" i="69"/>
  <c r="K29" i="69"/>
  <c r="J29" i="69"/>
  <c r="I29" i="69"/>
  <c r="H29" i="69"/>
  <c r="E29" i="69"/>
  <c r="I28" i="69"/>
  <c r="H28" i="69"/>
  <c r="G28" i="69"/>
  <c r="F28" i="69"/>
  <c r="D28" i="69"/>
  <c r="E28" i="69" s="1"/>
  <c r="C28" i="69"/>
  <c r="J27" i="69"/>
  <c r="K27" i="69" s="1"/>
  <c r="I27" i="69"/>
  <c r="H27" i="69"/>
  <c r="E27" i="69"/>
  <c r="J26" i="69"/>
  <c r="K26" i="69" s="1"/>
  <c r="I26" i="69"/>
  <c r="H26" i="69"/>
  <c r="E26" i="69"/>
  <c r="K25" i="69"/>
  <c r="J25" i="69"/>
  <c r="I25" i="69"/>
  <c r="H25" i="69"/>
  <c r="E25" i="69"/>
  <c r="J24" i="69"/>
  <c r="K24" i="69" s="1"/>
  <c r="I24" i="69"/>
  <c r="H24" i="69"/>
  <c r="E24" i="69"/>
  <c r="J23" i="69"/>
  <c r="I23" i="69"/>
  <c r="K23" i="69" s="1"/>
  <c r="H23" i="69"/>
  <c r="E23" i="69"/>
  <c r="K22" i="69"/>
  <c r="J22" i="69"/>
  <c r="I22" i="69"/>
  <c r="H22" i="69"/>
  <c r="E22" i="69"/>
  <c r="K21" i="69"/>
  <c r="J21" i="69"/>
  <c r="I21" i="69"/>
  <c r="H21" i="69"/>
  <c r="E21" i="69"/>
  <c r="J20" i="69"/>
  <c r="K20" i="69" s="1"/>
  <c r="I20" i="69"/>
  <c r="H20" i="69"/>
  <c r="E20" i="69"/>
  <c r="J19" i="69"/>
  <c r="K19" i="69" s="1"/>
  <c r="I19" i="69"/>
  <c r="H19" i="69"/>
  <c r="E19" i="69"/>
  <c r="J18" i="69"/>
  <c r="K18" i="69" s="1"/>
  <c r="I18" i="69"/>
  <c r="H18" i="69"/>
  <c r="E18" i="69"/>
  <c r="K17" i="69"/>
  <c r="J17" i="69"/>
  <c r="I17" i="69"/>
  <c r="H17" i="69"/>
  <c r="E17" i="69"/>
  <c r="J16" i="69"/>
  <c r="K16" i="69" s="1"/>
  <c r="I16" i="69"/>
  <c r="H16" i="69"/>
  <c r="E16" i="69"/>
  <c r="J15" i="69"/>
  <c r="I15" i="69"/>
  <c r="K15" i="69" s="1"/>
  <c r="H15" i="69"/>
  <c r="E15" i="69"/>
  <c r="K14" i="69"/>
  <c r="J14" i="69"/>
  <c r="I14" i="69"/>
  <c r="H14" i="69"/>
  <c r="E14" i="69"/>
  <c r="K13" i="69"/>
  <c r="J13" i="69"/>
  <c r="I13" i="69"/>
  <c r="H13" i="69"/>
  <c r="E13" i="69"/>
  <c r="J12" i="69"/>
  <c r="K12" i="69" s="1"/>
  <c r="I12" i="69"/>
  <c r="H12" i="69"/>
  <c r="E12" i="69"/>
  <c r="J11" i="69"/>
  <c r="K11" i="69" s="1"/>
  <c r="I11" i="69"/>
  <c r="H11" i="69"/>
  <c r="E11" i="69"/>
  <c r="J10" i="69"/>
  <c r="K10" i="69" s="1"/>
  <c r="I10" i="69"/>
  <c r="H10" i="69"/>
  <c r="E10" i="69"/>
  <c r="G9" i="69"/>
  <c r="H9" i="69" s="1"/>
  <c r="F9" i="69"/>
  <c r="D9" i="69"/>
  <c r="J9" i="69" s="1"/>
  <c r="C9" i="69"/>
  <c r="I9" i="69" s="1"/>
  <c r="J8" i="69"/>
  <c r="K8" i="69" s="1"/>
  <c r="I8" i="69"/>
  <c r="H8" i="69"/>
  <c r="H5" i="69" s="1"/>
  <c r="E8" i="69"/>
  <c r="J7" i="69"/>
  <c r="K7" i="69" s="1"/>
  <c r="I7" i="69"/>
  <c r="H7" i="69"/>
  <c r="E7" i="69"/>
  <c r="J6" i="69"/>
  <c r="J5" i="69" s="1"/>
  <c r="I6" i="69"/>
  <c r="I5" i="69" s="1"/>
  <c r="I61" i="69" s="1"/>
  <c r="H6" i="69"/>
  <c r="E6" i="69"/>
  <c r="E5" i="69" s="1"/>
  <c r="G5" i="69"/>
  <c r="G61" i="69" s="1"/>
  <c r="F5" i="69"/>
  <c r="F61" i="69" s="1"/>
  <c r="D5" i="69"/>
  <c r="D61" i="69" s="1"/>
  <c r="C5" i="69"/>
  <c r="C61" i="69" s="1"/>
  <c r="J60" i="68"/>
  <c r="K60" i="68" s="1"/>
  <c r="I60" i="68"/>
  <c r="H60" i="68"/>
  <c r="E60" i="68"/>
  <c r="J59" i="68"/>
  <c r="K59" i="68" s="1"/>
  <c r="I59" i="68"/>
  <c r="H59" i="68"/>
  <c r="E59" i="68"/>
  <c r="J58" i="68"/>
  <c r="K58" i="68" s="1"/>
  <c r="I58" i="68"/>
  <c r="H58" i="68"/>
  <c r="E58" i="68"/>
  <c r="I57" i="68"/>
  <c r="G57" i="68"/>
  <c r="H57" i="68" s="1"/>
  <c r="F57" i="68"/>
  <c r="D57" i="68"/>
  <c r="J57" i="68" s="1"/>
  <c r="K57" i="68" s="1"/>
  <c r="C57" i="68"/>
  <c r="J56" i="68"/>
  <c r="K56" i="68" s="1"/>
  <c r="I56" i="68"/>
  <c r="H56" i="68"/>
  <c r="E56" i="68"/>
  <c r="J55" i="68"/>
  <c r="K55" i="68" s="1"/>
  <c r="I55" i="68"/>
  <c r="H55" i="68"/>
  <c r="E55" i="68"/>
  <c r="J54" i="68"/>
  <c r="K54" i="68" s="1"/>
  <c r="I54" i="68"/>
  <c r="H54" i="68"/>
  <c r="E54" i="68"/>
  <c r="J53" i="68"/>
  <c r="I53" i="68"/>
  <c r="K53" i="68" s="1"/>
  <c r="H53" i="68"/>
  <c r="E53" i="68"/>
  <c r="J52" i="68"/>
  <c r="K52" i="68" s="1"/>
  <c r="I52" i="68"/>
  <c r="H52" i="68"/>
  <c r="E52" i="68"/>
  <c r="K51" i="68"/>
  <c r="J51" i="68"/>
  <c r="I51" i="68"/>
  <c r="H51" i="68"/>
  <c r="E51" i="68"/>
  <c r="H50" i="68"/>
  <c r="G50" i="68"/>
  <c r="F50" i="68"/>
  <c r="D50" i="68"/>
  <c r="J50" i="68" s="1"/>
  <c r="K50" i="68" s="1"/>
  <c r="C50" i="68"/>
  <c r="I50" i="68" s="1"/>
  <c r="J49" i="68"/>
  <c r="I49" i="68"/>
  <c r="K49" i="68" s="1"/>
  <c r="H49" i="68"/>
  <c r="E49" i="68"/>
  <c r="J48" i="68"/>
  <c r="K48" i="68" s="1"/>
  <c r="I48" i="68"/>
  <c r="H48" i="68"/>
  <c r="E48" i="68"/>
  <c r="K47" i="68"/>
  <c r="J47" i="68"/>
  <c r="I47" i="68"/>
  <c r="H47" i="68"/>
  <c r="E47" i="68"/>
  <c r="K46" i="68"/>
  <c r="I46" i="68"/>
  <c r="H46" i="68"/>
  <c r="E46" i="68"/>
  <c r="I45" i="68"/>
  <c r="H45" i="68"/>
  <c r="G45" i="68"/>
  <c r="F45" i="68"/>
  <c r="E45" i="68"/>
  <c r="D45" i="68"/>
  <c r="K45" i="68" s="1"/>
  <c r="C45" i="68"/>
  <c r="K44" i="68"/>
  <c r="I44" i="68"/>
  <c r="H44" i="68"/>
  <c r="E44" i="68"/>
  <c r="K43" i="68"/>
  <c r="H43" i="68"/>
  <c r="E43" i="68"/>
  <c r="K42" i="68"/>
  <c r="H42" i="68"/>
  <c r="E42" i="68"/>
  <c r="I41" i="68"/>
  <c r="K41" i="68" s="1"/>
  <c r="H41" i="68"/>
  <c r="E41" i="68"/>
  <c r="K40" i="68"/>
  <c r="I40" i="68"/>
  <c r="G40" i="68"/>
  <c r="F40" i="68"/>
  <c r="H40" i="68" s="1"/>
  <c r="D40" i="68"/>
  <c r="E40" i="68" s="1"/>
  <c r="C40" i="68"/>
  <c r="K39" i="68"/>
  <c r="I39" i="68"/>
  <c r="H39" i="68"/>
  <c r="E39" i="68"/>
  <c r="K38" i="68"/>
  <c r="I38" i="68"/>
  <c r="H38" i="68"/>
  <c r="E38" i="68"/>
  <c r="I37" i="68"/>
  <c r="G37" i="68"/>
  <c r="H37" i="68" s="1"/>
  <c r="F37" i="68"/>
  <c r="D37" i="68"/>
  <c r="K37" i="68" s="1"/>
  <c r="C37" i="68"/>
  <c r="C61" i="68" s="1"/>
  <c r="K36" i="68"/>
  <c r="I36" i="68"/>
  <c r="H36" i="68"/>
  <c r="E36" i="68"/>
  <c r="K35" i="68"/>
  <c r="I35" i="68"/>
  <c r="H35" i="68"/>
  <c r="E35" i="68"/>
  <c r="K34" i="68"/>
  <c r="I34" i="68"/>
  <c r="H34" i="68"/>
  <c r="E34" i="68"/>
  <c r="I33" i="68"/>
  <c r="K33" i="68" s="1"/>
  <c r="H33" i="68"/>
  <c r="E33" i="68"/>
  <c r="K32" i="68"/>
  <c r="I32" i="68"/>
  <c r="H32" i="68"/>
  <c r="E32" i="68"/>
  <c r="K31" i="68"/>
  <c r="I31" i="68"/>
  <c r="H31" i="68"/>
  <c r="E31" i="68"/>
  <c r="K30" i="68"/>
  <c r="I30" i="68"/>
  <c r="H30" i="68"/>
  <c r="E30" i="68"/>
  <c r="K29" i="68"/>
  <c r="I29" i="68"/>
  <c r="H29" i="68"/>
  <c r="E29" i="68"/>
  <c r="J28" i="68"/>
  <c r="K28" i="68" s="1"/>
  <c r="G28" i="68"/>
  <c r="H28" i="68" s="1"/>
  <c r="F28" i="68"/>
  <c r="E28" i="68"/>
  <c r="D28" i="68"/>
  <c r="C28" i="68"/>
  <c r="I28" i="68" s="1"/>
  <c r="K27" i="68"/>
  <c r="J27" i="68"/>
  <c r="I27" i="68"/>
  <c r="H27" i="68"/>
  <c r="E27" i="68"/>
  <c r="K26" i="68"/>
  <c r="J26" i="68"/>
  <c r="I26" i="68"/>
  <c r="H26" i="68"/>
  <c r="E26" i="68"/>
  <c r="J25" i="68"/>
  <c r="K25" i="68" s="1"/>
  <c r="I25" i="68"/>
  <c r="H25" i="68"/>
  <c r="E25" i="68"/>
  <c r="J24" i="68"/>
  <c r="K24" i="68" s="1"/>
  <c r="I24" i="68"/>
  <c r="H24" i="68"/>
  <c r="E24" i="68"/>
  <c r="J23" i="68"/>
  <c r="K23" i="68" s="1"/>
  <c r="I23" i="68"/>
  <c r="H23" i="68"/>
  <c r="E23" i="68"/>
  <c r="J22" i="68"/>
  <c r="K22" i="68" s="1"/>
  <c r="I22" i="68"/>
  <c r="H22" i="68"/>
  <c r="E22" i="68"/>
  <c r="J21" i="68"/>
  <c r="I21" i="68"/>
  <c r="K21" i="68" s="1"/>
  <c r="H21" i="68"/>
  <c r="E21" i="68"/>
  <c r="J20" i="68"/>
  <c r="K20" i="68" s="1"/>
  <c r="I20" i="68"/>
  <c r="H20" i="68"/>
  <c r="E20" i="68"/>
  <c r="K19" i="68"/>
  <c r="J19" i="68"/>
  <c r="I19" i="68"/>
  <c r="H19" i="68"/>
  <c r="E19" i="68"/>
  <c r="K18" i="68"/>
  <c r="J18" i="68"/>
  <c r="I18" i="68"/>
  <c r="H18" i="68"/>
  <c r="E18" i="68"/>
  <c r="J17" i="68"/>
  <c r="I17" i="68"/>
  <c r="K17" i="68" s="1"/>
  <c r="H17" i="68"/>
  <c r="E17" i="68"/>
  <c r="J16" i="68"/>
  <c r="K16" i="68" s="1"/>
  <c r="I16" i="68"/>
  <c r="H16" i="68"/>
  <c r="E16" i="68"/>
  <c r="J15" i="68"/>
  <c r="K15" i="68" s="1"/>
  <c r="I15" i="68"/>
  <c r="H15" i="68"/>
  <c r="E15" i="68"/>
  <c r="J14" i="68"/>
  <c r="K14" i="68" s="1"/>
  <c r="I14" i="68"/>
  <c r="H14" i="68"/>
  <c r="E14" i="68"/>
  <c r="J13" i="68"/>
  <c r="I13" i="68"/>
  <c r="K13" i="68" s="1"/>
  <c r="H13" i="68"/>
  <c r="E13" i="68"/>
  <c r="J12" i="68"/>
  <c r="K12" i="68" s="1"/>
  <c r="I12" i="68"/>
  <c r="H12" i="68"/>
  <c r="E12" i="68"/>
  <c r="K11" i="68"/>
  <c r="J11" i="68"/>
  <c r="I11" i="68"/>
  <c r="H11" i="68"/>
  <c r="E11" i="68"/>
  <c r="K10" i="68"/>
  <c r="J10" i="68"/>
  <c r="I10" i="68"/>
  <c r="H10" i="68"/>
  <c r="E10" i="68"/>
  <c r="I9" i="68"/>
  <c r="H9" i="68"/>
  <c r="G9" i="68"/>
  <c r="F9" i="68"/>
  <c r="E9" i="68"/>
  <c r="D9" i="68"/>
  <c r="J9" i="68" s="1"/>
  <c r="K9" i="68" s="1"/>
  <c r="C9" i="68"/>
  <c r="J8" i="68"/>
  <c r="K8" i="68" s="1"/>
  <c r="I8" i="68"/>
  <c r="I5" i="68" s="1"/>
  <c r="I61" i="68" s="1"/>
  <c r="H8" i="68"/>
  <c r="E8" i="68"/>
  <c r="K7" i="68"/>
  <c r="J7" i="68"/>
  <c r="I7" i="68"/>
  <c r="H7" i="68"/>
  <c r="E7" i="68"/>
  <c r="E5" i="68" s="1"/>
  <c r="K6" i="68"/>
  <c r="K5" i="68" s="1"/>
  <c r="K61" i="68" s="1"/>
  <c r="J6" i="68"/>
  <c r="J5" i="68" s="1"/>
  <c r="I6" i="68"/>
  <c r="H6" i="68"/>
  <c r="E6" i="68"/>
  <c r="H5" i="68"/>
  <c r="G5" i="68"/>
  <c r="G61" i="68" s="1"/>
  <c r="F5" i="68"/>
  <c r="F61" i="68" s="1"/>
  <c r="D5" i="68"/>
  <c r="C5" i="68"/>
  <c r="C5" i="38"/>
  <c r="D5" i="38"/>
  <c r="F5" i="38"/>
  <c r="G5" i="38"/>
  <c r="H5" i="38"/>
  <c r="E6" i="38"/>
  <c r="E5" i="38" s="1"/>
  <c r="H6" i="38"/>
  <c r="I6" i="38"/>
  <c r="J6" i="38"/>
  <c r="K6" i="38"/>
  <c r="E7" i="38"/>
  <c r="H7" i="38"/>
  <c r="I7" i="38"/>
  <c r="J7" i="38"/>
  <c r="K7" i="38"/>
  <c r="E8" i="38"/>
  <c r="H8" i="38"/>
  <c r="I8" i="38"/>
  <c r="I5" i="38" s="1"/>
  <c r="J8" i="38"/>
  <c r="J5" i="38" s="1"/>
  <c r="C9" i="38"/>
  <c r="D9" i="38"/>
  <c r="E9" i="38" s="1"/>
  <c r="F9" i="38"/>
  <c r="G9" i="38"/>
  <c r="H9" i="38"/>
  <c r="I9" i="38"/>
  <c r="J9" i="38"/>
  <c r="K9" i="38" s="1"/>
  <c r="E10" i="38"/>
  <c r="H10" i="38"/>
  <c r="I10" i="38"/>
  <c r="J10" i="38"/>
  <c r="K10" i="38"/>
  <c r="E11" i="38"/>
  <c r="H11" i="38"/>
  <c r="I11" i="38"/>
  <c r="J11" i="38"/>
  <c r="K11" i="38" s="1"/>
  <c r="E12" i="38"/>
  <c r="H12" i="38"/>
  <c r="I12" i="38"/>
  <c r="J12" i="38"/>
  <c r="K12" i="38" s="1"/>
  <c r="E13" i="38"/>
  <c r="H13" i="38"/>
  <c r="I13" i="38"/>
  <c r="J13" i="38"/>
  <c r="K13" i="38" s="1"/>
  <c r="E14" i="38"/>
  <c r="H14" i="38"/>
  <c r="I14" i="38"/>
  <c r="J14" i="38"/>
  <c r="K14" i="38" s="1"/>
  <c r="E15" i="38"/>
  <c r="H15" i="38"/>
  <c r="I15" i="38"/>
  <c r="J15" i="38"/>
  <c r="K15" i="38" s="1"/>
  <c r="E16" i="38"/>
  <c r="H16" i="38"/>
  <c r="I16" i="38"/>
  <c r="K16" i="38" s="1"/>
  <c r="J16" i="38"/>
  <c r="E17" i="38"/>
  <c r="H17" i="38"/>
  <c r="I17" i="38"/>
  <c r="J17" i="38"/>
  <c r="K17" i="38" s="1"/>
  <c r="E18" i="38"/>
  <c r="H18" i="38"/>
  <c r="I18" i="38"/>
  <c r="J18" i="38"/>
  <c r="K18" i="38"/>
  <c r="E19" i="38"/>
  <c r="H19" i="38"/>
  <c r="I19" i="38"/>
  <c r="J19" i="38"/>
  <c r="K19" i="38" s="1"/>
  <c r="E20" i="38"/>
  <c r="H20" i="38"/>
  <c r="I20" i="38"/>
  <c r="J20" i="38"/>
  <c r="K20" i="38" s="1"/>
  <c r="E21" i="38"/>
  <c r="H21" i="38"/>
  <c r="I21" i="38"/>
  <c r="J21" i="38"/>
  <c r="K21" i="38" s="1"/>
  <c r="E22" i="38"/>
  <c r="H22" i="38"/>
  <c r="I22" i="38"/>
  <c r="K22" i="38" s="1"/>
  <c r="J22" i="38"/>
  <c r="E23" i="38"/>
  <c r="H23" i="38"/>
  <c r="I23" i="38"/>
  <c r="J23" i="38"/>
  <c r="K23" i="38" s="1"/>
  <c r="E24" i="38"/>
  <c r="H24" i="38"/>
  <c r="I24" i="38"/>
  <c r="J24" i="38"/>
  <c r="K24" i="38"/>
  <c r="E25" i="38"/>
  <c r="H25" i="38"/>
  <c r="I25" i="38"/>
  <c r="J25" i="38"/>
  <c r="K25" i="38"/>
  <c r="E26" i="38"/>
  <c r="H26" i="38"/>
  <c r="I26" i="38"/>
  <c r="J26" i="38"/>
  <c r="K26" i="38"/>
  <c r="E27" i="38"/>
  <c r="H27" i="38"/>
  <c r="I27" i="38"/>
  <c r="J27" i="38"/>
  <c r="K27" i="38" s="1"/>
  <c r="C28" i="38"/>
  <c r="I28" i="38" s="1"/>
  <c r="D28" i="38"/>
  <c r="J28" i="38" s="1"/>
  <c r="E28" i="38"/>
  <c r="F28" i="38"/>
  <c r="G28" i="38"/>
  <c r="H28" i="38"/>
  <c r="E29" i="38"/>
  <c r="H29" i="38"/>
  <c r="I29" i="38"/>
  <c r="J29" i="38"/>
  <c r="K29" i="38"/>
  <c r="E30" i="38"/>
  <c r="H30" i="38"/>
  <c r="I30" i="38"/>
  <c r="J30" i="38"/>
  <c r="K30" i="38"/>
  <c r="E31" i="38"/>
  <c r="H31" i="38"/>
  <c r="I31" i="38"/>
  <c r="J31" i="38"/>
  <c r="K31" i="38" s="1"/>
  <c r="E32" i="38"/>
  <c r="H32" i="38"/>
  <c r="I32" i="38"/>
  <c r="J32" i="38"/>
  <c r="K32" i="38" s="1"/>
  <c r="E33" i="38"/>
  <c r="H33" i="38"/>
  <c r="I33" i="38"/>
  <c r="J33" i="38"/>
  <c r="K33" i="38" s="1"/>
  <c r="E34" i="38"/>
  <c r="H34" i="38"/>
  <c r="I34" i="38"/>
  <c r="J34" i="38"/>
  <c r="K34" i="38" s="1"/>
  <c r="E35" i="38"/>
  <c r="H35" i="38"/>
  <c r="I35" i="38"/>
  <c r="J35" i="38"/>
  <c r="K35" i="38" s="1"/>
  <c r="E36" i="38"/>
  <c r="H36" i="38"/>
  <c r="I36" i="38"/>
  <c r="J36" i="38"/>
  <c r="K36" i="38"/>
  <c r="C37" i="38"/>
  <c r="I37" i="38" s="1"/>
  <c r="D37" i="38"/>
  <c r="D61" i="38" s="1"/>
  <c r="F37" i="38"/>
  <c r="G37" i="38"/>
  <c r="H37" i="38" s="1"/>
  <c r="E38" i="38"/>
  <c r="H38" i="38"/>
  <c r="I38" i="38"/>
  <c r="J38" i="38"/>
  <c r="K38" i="38" s="1"/>
  <c r="E39" i="38"/>
  <c r="H39" i="38"/>
  <c r="I39" i="38"/>
  <c r="J39" i="38"/>
  <c r="K39" i="38" s="1"/>
  <c r="C40" i="38"/>
  <c r="D40" i="38"/>
  <c r="E40" i="38" s="1"/>
  <c r="F40" i="38"/>
  <c r="G40" i="38"/>
  <c r="H40" i="38" s="1"/>
  <c r="I40" i="38"/>
  <c r="E41" i="38"/>
  <c r="H41" i="38"/>
  <c r="I41" i="38"/>
  <c r="J41" i="38"/>
  <c r="K41" i="38" s="1"/>
  <c r="E42" i="38"/>
  <c r="H42" i="38"/>
  <c r="I42" i="38"/>
  <c r="J42" i="38"/>
  <c r="K42" i="38" s="1"/>
  <c r="E43" i="38"/>
  <c r="H43" i="38"/>
  <c r="I43" i="38"/>
  <c r="J43" i="38"/>
  <c r="K43" i="38" s="1"/>
  <c r="E44" i="38"/>
  <c r="H44" i="38"/>
  <c r="I44" i="38"/>
  <c r="J44" i="38"/>
  <c r="K44" i="38"/>
  <c r="C45" i="38"/>
  <c r="D45" i="38"/>
  <c r="J45" i="38" s="1"/>
  <c r="F45" i="38"/>
  <c r="I45" i="38" s="1"/>
  <c r="G45" i="38"/>
  <c r="H45" i="38" s="1"/>
  <c r="E46" i="38"/>
  <c r="H46" i="38"/>
  <c r="I46" i="38"/>
  <c r="J46" i="38"/>
  <c r="K46" i="38" s="1"/>
  <c r="E47" i="38"/>
  <c r="H47" i="38"/>
  <c r="I47" i="38"/>
  <c r="J47" i="38"/>
  <c r="K47" i="38" s="1"/>
  <c r="E48" i="38"/>
  <c r="H48" i="38"/>
  <c r="I48" i="38"/>
  <c r="J48" i="38"/>
  <c r="K48" i="38" s="1"/>
  <c r="E49" i="38"/>
  <c r="H49" i="38"/>
  <c r="I49" i="38"/>
  <c r="J49" i="38"/>
  <c r="K49" i="38"/>
  <c r="C50" i="38"/>
  <c r="D50" i="38"/>
  <c r="E50" i="38" s="1"/>
  <c r="F50" i="38"/>
  <c r="G50" i="38"/>
  <c r="J50" i="38" s="1"/>
  <c r="K50" i="38" s="1"/>
  <c r="I50" i="38"/>
  <c r="E51" i="38"/>
  <c r="H51" i="38"/>
  <c r="I51" i="38"/>
  <c r="J51" i="38"/>
  <c r="K51" i="38" s="1"/>
  <c r="E52" i="38"/>
  <c r="H52" i="38"/>
  <c r="I52" i="38"/>
  <c r="J52" i="38"/>
  <c r="K52" i="38" s="1"/>
  <c r="E53" i="38"/>
  <c r="H53" i="38"/>
  <c r="I53" i="38"/>
  <c r="J53" i="38"/>
  <c r="K53" i="38"/>
  <c r="E54" i="38"/>
  <c r="H54" i="38"/>
  <c r="I54" i="38"/>
  <c r="J54" i="38"/>
  <c r="K54" i="38"/>
  <c r="E55" i="38"/>
  <c r="H55" i="38"/>
  <c r="I55" i="38"/>
  <c r="K55" i="38" s="1"/>
  <c r="J55" i="38"/>
  <c r="E56" i="38"/>
  <c r="H56" i="38"/>
  <c r="I56" i="38"/>
  <c r="K56" i="38" s="1"/>
  <c r="J56" i="38"/>
  <c r="C57" i="38"/>
  <c r="E57" i="38" s="1"/>
  <c r="D57" i="38"/>
  <c r="F57" i="38"/>
  <c r="G57" i="38"/>
  <c r="H57" i="38"/>
  <c r="J57" i="38"/>
  <c r="E58" i="38"/>
  <c r="H58" i="38"/>
  <c r="I58" i="38"/>
  <c r="J58" i="38"/>
  <c r="K58" i="38"/>
  <c r="E59" i="38"/>
  <c r="H59" i="38"/>
  <c r="I59" i="38"/>
  <c r="J59" i="38"/>
  <c r="K59" i="38" s="1"/>
  <c r="E60" i="38"/>
  <c r="H60" i="38"/>
  <c r="I60" i="38"/>
  <c r="K60" i="38" s="1"/>
  <c r="J60" i="38"/>
  <c r="C61" i="38"/>
  <c r="F61" i="38"/>
  <c r="J60" i="24"/>
  <c r="I60" i="24"/>
  <c r="K60" i="24" s="1"/>
  <c r="H60" i="24"/>
  <c r="E60" i="24"/>
  <c r="K59" i="24"/>
  <c r="J59" i="24"/>
  <c r="I59" i="24"/>
  <c r="H59" i="24"/>
  <c r="E59" i="24"/>
  <c r="J58" i="24"/>
  <c r="I58" i="24"/>
  <c r="K58" i="24" s="1"/>
  <c r="K57" i="24" s="1"/>
  <c r="H58" i="24"/>
  <c r="H57" i="24" s="1"/>
  <c r="E58" i="24"/>
  <c r="G57" i="24"/>
  <c r="F57" i="24"/>
  <c r="I57" i="24" s="1"/>
  <c r="E57" i="24"/>
  <c r="D57" i="24"/>
  <c r="J57" i="24" s="1"/>
  <c r="C57" i="24"/>
  <c r="J56" i="24"/>
  <c r="I56" i="24"/>
  <c r="K56" i="24" s="1"/>
  <c r="H56" i="24"/>
  <c r="E56" i="24"/>
  <c r="K55" i="24"/>
  <c r="K54" i="24" s="1"/>
  <c r="J55" i="24"/>
  <c r="I55" i="24"/>
  <c r="H55" i="24"/>
  <c r="E55" i="24"/>
  <c r="J54" i="24"/>
  <c r="I54" i="24"/>
  <c r="H54" i="24"/>
  <c r="E54" i="24"/>
  <c r="J53" i="24"/>
  <c r="I53" i="24"/>
  <c r="K53" i="24" s="1"/>
  <c r="H53" i="24"/>
  <c r="E53" i="24"/>
  <c r="K52" i="24"/>
  <c r="J52" i="24"/>
  <c r="I52" i="24"/>
  <c r="H52" i="24"/>
  <c r="E52" i="24"/>
  <c r="K51" i="24"/>
  <c r="K50" i="24" s="1"/>
  <c r="J51" i="24"/>
  <c r="I51" i="24"/>
  <c r="H51" i="24"/>
  <c r="H50" i="24" s="1"/>
  <c r="E51" i="24"/>
  <c r="G50" i="24"/>
  <c r="F50" i="24"/>
  <c r="E50" i="24"/>
  <c r="D50" i="24"/>
  <c r="J50" i="24" s="1"/>
  <c r="C50" i="24"/>
  <c r="I50" i="24" s="1"/>
  <c r="J49" i="24"/>
  <c r="I49" i="24"/>
  <c r="K49" i="24" s="1"/>
  <c r="H49" i="24"/>
  <c r="E49" i="24"/>
  <c r="K48" i="24"/>
  <c r="J48" i="24"/>
  <c r="I48" i="24"/>
  <c r="H48" i="24"/>
  <c r="E48" i="24"/>
  <c r="K47" i="24"/>
  <c r="J47" i="24"/>
  <c r="I47" i="24"/>
  <c r="H47" i="24"/>
  <c r="E47" i="24"/>
  <c r="K46" i="24"/>
  <c r="K45" i="24" s="1"/>
  <c r="J46" i="24"/>
  <c r="I46" i="24"/>
  <c r="H46" i="24"/>
  <c r="H45" i="24" s="1"/>
  <c r="E46" i="24"/>
  <c r="J45" i="24"/>
  <c r="I45" i="24"/>
  <c r="G45" i="24"/>
  <c r="F45" i="24"/>
  <c r="E45" i="24"/>
  <c r="D45" i="24"/>
  <c r="C45" i="24"/>
  <c r="K44" i="24"/>
  <c r="J44" i="24"/>
  <c r="I44" i="24"/>
  <c r="H44" i="24"/>
  <c r="E44" i="24"/>
  <c r="J43" i="24"/>
  <c r="I43" i="24"/>
  <c r="E43" i="24"/>
  <c r="J42" i="24"/>
  <c r="I42" i="24"/>
  <c r="E42" i="24"/>
  <c r="J41" i="24"/>
  <c r="I41" i="24"/>
  <c r="K41" i="24" s="1"/>
  <c r="K40" i="24" s="1"/>
  <c r="H41" i="24"/>
  <c r="H40" i="24" s="1"/>
  <c r="E41" i="24"/>
  <c r="J40" i="24"/>
  <c r="G40" i="24"/>
  <c r="F40" i="24"/>
  <c r="D40" i="24"/>
  <c r="C40" i="24"/>
  <c r="E40" i="24" s="1"/>
  <c r="K39" i="24"/>
  <c r="J39" i="24"/>
  <c r="I39" i="24"/>
  <c r="H39" i="24"/>
  <c r="E39" i="24"/>
  <c r="J38" i="24"/>
  <c r="I38" i="24"/>
  <c r="K38" i="24" s="1"/>
  <c r="K37" i="24" s="1"/>
  <c r="H38" i="24"/>
  <c r="H37" i="24" s="1"/>
  <c r="E38" i="24"/>
  <c r="G37" i="24"/>
  <c r="F37" i="24"/>
  <c r="I37" i="24" s="1"/>
  <c r="E37" i="24"/>
  <c r="D37" i="24"/>
  <c r="J37" i="24" s="1"/>
  <c r="C37" i="24"/>
  <c r="J36" i="24"/>
  <c r="I36" i="24"/>
  <c r="K36" i="24" s="1"/>
  <c r="H36" i="24"/>
  <c r="E36" i="24"/>
  <c r="K35" i="24"/>
  <c r="J35" i="24"/>
  <c r="I35" i="24"/>
  <c r="H35" i="24"/>
  <c r="E35" i="24"/>
  <c r="J34" i="24"/>
  <c r="I34" i="24"/>
  <c r="K34" i="24" s="1"/>
  <c r="H34" i="24"/>
  <c r="E34" i="24"/>
  <c r="J33" i="24"/>
  <c r="I33" i="24"/>
  <c r="K33" i="24" s="1"/>
  <c r="H33" i="24"/>
  <c r="E33" i="24"/>
  <c r="K32" i="24"/>
  <c r="J32" i="24"/>
  <c r="I32" i="24"/>
  <c r="H32" i="24"/>
  <c r="E32" i="24"/>
  <c r="K31" i="24"/>
  <c r="J31" i="24"/>
  <c r="I31" i="24"/>
  <c r="H31" i="24"/>
  <c r="E31" i="24"/>
  <c r="J30" i="24"/>
  <c r="I30" i="24"/>
  <c r="K30" i="24" s="1"/>
  <c r="H30" i="24"/>
  <c r="E30" i="24"/>
  <c r="J29" i="24"/>
  <c r="I29" i="24"/>
  <c r="K29" i="24" s="1"/>
  <c r="H29" i="24"/>
  <c r="H28" i="24" s="1"/>
  <c r="E29" i="24"/>
  <c r="G28" i="24"/>
  <c r="J28" i="24" s="1"/>
  <c r="F28" i="24"/>
  <c r="D28" i="24"/>
  <c r="C28" i="24"/>
  <c r="I28" i="24" s="1"/>
  <c r="K27" i="24"/>
  <c r="J27" i="24"/>
  <c r="I27" i="24"/>
  <c r="H27" i="24"/>
  <c r="E27" i="24"/>
  <c r="J26" i="24"/>
  <c r="I26" i="24"/>
  <c r="K26" i="24" s="1"/>
  <c r="H26" i="24"/>
  <c r="E26" i="24"/>
  <c r="J25" i="24"/>
  <c r="I25" i="24"/>
  <c r="K25" i="24" s="1"/>
  <c r="H25" i="24"/>
  <c r="E25" i="24"/>
  <c r="J24" i="24"/>
  <c r="K24" i="24" s="1"/>
  <c r="I24" i="24"/>
  <c r="H24" i="24"/>
  <c r="E24" i="24"/>
  <c r="K23" i="24"/>
  <c r="J23" i="24"/>
  <c r="I23" i="24"/>
  <c r="H23" i="24"/>
  <c r="E23" i="24"/>
  <c r="J22" i="24"/>
  <c r="I22" i="24"/>
  <c r="K22" i="24" s="1"/>
  <c r="H22" i="24"/>
  <c r="E22" i="24"/>
  <c r="J21" i="24"/>
  <c r="I21" i="24"/>
  <c r="K21" i="24" s="1"/>
  <c r="H21" i="24"/>
  <c r="E21" i="24"/>
  <c r="K20" i="24"/>
  <c r="J20" i="24"/>
  <c r="I20" i="24"/>
  <c r="H20" i="24"/>
  <c r="E20" i="24"/>
  <c r="K19" i="24"/>
  <c r="J19" i="24"/>
  <c r="I19" i="24"/>
  <c r="H19" i="24"/>
  <c r="E19" i="24"/>
  <c r="J18" i="24"/>
  <c r="I18" i="24"/>
  <c r="K18" i="24" s="1"/>
  <c r="H18" i="24"/>
  <c r="E18" i="24"/>
  <c r="J17" i="24"/>
  <c r="I17" i="24"/>
  <c r="K17" i="24" s="1"/>
  <c r="H17" i="24"/>
  <c r="E17" i="24"/>
  <c r="J16" i="24"/>
  <c r="I16" i="24"/>
  <c r="K16" i="24" s="1"/>
  <c r="H16" i="24"/>
  <c r="E16" i="24"/>
  <c r="K15" i="24"/>
  <c r="J15" i="24"/>
  <c r="I15" i="24"/>
  <c r="H15" i="24"/>
  <c r="E15" i="24"/>
  <c r="J14" i="24"/>
  <c r="I14" i="24"/>
  <c r="K14" i="24" s="1"/>
  <c r="H14" i="24"/>
  <c r="E14" i="24"/>
  <c r="J13" i="24"/>
  <c r="I13" i="24"/>
  <c r="K13" i="24" s="1"/>
  <c r="H13" i="24"/>
  <c r="E13" i="24"/>
  <c r="K12" i="24"/>
  <c r="J12" i="24"/>
  <c r="I12" i="24"/>
  <c r="H12" i="24"/>
  <c r="E12" i="24"/>
  <c r="K11" i="24"/>
  <c r="J11" i="24"/>
  <c r="I11" i="24"/>
  <c r="H11" i="24"/>
  <c r="E11" i="24"/>
  <c r="J10" i="24"/>
  <c r="I10" i="24"/>
  <c r="K10" i="24" s="1"/>
  <c r="H10" i="24"/>
  <c r="H9" i="24" s="1"/>
  <c r="E10" i="24"/>
  <c r="J9" i="24"/>
  <c r="I9" i="24"/>
  <c r="G9" i="24"/>
  <c r="F9" i="24"/>
  <c r="E9" i="24"/>
  <c r="D9" i="24"/>
  <c r="C9" i="24"/>
  <c r="K8" i="24"/>
  <c r="J8" i="24"/>
  <c r="I8" i="24"/>
  <c r="H8" i="24"/>
  <c r="E8" i="24"/>
  <c r="K7" i="24"/>
  <c r="J7" i="24"/>
  <c r="I7" i="24"/>
  <c r="H7" i="24"/>
  <c r="E7" i="24"/>
  <c r="J6" i="24"/>
  <c r="I6" i="24"/>
  <c r="K6" i="24" s="1"/>
  <c r="K5" i="24" s="1"/>
  <c r="H6" i="24"/>
  <c r="H5" i="24" s="1"/>
  <c r="H61" i="24" s="1"/>
  <c r="E6" i="24"/>
  <c r="J5" i="24"/>
  <c r="I5" i="24"/>
  <c r="G5" i="24"/>
  <c r="G61" i="24" s="1"/>
  <c r="F5" i="24"/>
  <c r="E5" i="24"/>
  <c r="D5" i="24"/>
  <c r="D61" i="24" s="1"/>
  <c r="C5" i="24"/>
  <c r="C61" i="24" s="1"/>
  <c r="J60" i="28"/>
  <c r="K60" i="28" s="1"/>
  <c r="I60" i="28"/>
  <c r="H60" i="28"/>
  <c r="E60" i="28"/>
  <c r="J59" i="28"/>
  <c r="K59" i="28" s="1"/>
  <c r="I59" i="28"/>
  <c r="H59" i="28"/>
  <c r="E59" i="28"/>
  <c r="J58" i="28"/>
  <c r="K58" i="28" s="1"/>
  <c r="I58" i="28"/>
  <c r="H58" i="28"/>
  <c r="E58" i="28"/>
  <c r="G57" i="28"/>
  <c r="H57" i="28" s="1"/>
  <c r="F57" i="28"/>
  <c r="D57" i="28"/>
  <c r="J57" i="28" s="1"/>
  <c r="C57" i="28"/>
  <c r="I57" i="28" s="1"/>
  <c r="J56" i="28"/>
  <c r="K56" i="28" s="1"/>
  <c r="I56" i="28"/>
  <c r="H56" i="28"/>
  <c r="E56" i="28"/>
  <c r="J55" i="28"/>
  <c r="K55" i="28" s="1"/>
  <c r="I55" i="28"/>
  <c r="H55" i="28"/>
  <c r="E55" i="28"/>
  <c r="G54" i="28"/>
  <c r="J54" i="28" s="1"/>
  <c r="F54" i="28"/>
  <c r="D54" i="28"/>
  <c r="E54" i="28" s="1"/>
  <c r="C54" i="28"/>
  <c r="I54" i="28" s="1"/>
  <c r="K53" i="28"/>
  <c r="J53" i="28"/>
  <c r="I53" i="28"/>
  <c r="H53" i="28"/>
  <c r="E53" i="28"/>
  <c r="J52" i="28"/>
  <c r="K52" i="28" s="1"/>
  <c r="I52" i="28"/>
  <c r="H52" i="28"/>
  <c r="E52" i="28"/>
  <c r="J51" i="28"/>
  <c r="K51" i="28" s="1"/>
  <c r="I51" i="28"/>
  <c r="H51" i="28"/>
  <c r="E51" i="28"/>
  <c r="G50" i="28"/>
  <c r="J50" i="28" s="1"/>
  <c r="K50" i="28" s="1"/>
  <c r="F50" i="28"/>
  <c r="I50" i="28" s="1"/>
  <c r="D50" i="28"/>
  <c r="E50" i="28" s="1"/>
  <c r="C50" i="28"/>
  <c r="K49" i="28"/>
  <c r="J49" i="28"/>
  <c r="I49" i="28"/>
  <c r="H49" i="28"/>
  <c r="E49" i="28"/>
  <c r="J48" i="28"/>
  <c r="K48" i="28" s="1"/>
  <c r="I48" i="28"/>
  <c r="H48" i="28"/>
  <c r="E48" i="28"/>
  <c r="J47" i="28"/>
  <c r="K47" i="28" s="1"/>
  <c r="I47" i="28"/>
  <c r="H47" i="28"/>
  <c r="E47" i="28"/>
  <c r="J46" i="28"/>
  <c r="K46" i="28" s="1"/>
  <c r="I46" i="28"/>
  <c r="H46" i="28"/>
  <c r="E46" i="28"/>
  <c r="G45" i="28"/>
  <c r="H45" i="28" s="1"/>
  <c r="F45" i="28"/>
  <c r="D45" i="28"/>
  <c r="J45" i="28" s="1"/>
  <c r="K45" i="28" s="1"/>
  <c r="C45" i="28"/>
  <c r="I45" i="28" s="1"/>
  <c r="J44" i="28"/>
  <c r="K44" i="28" s="1"/>
  <c r="I44" i="28"/>
  <c r="H44" i="28"/>
  <c r="E44" i="28"/>
  <c r="K43" i="28"/>
  <c r="H43" i="28"/>
  <c r="E43" i="28"/>
  <c r="K42" i="28"/>
  <c r="H42" i="28"/>
  <c r="E42" i="28"/>
  <c r="K41" i="28"/>
  <c r="J41" i="28"/>
  <c r="I41" i="28"/>
  <c r="H41" i="28"/>
  <c r="E41" i="28"/>
  <c r="H40" i="28"/>
  <c r="G40" i="28"/>
  <c r="F40" i="28"/>
  <c r="I40" i="28" s="1"/>
  <c r="E40" i="28"/>
  <c r="D40" i="28"/>
  <c r="J40" i="28" s="1"/>
  <c r="C40" i="28"/>
  <c r="J39" i="28"/>
  <c r="K39" i="28" s="1"/>
  <c r="I39" i="28"/>
  <c r="H39" i="28"/>
  <c r="E39" i="28"/>
  <c r="K38" i="28"/>
  <c r="J38" i="28"/>
  <c r="I38" i="28"/>
  <c r="H38" i="28"/>
  <c r="E38" i="28"/>
  <c r="H37" i="28"/>
  <c r="G37" i="28"/>
  <c r="F37" i="28"/>
  <c r="D37" i="28"/>
  <c r="E37" i="28" s="1"/>
  <c r="C37" i="28"/>
  <c r="I37" i="28" s="1"/>
  <c r="J36" i="28"/>
  <c r="K36" i="28" s="1"/>
  <c r="I36" i="28"/>
  <c r="H36" i="28"/>
  <c r="E36" i="28"/>
  <c r="J35" i="28"/>
  <c r="K35" i="28" s="1"/>
  <c r="I35" i="28"/>
  <c r="H35" i="28"/>
  <c r="E35" i="28"/>
  <c r="K34" i="28"/>
  <c r="J34" i="28"/>
  <c r="I34" i="28"/>
  <c r="H34" i="28"/>
  <c r="E34" i="28"/>
  <c r="K33" i="28"/>
  <c r="J33" i="28"/>
  <c r="I33" i="28"/>
  <c r="H33" i="28"/>
  <c r="E33" i="28"/>
  <c r="J32" i="28"/>
  <c r="K32" i="28" s="1"/>
  <c r="I32" i="28"/>
  <c r="H32" i="28"/>
  <c r="E32" i="28"/>
  <c r="J31" i="28"/>
  <c r="K31" i="28" s="1"/>
  <c r="I31" i="28"/>
  <c r="H31" i="28"/>
  <c r="E31" i="28"/>
  <c r="J30" i="28"/>
  <c r="K30" i="28" s="1"/>
  <c r="I30" i="28"/>
  <c r="H30" i="28"/>
  <c r="E30" i="28"/>
  <c r="K29" i="28"/>
  <c r="J29" i="28"/>
  <c r="I29" i="28"/>
  <c r="H29" i="28"/>
  <c r="E29" i="28"/>
  <c r="I28" i="28"/>
  <c r="H28" i="28"/>
  <c r="G28" i="28"/>
  <c r="F28" i="28"/>
  <c r="D28" i="28"/>
  <c r="E28" i="28" s="1"/>
  <c r="C28" i="28"/>
  <c r="J27" i="28"/>
  <c r="K27" i="28" s="1"/>
  <c r="I27" i="28"/>
  <c r="H27" i="28"/>
  <c r="E27" i="28"/>
  <c r="J26" i="28"/>
  <c r="K26" i="28" s="1"/>
  <c r="I26" i="28"/>
  <c r="H26" i="28"/>
  <c r="E26" i="28"/>
  <c r="K25" i="28"/>
  <c r="J25" i="28"/>
  <c r="I25" i="28"/>
  <c r="H25" i="28"/>
  <c r="E25" i="28"/>
  <c r="J24" i="28"/>
  <c r="K24" i="28" s="1"/>
  <c r="I24" i="28"/>
  <c r="H24" i="28"/>
  <c r="E24" i="28"/>
  <c r="J23" i="28"/>
  <c r="K23" i="28" s="1"/>
  <c r="I23" i="28"/>
  <c r="H23" i="28"/>
  <c r="E23" i="28"/>
  <c r="K22" i="28"/>
  <c r="J22" i="28"/>
  <c r="I22" i="28"/>
  <c r="H22" i="28"/>
  <c r="E22" i="28"/>
  <c r="K21" i="28"/>
  <c r="J21" i="28"/>
  <c r="I21" i="28"/>
  <c r="H21" i="28"/>
  <c r="E21" i="28"/>
  <c r="J20" i="28"/>
  <c r="K20" i="28" s="1"/>
  <c r="I20" i="28"/>
  <c r="H20" i="28"/>
  <c r="E20" i="28"/>
  <c r="J19" i="28"/>
  <c r="K19" i="28" s="1"/>
  <c r="I19" i="28"/>
  <c r="H19" i="28"/>
  <c r="E19" i="28"/>
  <c r="J18" i="28"/>
  <c r="K18" i="28" s="1"/>
  <c r="I18" i="28"/>
  <c r="H18" i="28"/>
  <c r="E18" i="28"/>
  <c r="J17" i="28"/>
  <c r="K17" i="28" s="1"/>
  <c r="I17" i="28"/>
  <c r="H17" i="28"/>
  <c r="E17" i="28"/>
  <c r="J16" i="28"/>
  <c r="K16" i="28" s="1"/>
  <c r="I16" i="28"/>
  <c r="H16" i="28"/>
  <c r="E16" i="28"/>
  <c r="J15" i="28"/>
  <c r="K15" i="28" s="1"/>
  <c r="I15" i="28"/>
  <c r="H15" i="28"/>
  <c r="E15" i="28"/>
  <c r="K14" i="28"/>
  <c r="J14" i="28"/>
  <c r="I14" i="28"/>
  <c r="H14" i="28"/>
  <c r="E14" i="28"/>
  <c r="K13" i="28"/>
  <c r="J13" i="28"/>
  <c r="I13" i="28"/>
  <c r="H13" i="28"/>
  <c r="E13" i="28"/>
  <c r="J12" i="28"/>
  <c r="I12" i="28"/>
  <c r="K12" i="28" s="1"/>
  <c r="H12" i="28"/>
  <c r="E12" i="28"/>
  <c r="J11" i="28"/>
  <c r="K11" i="28" s="1"/>
  <c r="I11" i="28"/>
  <c r="H11" i="28"/>
  <c r="E11" i="28"/>
  <c r="J10" i="28"/>
  <c r="K10" i="28" s="1"/>
  <c r="I10" i="28"/>
  <c r="H10" i="28"/>
  <c r="E10" i="28"/>
  <c r="G9" i="28"/>
  <c r="H9" i="28" s="1"/>
  <c r="F9" i="28"/>
  <c r="D9" i="28"/>
  <c r="J9" i="28" s="1"/>
  <c r="C9" i="28"/>
  <c r="I9" i="28" s="1"/>
  <c r="J8" i="28"/>
  <c r="K8" i="28" s="1"/>
  <c r="I8" i="28"/>
  <c r="H8" i="28"/>
  <c r="E8" i="28"/>
  <c r="J7" i="28"/>
  <c r="K7" i="28" s="1"/>
  <c r="I7" i="28"/>
  <c r="H7" i="28"/>
  <c r="E7" i="28"/>
  <c r="J6" i="28"/>
  <c r="J5" i="28" s="1"/>
  <c r="I6" i="28"/>
  <c r="I5" i="28" s="1"/>
  <c r="H6" i="28"/>
  <c r="H5" i="28" s="1"/>
  <c r="E6" i="28"/>
  <c r="E5" i="28" s="1"/>
  <c r="G5" i="28"/>
  <c r="G61" i="28" s="1"/>
  <c r="F5" i="28"/>
  <c r="F61" i="28" s="1"/>
  <c r="D5" i="28"/>
  <c r="D61" i="28" s="1"/>
  <c r="C5" i="28"/>
  <c r="C61" i="28" s="1"/>
  <c r="J60" i="27"/>
  <c r="K60" i="27" s="1"/>
  <c r="I60" i="27"/>
  <c r="H60" i="27"/>
  <c r="E60" i="27"/>
  <c r="J59" i="27"/>
  <c r="K59" i="27" s="1"/>
  <c r="I59" i="27"/>
  <c r="H59" i="27"/>
  <c r="E59" i="27"/>
  <c r="J58" i="27"/>
  <c r="K58" i="27" s="1"/>
  <c r="I58" i="27"/>
  <c r="H58" i="27"/>
  <c r="E58" i="27"/>
  <c r="G57" i="27"/>
  <c r="H57" i="27" s="1"/>
  <c r="F57" i="27"/>
  <c r="D57" i="27"/>
  <c r="J57" i="27" s="1"/>
  <c r="C57" i="27"/>
  <c r="I57" i="27" s="1"/>
  <c r="J56" i="27"/>
  <c r="K56" i="27" s="1"/>
  <c r="I56" i="27"/>
  <c r="H56" i="27"/>
  <c r="E56" i="27"/>
  <c r="J55" i="27"/>
  <c r="K55" i="27" s="1"/>
  <c r="I55" i="27"/>
  <c r="H55" i="27"/>
  <c r="E55" i="27"/>
  <c r="J54" i="27"/>
  <c r="K54" i="27" s="1"/>
  <c r="I54" i="27"/>
  <c r="H54" i="27"/>
  <c r="E54" i="27"/>
  <c r="K53" i="27"/>
  <c r="J53" i="27"/>
  <c r="I53" i="27"/>
  <c r="H53" i="27"/>
  <c r="E53" i="27"/>
  <c r="J52" i="27"/>
  <c r="K52" i="27" s="1"/>
  <c r="I52" i="27"/>
  <c r="H52" i="27"/>
  <c r="E52" i="27"/>
  <c r="J51" i="27"/>
  <c r="K51" i="27" s="1"/>
  <c r="I51" i="27"/>
  <c r="H51" i="27"/>
  <c r="E51" i="27"/>
  <c r="G50" i="27"/>
  <c r="H50" i="27" s="1"/>
  <c r="F50" i="27"/>
  <c r="D50" i="27"/>
  <c r="J50" i="27" s="1"/>
  <c r="K50" i="27" s="1"/>
  <c r="C50" i="27"/>
  <c r="I50" i="27" s="1"/>
  <c r="K49" i="27"/>
  <c r="J49" i="27"/>
  <c r="I49" i="27"/>
  <c r="H49" i="27"/>
  <c r="E49" i="27"/>
  <c r="J48" i="27"/>
  <c r="K48" i="27" s="1"/>
  <c r="I48" i="27"/>
  <c r="H48" i="27"/>
  <c r="E48" i="27"/>
  <c r="J47" i="27"/>
  <c r="K47" i="27" s="1"/>
  <c r="I47" i="27"/>
  <c r="H47" i="27"/>
  <c r="E47" i="27"/>
  <c r="K46" i="27"/>
  <c r="J46" i="27"/>
  <c r="I46" i="27"/>
  <c r="H46" i="27"/>
  <c r="E46" i="27"/>
  <c r="J45" i="27"/>
  <c r="K45" i="27" s="1"/>
  <c r="I45" i="27"/>
  <c r="H45" i="27"/>
  <c r="G45" i="27"/>
  <c r="F45" i="27"/>
  <c r="D45" i="27"/>
  <c r="E45" i="27" s="1"/>
  <c r="C45" i="27"/>
  <c r="J44" i="27"/>
  <c r="K44" i="27" s="1"/>
  <c r="I44" i="27"/>
  <c r="H44" i="27"/>
  <c r="E44" i="27"/>
  <c r="K43" i="27"/>
  <c r="H43" i="27"/>
  <c r="E43" i="27"/>
  <c r="K42" i="27"/>
  <c r="H42" i="27"/>
  <c r="E42" i="27"/>
  <c r="K41" i="27"/>
  <c r="J41" i="27"/>
  <c r="I41" i="27"/>
  <c r="H41" i="27"/>
  <c r="E41" i="27"/>
  <c r="J40" i="27"/>
  <c r="K40" i="27" s="1"/>
  <c r="I40" i="27"/>
  <c r="H40" i="27"/>
  <c r="G40" i="27"/>
  <c r="F40" i="27"/>
  <c r="D40" i="27"/>
  <c r="E40" i="27" s="1"/>
  <c r="C40" i="27"/>
  <c r="J39" i="27"/>
  <c r="K39" i="27" s="1"/>
  <c r="I39" i="27"/>
  <c r="H39" i="27"/>
  <c r="E39" i="27"/>
  <c r="J38" i="27"/>
  <c r="K38" i="27" s="1"/>
  <c r="I38" i="27"/>
  <c r="H38" i="27"/>
  <c r="E38" i="27"/>
  <c r="G37" i="27"/>
  <c r="H37" i="27" s="1"/>
  <c r="F37" i="27"/>
  <c r="D37" i="27"/>
  <c r="D61" i="27" s="1"/>
  <c r="C37" i="27"/>
  <c r="I37" i="27" s="1"/>
  <c r="J36" i="27"/>
  <c r="K36" i="27" s="1"/>
  <c r="I36" i="27"/>
  <c r="H36" i="27"/>
  <c r="E36" i="27"/>
  <c r="J35" i="27"/>
  <c r="K35" i="27" s="1"/>
  <c r="I35" i="27"/>
  <c r="H35" i="27"/>
  <c r="E35" i="27"/>
  <c r="J34" i="27"/>
  <c r="K34" i="27" s="1"/>
  <c r="I34" i="27"/>
  <c r="H34" i="27"/>
  <c r="E34" i="27"/>
  <c r="K33" i="27"/>
  <c r="J33" i="27"/>
  <c r="I33" i="27"/>
  <c r="H33" i="27"/>
  <c r="E33" i="27"/>
  <c r="J32" i="27"/>
  <c r="K32" i="27" s="1"/>
  <c r="I32" i="27"/>
  <c r="H32" i="27"/>
  <c r="E32" i="27"/>
  <c r="J31" i="27"/>
  <c r="I31" i="27"/>
  <c r="K31" i="27" s="1"/>
  <c r="H31" i="27"/>
  <c r="E31" i="27"/>
  <c r="K30" i="27"/>
  <c r="J30" i="27"/>
  <c r="I30" i="27"/>
  <c r="H30" i="27"/>
  <c r="E30" i="27"/>
  <c r="J29" i="27"/>
  <c r="K29" i="27" s="1"/>
  <c r="I29" i="27"/>
  <c r="H29" i="27"/>
  <c r="E29" i="27"/>
  <c r="G28" i="27"/>
  <c r="H28" i="27" s="1"/>
  <c r="F28" i="27"/>
  <c r="F61" i="27" s="1"/>
  <c r="E28" i="27"/>
  <c r="D28" i="27"/>
  <c r="J28" i="27" s="1"/>
  <c r="C28" i="27"/>
  <c r="I28" i="27" s="1"/>
  <c r="J27" i="27"/>
  <c r="I27" i="27"/>
  <c r="K27" i="27" s="1"/>
  <c r="H27" i="27"/>
  <c r="E27" i="27"/>
  <c r="K26" i="27"/>
  <c r="J26" i="27"/>
  <c r="I26" i="27"/>
  <c r="H26" i="27"/>
  <c r="E26" i="27"/>
  <c r="J25" i="27"/>
  <c r="K25" i="27" s="1"/>
  <c r="I25" i="27"/>
  <c r="H25" i="27"/>
  <c r="E25" i="27"/>
  <c r="K24" i="27"/>
  <c r="J24" i="27"/>
  <c r="I24" i="27"/>
  <c r="H24" i="27"/>
  <c r="E24" i="27"/>
  <c r="J23" i="27"/>
  <c r="K23" i="27" s="1"/>
  <c r="I23" i="27"/>
  <c r="H23" i="27"/>
  <c r="E23" i="27"/>
  <c r="J22" i="27"/>
  <c r="K22" i="27" s="1"/>
  <c r="I22" i="27"/>
  <c r="H22" i="27"/>
  <c r="E22" i="27"/>
  <c r="K21" i="27"/>
  <c r="J21" i="27"/>
  <c r="I21" i="27"/>
  <c r="H21" i="27"/>
  <c r="E21" i="27"/>
  <c r="J20" i="27"/>
  <c r="K20" i="27" s="1"/>
  <c r="I20" i="27"/>
  <c r="H20" i="27"/>
  <c r="E20" i="27"/>
  <c r="J19" i="27"/>
  <c r="I19" i="27"/>
  <c r="K19" i="27" s="1"/>
  <c r="H19" i="27"/>
  <c r="E19" i="27"/>
  <c r="K18" i="27"/>
  <c r="J18" i="27"/>
  <c r="I18" i="27"/>
  <c r="H18" i="27"/>
  <c r="E18" i="27"/>
  <c r="J17" i="27"/>
  <c r="K17" i="27" s="1"/>
  <c r="I17" i="27"/>
  <c r="H17" i="27"/>
  <c r="E17" i="27"/>
  <c r="K16" i="27"/>
  <c r="J16" i="27"/>
  <c r="I16" i="27"/>
  <c r="H16" i="27"/>
  <c r="E16" i="27"/>
  <c r="J15" i="27"/>
  <c r="K15" i="27" s="1"/>
  <c r="I15" i="27"/>
  <c r="H15" i="27"/>
  <c r="E15" i="27"/>
  <c r="J14" i="27"/>
  <c r="K14" i="27" s="1"/>
  <c r="I14" i="27"/>
  <c r="H14" i="27"/>
  <c r="E14" i="27"/>
  <c r="K13" i="27"/>
  <c r="J13" i="27"/>
  <c r="I13" i="27"/>
  <c r="H13" i="27"/>
  <c r="E13" i="27"/>
  <c r="J12" i="27"/>
  <c r="K12" i="27" s="1"/>
  <c r="I12" i="27"/>
  <c r="H12" i="27"/>
  <c r="E12" i="27"/>
  <c r="J11" i="27"/>
  <c r="I11" i="27"/>
  <c r="K11" i="27" s="1"/>
  <c r="H11" i="27"/>
  <c r="E11" i="27"/>
  <c r="K10" i="27"/>
  <c r="J10" i="27"/>
  <c r="I10" i="27"/>
  <c r="H10" i="27"/>
  <c r="E10" i="27"/>
  <c r="J9" i="27"/>
  <c r="K9" i="27" s="1"/>
  <c r="I9" i="27"/>
  <c r="H9" i="27"/>
  <c r="G9" i="27"/>
  <c r="F9" i="27"/>
  <c r="D9" i="27"/>
  <c r="E9" i="27" s="1"/>
  <c r="C9" i="27"/>
  <c r="J8" i="27"/>
  <c r="J5" i="27" s="1"/>
  <c r="I8" i="27"/>
  <c r="I5" i="27" s="1"/>
  <c r="H8" i="27"/>
  <c r="E8" i="27"/>
  <c r="J7" i="27"/>
  <c r="K7" i="27" s="1"/>
  <c r="I7" i="27"/>
  <c r="H7" i="27"/>
  <c r="E7" i="27"/>
  <c r="E5" i="27" s="1"/>
  <c r="K6" i="27"/>
  <c r="J6" i="27"/>
  <c r="I6" i="27"/>
  <c r="H6" i="27"/>
  <c r="E6" i="27"/>
  <c r="H5" i="27"/>
  <c r="G5" i="27"/>
  <c r="G61" i="27" s="1"/>
  <c r="F5" i="27"/>
  <c r="D5" i="27"/>
  <c r="C5" i="27"/>
  <c r="C61" i="27" s="1"/>
  <c r="J60" i="10"/>
  <c r="K60" i="10" s="1"/>
  <c r="I60" i="10"/>
  <c r="H60" i="10"/>
  <c r="E60" i="10"/>
  <c r="J59" i="10"/>
  <c r="I59" i="10"/>
  <c r="K59" i="10" s="1"/>
  <c r="H59" i="10"/>
  <c r="E59" i="10"/>
  <c r="J58" i="10"/>
  <c r="K58" i="10" s="1"/>
  <c r="I58" i="10"/>
  <c r="H58" i="10"/>
  <c r="E58" i="10"/>
  <c r="G57" i="10"/>
  <c r="H57" i="10" s="1"/>
  <c r="F57" i="10"/>
  <c r="D57" i="10"/>
  <c r="J57" i="10" s="1"/>
  <c r="C57" i="10"/>
  <c r="I57" i="10" s="1"/>
  <c r="J56" i="10"/>
  <c r="K56" i="10" s="1"/>
  <c r="I56" i="10"/>
  <c r="H56" i="10"/>
  <c r="E56" i="10"/>
  <c r="J55" i="10"/>
  <c r="K55" i="10" s="1"/>
  <c r="I55" i="10"/>
  <c r="H55" i="10"/>
  <c r="E55" i="10"/>
  <c r="J54" i="10"/>
  <c r="K54" i="10" s="1"/>
  <c r="I54" i="10"/>
  <c r="H54" i="10"/>
  <c r="E54" i="10"/>
  <c r="K53" i="10"/>
  <c r="J53" i="10"/>
  <c r="I53" i="10"/>
  <c r="H53" i="10"/>
  <c r="E53" i="10"/>
  <c r="K52" i="10"/>
  <c r="J52" i="10"/>
  <c r="I52" i="10"/>
  <c r="H52" i="10"/>
  <c r="E52" i="10"/>
  <c r="J51" i="10"/>
  <c r="K51" i="10" s="1"/>
  <c r="I51" i="10"/>
  <c r="H51" i="10"/>
  <c r="E51" i="10"/>
  <c r="J50" i="10"/>
  <c r="G50" i="10"/>
  <c r="H50" i="10" s="1"/>
  <c r="F50" i="10"/>
  <c r="E50" i="10"/>
  <c r="D50" i="10"/>
  <c r="C50" i="10"/>
  <c r="I50" i="10" s="1"/>
  <c r="K49" i="10"/>
  <c r="J49" i="10"/>
  <c r="I49" i="10"/>
  <c r="H49" i="10"/>
  <c r="E49" i="10"/>
  <c r="K48" i="10"/>
  <c r="J48" i="10"/>
  <c r="I48" i="10"/>
  <c r="H48" i="10"/>
  <c r="E48" i="10"/>
  <c r="J47" i="10"/>
  <c r="K47" i="10" s="1"/>
  <c r="I47" i="10"/>
  <c r="H47" i="10"/>
  <c r="E47" i="10"/>
  <c r="J46" i="10"/>
  <c r="K46" i="10" s="1"/>
  <c r="I46" i="10"/>
  <c r="H46" i="10"/>
  <c r="E46" i="10"/>
  <c r="J45" i="10"/>
  <c r="G45" i="10"/>
  <c r="H45" i="10" s="1"/>
  <c r="F45" i="10"/>
  <c r="D45" i="10"/>
  <c r="E45" i="10" s="1"/>
  <c r="C45" i="10"/>
  <c r="I45" i="10" s="1"/>
  <c r="K44" i="10"/>
  <c r="J44" i="10"/>
  <c r="I44" i="10"/>
  <c r="H44" i="10"/>
  <c r="E44" i="10"/>
  <c r="J43" i="10"/>
  <c r="K43" i="10" s="1"/>
  <c r="I43" i="10"/>
  <c r="H43" i="10"/>
  <c r="E43" i="10"/>
  <c r="J42" i="10"/>
  <c r="K42" i="10" s="1"/>
  <c r="I42" i="10"/>
  <c r="H42" i="10"/>
  <c r="E42" i="10"/>
  <c r="J41" i="10"/>
  <c r="K41" i="10" s="1"/>
  <c r="I41" i="10"/>
  <c r="H41" i="10"/>
  <c r="E41" i="10"/>
  <c r="G40" i="10"/>
  <c r="H40" i="10" s="1"/>
  <c r="F40" i="10"/>
  <c r="D40" i="10"/>
  <c r="J40" i="10" s="1"/>
  <c r="K40" i="10" s="1"/>
  <c r="C40" i="10"/>
  <c r="I40" i="10" s="1"/>
  <c r="J39" i="10"/>
  <c r="K39" i="10" s="1"/>
  <c r="I39" i="10"/>
  <c r="H39" i="10"/>
  <c r="E39" i="10"/>
  <c r="J38" i="10"/>
  <c r="K38" i="10" s="1"/>
  <c r="I38" i="10"/>
  <c r="H38" i="10"/>
  <c r="E38" i="10"/>
  <c r="J37" i="10"/>
  <c r="K37" i="10" s="1"/>
  <c r="G37" i="10"/>
  <c r="H37" i="10" s="1"/>
  <c r="F37" i="10"/>
  <c r="D37" i="10"/>
  <c r="E37" i="10" s="1"/>
  <c r="C37" i="10"/>
  <c r="I37" i="10" s="1"/>
  <c r="K36" i="10"/>
  <c r="J36" i="10"/>
  <c r="I36" i="10"/>
  <c r="H36" i="10"/>
  <c r="E36" i="10"/>
  <c r="J35" i="10"/>
  <c r="K35" i="10" s="1"/>
  <c r="I35" i="10"/>
  <c r="H35" i="10"/>
  <c r="E35" i="10"/>
  <c r="J34" i="10"/>
  <c r="K34" i="10" s="1"/>
  <c r="I34" i="10"/>
  <c r="H34" i="10"/>
  <c r="E34" i="10"/>
  <c r="J33" i="10"/>
  <c r="K33" i="10" s="1"/>
  <c r="I33" i="10"/>
  <c r="H33" i="10"/>
  <c r="E33" i="10"/>
  <c r="J32" i="10"/>
  <c r="I32" i="10"/>
  <c r="K32" i="10" s="1"/>
  <c r="H32" i="10"/>
  <c r="E32" i="10"/>
  <c r="J31" i="10"/>
  <c r="K31" i="10" s="1"/>
  <c r="I31" i="10"/>
  <c r="H31" i="10"/>
  <c r="E31" i="10"/>
  <c r="J30" i="10"/>
  <c r="K30" i="10" s="1"/>
  <c r="I30" i="10"/>
  <c r="H30" i="10"/>
  <c r="E30" i="10"/>
  <c r="K29" i="10"/>
  <c r="J29" i="10"/>
  <c r="I29" i="10"/>
  <c r="H29" i="10"/>
  <c r="E29" i="10"/>
  <c r="H28" i="10"/>
  <c r="G28" i="10"/>
  <c r="F28" i="10"/>
  <c r="D28" i="10"/>
  <c r="E28" i="10" s="1"/>
  <c r="C28" i="10"/>
  <c r="I28" i="10" s="1"/>
  <c r="J27" i="10"/>
  <c r="K27" i="10" s="1"/>
  <c r="I27" i="10"/>
  <c r="H27" i="10"/>
  <c r="E27" i="10"/>
  <c r="J26" i="10"/>
  <c r="K26" i="10" s="1"/>
  <c r="I26" i="10"/>
  <c r="H26" i="10"/>
  <c r="E26" i="10"/>
  <c r="K25" i="10"/>
  <c r="J25" i="10"/>
  <c r="I25" i="10"/>
  <c r="H25" i="10"/>
  <c r="E25" i="10"/>
  <c r="K24" i="10"/>
  <c r="J24" i="10"/>
  <c r="I24" i="10"/>
  <c r="H24" i="10"/>
  <c r="E24" i="10"/>
  <c r="J23" i="10"/>
  <c r="K23" i="10" s="1"/>
  <c r="I23" i="10"/>
  <c r="H23" i="10"/>
  <c r="E23" i="10"/>
  <c r="K22" i="10"/>
  <c r="J22" i="10"/>
  <c r="I22" i="10"/>
  <c r="H22" i="10"/>
  <c r="E22" i="10"/>
  <c r="J21" i="10"/>
  <c r="K21" i="10" s="1"/>
  <c r="I21" i="10"/>
  <c r="H21" i="10"/>
  <c r="E21" i="10"/>
  <c r="J20" i="10"/>
  <c r="K20" i="10" s="1"/>
  <c r="I20" i="10"/>
  <c r="H20" i="10"/>
  <c r="E20" i="10"/>
  <c r="J19" i="10"/>
  <c r="K19" i="10" s="1"/>
  <c r="I19" i="10"/>
  <c r="H19" i="10"/>
  <c r="E19" i="10"/>
  <c r="J18" i="10"/>
  <c r="K18" i="10" s="1"/>
  <c r="I18" i="10"/>
  <c r="H18" i="10"/>
  <c r="E18" i="10"/>
  <c r="K17" i="10"/>
  <c r="J17" i="10"/>
  <c r="I17" i="10"/>
  <c r="H17" i="10"/>
  <c r="E17" i="10"/>
  <c r="K16" i="10"/>
  <c r="J16" i="10"/>
  <c r="I16" i="10"/>
  <c r="H16" i="10"/>
  <c r="E16" i="10"/>
  <c r="J15" i="10"/>
  <c r="K15" i="10" s="1"/>
  <c r="I15" i="10"/>
  <c r="H15" i="10"/>
  <c r="E15" i="10"/>
  <c r="K14" i="10"/>
  <c r="J14" i="10"/>
  <c r="I14" i="10"/>
  <c r="H14" i="10"/>
  <c r="E14" i="10"/>
  <c r="J13" i="10"/>
  <c r="K13" i="10" s="1"/>
  <c r="I13" i="10"/>
  <c r="H13" i="10"/>
  <c r="E13" i="10"/>
  <c r="J12" i="10"/>
  <c r="K12" i="10" s="1"/>
  <c r="I12" i="10"/>
  <c r="H12" i="10"/>
  <c r="E12" i="10"/>
  <c r="J11" i="10"/>
  <c r="K11" i="10" s="1"/>
  <c r="I11" i="10"/>
  <c r="H11" i="10"/>
  <c r="E11" i="10"/>
  <c r="J10" i="10"/>
  <c r="K10" i="10" s="1"/>
  <c r="I10" i="10"/>
  <c r="H10" i="10"/>
  <c r="E10" i="10"/>
  <c r="G9" i="10"/>
  <c r="H9" i="10" s="1"/>
  <c r="F9" i="10"/>
  <c r="D9" i="10"/>
  <c r="J9" i="10" s="1"/>
  <c r="K9" i="10" s="1"/>
  <c r="C9" i="10"/>
  <c r="I9" i="10" s="1"/>
  <c r="J8" i="10"/>
  <c r="K8" i="10" s="1"/>
  <c r="I8" i="10"/>
  <c r="H8" i="10"/>
  <c r="H5" i="10" s="1"/>
  <c r="E8" i="10"/>
  <c r="J7" i="10"/>
  <c r="K7" i="10" s="1"/>
  <c r="I7" i="10"/>
  <c r="H7" i="10"/>
  <c r="E7" i="10"/>
  <c r="J6" i="10"/>
  <c r="J5" i="10" s="1"/>
  <c r="I6" i="10"/>
  <c r="I5" i="10" s="1"/>
  <c r="H6" i="10"/>
  <c r="E6" i="10"/>
  <c r="E5" i="10" s="1"/>
  <c r="G5" i="10"/>
  <c r="G61" i="10" s="1"/>
  <c r="F5" i="10"/>
  <c r="F61" i="10" s="1"/>
  <c r="D5" i="10"/>
  <c r="D61" i="10" s="1"/>
  <c r="C5" i="10"/>
  <c r="C61" i="10" s="1"/>
  <c r="F61" i="17"/>
  <c r="K60" i="17"/>
  <c r="J60" i="17"/>
  <c r="I60" i="17"/>
  <c r="H60" i="17"/>
  <c r="E60" i="17"/>
  <c r="J59" i="17"/>
  <c r="K59" i="17" s="1"/>
  <c r="I59" i="17"/>
  <c r="H59" i="17"/>
  <c r="E59" i="17"/>
  <c r="J58" i="17"/>
  <c r="I58" i="17"/>
  <c r="K58" i="17" s="1"/>
  <c r="H58" i="17"/>
  <c r="H57" i="17" s="1"/>
  <c r="E58" i="17"/>
  <c r="G57" i="17"/>
  <c r="J57" i="17" s="1"/>
  <c r="F57" i="17"/>
  <c r="D57" i="17"/>
  <c r="E57" i="17" s="1"/>
  <c r="C57" i="17"/>
  <c r="I57" i="17" s="1"/>
  <c r="K56" i="17"/>
  <c r="J56" i="17"/>
  <c r="I56" i="17"/>
  <c r="H56" i="17"/>
  <c r="E56" i="17"/>
  <c r="J55" i="17"/>
  <c r="K55" i="17" s="1"/>
  <c r="K54" i="17" s="1"/>
  <c r="I55" i="17"/>
  <c r="H55" i="17"/>
  <c r="H54" i="17" s="1"/>
  <c r="E55" i="17"/>
  <c r="J54" i="17"/>
  <c r="I54" i="17"/>
  <c r="G54" i="17"/>
  <c r="F54" i="17"/>
  <c r="E54" i="17"/>
  <c r="D54" i="17"/>
  <c r="C54" i="17"/>
  <c r="J53" i="17"/>
  <c r="K53" i="17" s="1"/>
  <c r="I53" i="17"/>
  <c r="H53" i="17"/>
  <c r="E53" i="17"/>
  <c r="K52" i="17"/>
  <c r="J52" i="17"/>
  <c r="I52" i="17"/>
  <c r="H52" i="17"/>
  <c r="E52" i="17"/>
  <c r="J51" i="17"/>
  <c r="K51" i="17" s="1"/>
  <c r="K50" i="17" s="1"/>
  <c r="I51" i="17"/>
  <c r="H51" i="17"/>
  <c r="H50" i="17" s="1"/>
  <c r="E51" i="17"/>
  <c r="J50" i="17"/>
  <c r="I50" i="17"/>
  <c r="G50" i="17"/>
  <c r="F50" i="17"/>
  <c r="E50" i="17"/>
  <c r="D50" i="17"/>
  <c r="C50" i="17"/>
  <c r="J49" i="17"/>
  <c r="K49" i="17" s="1"/>
  <c r="I49" i="17"/>
  <c r="H49" i="17"/>
  <c r="E49" i="17"/>
  <c r="K48" i="17"/>
  <c r="J48" i="17"/>
  <c r="I48" i="17"/>
  <c r="H48" i="17"/>
  <c r="E48" i="17"/>
  <c r="J47" i="17"/>
  <c r="K47" i="17" s="1"/>
  <c r="I47" i="17"/>
  <c r="H47" i="17"/>
  <c r="E47" i="17"/>
  <c r="J46" i="17"/>
  <c r="I46" i="17"/>
  <c r="K46" i="17" s="1"/>
  <c r="K45" i="17" s="1"/>
  <c r="H46" i="17"/>
  <c r="H45" i="17" s="1"/>
  <c r="E46" i="17"/>
  <c r="G45" i="17"/>
  <c r="J45" i="17" s="1"/>
  <c r="F45" i="17"/>
  <c r="D45" i="17"/>
  <c r="E45" i="17" s="1"/>
  <c r="C45" i="17"/>
  <c r="I45" i="17" s="1"/>
  <c r="K44" i="17"/>
  <c r="J44" i="17"/>
  <c r="I44" i="17"/>
  <c r="H44" i="17"/>
  <c r="H40" i="17" s="1"/>
  <c r="E44" i="17"/>
  <c r="E43" i="17"/>
  <c r="E42" i="17"/>
  <c r="J41" i="17"/>
  <c r="K41" i="17" s="1"/>
  <c r="K40" i="17" s="1"/>
  <c r="I41" i="17"/>
  <c r="H41" i="17"/>
  <c r="E41" i="17"/>
  <c r="G40" i="17"/>
  <c r="F40" i="17"/>
  <c r="D40" i="17"/>
  <c r="E40" i="17" s="1"/>
  <c r="C40" i="17"/>
  <c r="I40" i="17" s="1"/>
  <c r="J39" i="17"/>
  <c r="K39" i="17" s="1"/>
  <c r="I39" i="17"/>
  <c r="H39" i="17"/>
  <c r="E39" i="17"/>
  <c r="J38" i="17"/>
  <c r="I38" i="17"/>
  <c r="K38" i="17" s="1"/>
  <c r="K37" i="17" s="1"/>
  <c r="H38" i="17"/>
  <c r="H37" i="17" s="1"/>
  <c r="E38" i="17"/>
  <c r="G37" i="17"/>
  <c r="J37" i="17" s="1"/>
  <c r="F37" i="17"/>
  <c r="D37" i="17"/>
  <c r="E37" i="17" s="1"/>
  <c r="C37" i="17"/>
  <c r="I37" i="17" s="1"/>
  <c r="K36" i="17"/>
  <c r="J36" i="17"/>
  <c r="I36" i="17"/>
  <c r="H36" i="17"/>
  <c r="E36" i="17"/>
  <c r="J35" i="17"/>
  <c r="K35" i="17" s="1"/>
  <c r="I35" i="17"/>
  <c r="H35" i="17"/>
  <c r="E35" i="17"/>
  <c r="J34" i="17"/>
  <c r="I34" i="17"/>
  <c r="K34" i="17" s="1"/>
  <c r="H34" i="17"/>
  <c r="E34" i="17"/>
  <c r="J33" i="17"/>
  <c r="I33" i="17"/>
  <c r="K33" i="17" s="1"/>
  <c r="H33" i="17"/>
  <c r="E33" i="17"/>
  <c r="K32" i="17"/>
  <c r="J32" i="17"/>
  <c r="I32" i="17"/>
  <c r="H32" i="17"/>
  <c r="E32" i="17"/>
  <c r="J31" i="17"/>
  <c r="I31" i="17"/>
  <c r="K31" i="17" s="1"/>
  <c r="H31" i="17"/>
  <c r="H28" i="17" s="1"/>
  <c r="E31" i="17"/>
  <c r="J30" i="17"/>
  <c r="I30" i="17"/>
  <c r="K30" i="17" s="1"/>
  <c r="H30" i="17"/>
  <c r="E30" i="17"/>
  <c r="J29" i="17"/>
  <c r="K29" i="17" s="1"/>
  <c r="I29" i="17"/>
  <c r="H29" i="17"/>
  <c r="E29" i="17"/>
  <c r="G28" i="17"/>
  <c r="G61" i="17" s="1"/>
  <c r="F28" i="17"/>
  <c r="D28" i="17"/>
  <c r="J28" i="17" s="1"/>
  <c r="C28" i="17"/>
  <c r="I28" i="17" s="1"/>
  <c r="J27" i="17"/>
  <c r="I27" i="17"/>
  <c r="K27" i="17" s="1"/>
  <c r="H27" i="17"/>
  <c r="E27" i="17"/>
  <c r="J26" i="17"/>
  <c r="I26" i="17"/>
  <c r="K26" i="17" s="1"/>
  <c r="H26" i="17"/>
  <c r="E26" i="17"/>
  <c r="J25" i="17"/>
  <c r="K25" i="17" s="1"/>
  <c r="I25" i="17"/>
  <c r="H25" i="17"/>
  <c r="E25" i="17"/>
  <c r="K24" i="17"/>
  <c r="J24" i="17"/>
  <c r="I24" i="17"/>
  <c r="H24" i="17"/>
  <c r="E24" i="17"/>
  <c r="J23" i="17"/>
  <c r="K23" i="17" s="1"/>
  <c r="I23" i="17"/>
  <c r="H23" i="17"/>
  <c r="E23" i="17"/>
  <c r="J22" i="17"/>
  <c r="I22" i="17"/>
  <c r="K22" i="17" s="1"/>
  <c r="H22" i="17"/>
  <c r="E22" i="17"/>
  <c r="J21" i="17"/>
  <c r="I21" i="17"/>
  <c r="K21" i="17" s="1"/>
  <c r="H21" i="17"/>
  <c r="E21" i="17"/>
  <c r="K20" i="17"/>
  <c r="J20" i="17"/>
  <c r="I20" i="17"/>
  <c r="H20" i="17"/>
  <c r="E20" i="17"/>
  <c r="J19" i="17"/>
  <c r="I19" i="17"/>
  <c r="K19" i="17" s="1"/>
  <c r="H19" i="17"/>
  <c r="E19" i="17"/>
  <c r="J18" i="17"/>
  <c r="I18" i="17"/>
  <c r="K18" i="17" s="1"/>
  <c r="H18" i="17"/>
  <c r="E18" i="17"/>
  <c r="J17" i="17"/>
  <c r="K17" i="17" s="1"/>
  <c r="I17" i="17"/>
  <c r="H17" i="17"/>
  <c r="E17" i="17"/>
  <c r="K16" i="17"/>
  <c r="J16" i="17"/>
  <c r="I16" i="17"/>
  <c r="H16" i="17"/>
  <c r="E16" i="17"/>
  <c r="J15" i="17"/>
  <c r="K15" i="17" s="1"/>
  <c r="I15" i="17"/>
  <c r="H15" i="17"/>
  <c r="E15" i="17"/>
  <c r="J14" i="17"/>
  <c r="I14" i="17"/>
  <c r="K14" i="17" s="1"/>
  <c r="H14" i="17"/>
  <c r="E14" i="17"/>
  <c r="J13" i="17"/>
  <c r="I13" i="17"/>
  <c r="K13" i="17" s="1"/>
  <c r="H13" i="17"/>
  <c r="E13" i="17"/>
  <c r="K12" i="17"/>
  <c r="J12" i="17"/>
  <c r="I12" i="17"/>
  <c r="H12" i="17"/>
  <c r="E12" i="17"/>
  <c r="J11" i="17"/>
  <c r="I11" i="17"/>
  <c r="K11" i="17" s="1"/>
  <c r="H11" i="17"/>
  <c r="H9" i="17" s="1"/>
  <c r="E11" i="17"/>
  <c r="J10" i="17"/>
  <c r="I10" i="17"/>
  <c r="K10" i="17" s="1"/>
  <c r="K9" i="17" s="1"/>
  <c r="H10" i="17"/>
  <c r="E10" i="17"/>
  <c r="J9" i="17"/>
  <c r="G9" i="17"/>
  <c r="F9" i="17"/>
  <c r="D9" i="17"/>
  <c r="E9" i="17" s="1"/>
  <c r="C9" i="17"/>
  <c r="I9" i="17" s="1"/>
  <c r="K8" i="17"/>
  <c r="J8" i="17"/>
  <c r="I8" i="17"/>
  <c r="H8" i="17"/>
  <c r="E8" i="17"/>
  <c r="J7" i="17"/>
  <c r="I7" i="17"/>
  <c r="K7" i="17" s="1"/>
  <c r="H7" i="17"/>
  <c r="H5" i="17" s="1"/>
  <c r="E7" i="17"/>
  <c r="E5" i="17" s="1"/>
  <c r="J6" i="17"/>
  <c r="I6" i="17"/>
  <c r="I5" i="17" s="1"/>
  <c r="H6" i="17"/>
  <c r="E6" i="17"/>
  <c r="J5" i="17"/>
  <c r="G5" i="17"/>
  <c r="F5" i="17"/>
  <c r="D5" i="17"/>
  <c r="D61" i="17" s="1"/>
  <c r="C5" i="17"/>
  <c r="C61" i="17" s="1"/>
  <c r="D61" i="19"/>
  <c r="J60" i="19"/>
  <c r="K60" i="19" s="1"/>
  <c r="I60" i="19"/>
  <c r="H60" i="19"/>
  <c r="E60" i="19"/>
  <c r="J59" i="19"/>
  <c r="K59" i="19" s="1"/>
  <c r="I59" i="19"/>
  <c r="H59" i="19"/>
  <c r="E59" i="19"/>
  <c r="J58" i="19"/>
  <c r="K58" i="19" s="1"/>
  <c r="I58" i="19"/>
  <c r="H58" i="19"/>
  <c r="H57" i="19" s="1"/>
  <c r="E58" i="19"/>
  <c r="G57" i="19"/>
  <c r="F57" i="19"/>
  <c r="D57" i="19"/>
  <c r="J57" i="19" s="1"/>
  <c r="K57" i="19" s="1"/>
  <c r="C57" i="19"/>
  <c r="I57" i="19" s="1"/>
  <c r="J56" i="19"/>
  <c r="K56" i="19" s="1"/>
  <c r="I56" i="19"/>
  <c r="H56" i="19"/>
  <c r="E56" i="19"/>
  <c r="J55" i="19"/>
  <c r="K55" i="19" s="1"/>
  <c r="I55" i="19"/>
  <c r="H55" i="19"/>
  <c r="E55" i="19"/>
  <c r="J54" i="19"/>
  <c r="K54" i="19" s="1"/>
  <c r="I54" i="19"/>
  <c r="H54" i="19"/>
  <c r="E54" i="19"/>
  <c r="K53" i="19"/>
  <c r="J53" i="19"/>
  <c r="I53" i="19"/>
  <c r="H53" i="19"/>
  <c r="E53" i="19"/>
  <c r="J52" i="19"/>
  <c r="K52" i="19" s="1"/>
  <c r="I52" i="19"/>
  <c r="H52" i="19"/>
  <c r="E52" i="19"/>
  <c r="J51" i="19"/>
  <c r="K51" i="19" s="1"/>
  <c r="I51" i="19"/>
  <c r="H51" i="19"/>
  <c r="H50" i="19" s="1"/>
  <c r="E51" i="19"/>
  <c r="G50" i="19"/>
  <c r="F50" i="19"/>
  <c r="D50" i="19"/>
  <c r="J50" i="19" s="1"/>
  <c r="C50" i="19"/>
  <c r="I50" i="19" s="1"/>
  <c r="K49" i="19"/>
  <c r="J49" i="19"/>
  <c r="I49" i="19"/>
  <c r="H49" i="19"/>
  <c r="E49" i="19"/>
  <c r="J48" i="19"/>
  <c r="K48" i="19" s="1"/>
  <c r="I48" i="19"/>
  <c r="H48" i="19"/>
  <c r="E48" i="19"/>
  <c r="J47" i="19"/>
  <c r="K47" i="19" s="1"/>
  <c r="I47" i="19"/>
  <c r="H47" i="19"/>
  <c r="E47" i="19"/>
  <c r="K46" i="19"/>
  <c r="J46" i="19"/>
  <c r="I46" i="19"/>
  <c r="H46" i="19"/>
  <c r="E46" i="19"/>
  <c r="J45" i="19"/>
  <c r="K45" i="19" s="1"/>
  <c r="I45" i="19"/>
  <c r="H45" i="19"/>
  <c r="G45" i="19"/>
  <c r="F45" i="19"/>
  <c r="D45" i="19"/>
  <c r="E45" i="19" s="1"/>
  <c r="C45" i="19"/>
  <c r="J44" i="19"/>
  <c r="K44" i="19" s="1"/>
  <c r="I44" i="19"/>
  <c r="H44" i="19"/>
  <c r="E44" i="19"/>
  <c r="K43" i="19"/>
  <c r="E43" i="19"/>
  <c r="K42" i="19"/>
  <c r="E42" i="19"/>
  <c r="J41" i="19"/>
  <c r="K41" i="19" s="1"/>
  <c r="I41" i="19"/>
  <c r="H41" i="19"/>
  <c r="E41" i="19"/>
  <c r="I40" i="19"/>
  <c r="H40" i="19"/>
  <c r="G40" i="19"/>
  <c r="F40" i="19"/>
  <c r="D40" i="19"/>
  <c r="E40" i="19" s="1"/>
  <c r="C40" i="19"/>
  <c r="J39" i="19"/>
  <c r="K39" i="19" s="1"/>
  <c r="I39" i="19"/>
  <c r="H39" i="19"/>
  <c r="E39" i="19"/>
  <c r="J38" i="19"/>
  <c r="K38" i="19" s="1"/>
  <c r="I38" i="19"/>
  <c r="H38" i="19"/>
  <c r="H37" i="19" s="1"/>
  <c r="E38" i="19"/>
  <c r="J37" i="19"/>
  <c r="G37" i="19"/>
  <c r="F37" i="19"/>
  <c r="D37" i="19"/>
  <c r="E37" i="19" s="1"/>
  <c r="C37" i="19"/>
  <c r="I37" i="19" s="1"/>
  <c r="K36" i="19"/>
  <c r="J36" i="19"/>
  <c r="I36" i="19"/>
  <c r="H36" i="19"/>
  <c r="E36" i="19"/>
  <c r="J35" i="19"/>
  <c r="K35" i="19" s="1"/>
  <c r="I35" i="19"/>
  <c r="H35" i="19"/>
  <c r="E35" i="19"/>
  <c r="J34" i="19"/>
  <c r="K34" i="19" s="1"/>
  <c r="I34" i="19"/>
  <c r="H34" i="19"/>
  <c r="E34" i="19"/>
  <c r="J33" i="19"/>
  <c r="K33" i="19" s="1"/>
  <c r="I33" i="19"/>
  <c r="H33" i="19"/>
  <c r="E33" i="19"/>
  <c r="J32" i="19"/>
  <c r="K32" i="19" s="1"/>
  <c r="I32" i="19"/>
  <c r="H32" i="19"/>
  <c r="E32" i="19"/>
  <c r="K31" i="19"/>
  <c r="J31" i="19"/>
  <c r="I31" i="19"/>
  <c r="H31" i="19"/>
  <c r="E31" i="19"/>
  <c r="J30" i="19"/>
  <c r="K30" i="19" s="1"/>
  <c r="I30" i="19"/>
  <c r="H30" i="19"/>
  <c r="E30" i="19"/>
  <c r="K29" i="19"/>
  <c r="J29" i="19"/>
  <c r="I29" i="19"/>
  <c r="H29" i="19"/>
  <c r="H28" i="19" s="1"/>
  <c r="E29" i="19"/>
  <c r="G28" i="19"/>
  <c r="F28" i="19"/>
  <c r="D28" i="19"/>
  <c r="J28" i="19" s="1"/>
  <c r="C28" i="19"/>
  <c r="I28" i="19" s="1"/>
  <c r="K27" i="19"/>
  <c r="J27" i="19"/>
  <c r="I27" i="19"/>
  <c r="H27" i="19"/>
  <c r="E27" i="19"/>
  <c r="J26" i="19"/>
  <c r="K26" i="19" s="1"/>
  <c r="I26" i="19"/>
  <c r="H26" i="19"/>
  <c r="E26" i="19"/>
  <c r="K25" i="19"/>
  <c r="J25" i="19"/>
  <c r="I25" i="19"/>
  <c r="H25" i="19"/>
  <c r="E25" i="19"/>
  <c r="K24" i="19"/>
  <c r="J24" i="19"/>
  <c r="I24" i="19"/>
  <c r="H24" i="19"/>
  <c r="E24" i="19"/>
  <c r="J23" i="19"/>
  <c r="K23" i="19" s="1"/>
  <c r="I23" i="19"/>
  <c r="H23" i="19"/>
  <c r="E23" i="19"/>
  <c r="J22" i="19"/>
  <c r="K22" i="19" s="1"/>
  <c r="I22" i="19"/>
  <c r="H22" i="19"/>
  <c r="E22" i="19"/>
  <c r="J21" i="19"/>
  <c r="K21" i="19" s="1"/>
  <c r="I21" i="19"/>
  <c r="H21" i="19"/>
  <c r="E21" i="19"/>
  <c r="J20" i="19"/>
  <c r="K20" i="19" s="1"/>
  <c r="I20" i="19"/>
  <c r="H20" i="19"/>
  <c r="E20" i="19"/>
  <c r="K19" i="19"/>
  <c r="J19" i="19"/>
  <c r="I19" i="19"/>
  <c r="H19" i="19"/>
  <c r="E19" i="19"/>
  <c r="J18" i="19"/>
  <c r="K18" i="19" s="1"/>
  <c r="I18" i="19"/>
  <c r="H18" i="19"/>
  <c r="E18" i="19"/>
  <c r="J17" i="19"/>
  <c r="I17" i="19"/>
  <c r="K17" i="19" s="1"/>
  <c r="H17" i="19"/>
  <c r="E17" i="19"/>
  <c r="K16" i="19"/>
  <c r="J16" i="19"/>
  <c r="I16" i="19"/>
  <c r="H16" i="19"/>
  <c r="E16" i="19"/>
  <c r="J15" i="19"/>
  <c r="K15" i="19" s="1"/>
  <c r="I15" i="19"/>
  <c r="H15" i="19"/>
  <c r="E15" i="19"/>
  <c r="J14" i="19"/>
  <c r="K14" i="19" s="1"/>
  <c r="I14" i="19"/>
  <c r="H14" i="19"/>
  <c r="E14" i="19"/>
  <c r="J13" i="19"/>
  <c r="K13" i="19" s="1"/>
  <c r="I13" i="19"/>
  <c r="H13" i="19"/>
  <c r="E13" i="19"/>
  <c r="J12" i="19"/>
  <c r="K12" i="19" s="1"/>
  <c r="I12" i="19"/>
  <c r="H12" i="19"/>
  <c r="H9" i="19" s="1"/>
  <c r="E12" i="19"/>
  <c r="K11" i="19"/>
  <c r="J11" i="19"/>
  <c r="I11" i="19"/>
  <c r="H11" i="19"/>
  <c r="E11" i="19"/>
  <c r="J10" i="19"/>
  <c r="K10" i="19" s="1"/>
  <c r="I10" i="19"/>
  <c r="H10" i="19"/>
  <c r="E10" i="19"/>
  <c r="G9" i="19"/>
  <c r="F9" i="19"/>
  <c r="I9" i="19" s="1"/>
  <c r="E9" i="19"/>
  <c r="D9" i="19"/>
  <c r="J9" i="19" s="1"/>
  <c r="K9" i="19" s="1"/>
  <c r="C9" i="19"/>
  <c r="J8" i="19"/>
  <c r="K8" i="19" s="1"/>
  <c r="I8" i="19"/>
  <c r="H8" i="19"/>
  <c r="H5" i="19" s="1"/>
  <c r="E8" i="19"/>
  <c r="K7" i="19"/>
  <c r="J7" i="19"/>
  <c r="I7" i="19"/>
  <c r="H7" i="19"/>
  <c r="E7" i="19"/>
  <c r="E5" i="19" s="1"/>
  <c r="J6" i="19"/>
  <c r="K6" i="19" s="1"/>
  <c r="I6" i="19"/>
  <c r="I5" i="19" s="1"/>
  <c r="H6" i="19"/>
  <c r="E6" i="19"/>
  <c r="G5" i="19"/>
  <c r="G61" i="19" s="1"/>
  <c r="F5" i="19"/>
  <c r="F61" i="19" s="1"/>
  <c r="D5" i="19"/>
  <c r="C5" i="19"/>
  <c r="C61" i="19" s="1"/>
  <c r="J60" i="73"/>
  <c r="K60" i="73" s="1"/>
  <c r="I60" i="73"/>
  <c r="H60" i="73"/>
  <c r="E60" i="73"/>
  <c r="J59" i="73"/>
  <c r="K59" i="73" s="1"/>
  <c r="I59" i="73"/>
  <c r="H59" i="73"/>
  <c r="E59" i="73"/>
  <c r="J58" i="73"/>
  <c r="K58" i="73" s="1"/>
  <c r="I58" i="73"/>
  <c r="H58" i="73"/>
  <c r="E58" i="73"/>
  <c r="I57" i="73"/>
  <c r="G57" i="73"/>
  <c r="H57" i="73" s="1"/>
  <c r="F57" i="73"/>
  <c r="D57" i="73"/>
  <c r="J57" i="73" s="1"/>
  <c r="K57" i="73" s="1"/>
  <c r="C57" i="73"/>
  <c r="J56" i="73"/>
  <c r="K56" i="73" s="1"/>
  <c r="I56" i="73"/>
  <c r="H56" i="73"/>
  <c r="E56" i="73"/>
  <c r="J55" i="73"/>
  <c r="K55" i="73" s="1"/>
  <c r="I55" i="73"/>
  <c r="H55" i="73"/>
  <c r="E55" i="73"/>
  <c r="J54" i="73"/>
  <c r="K54" i="73" s="1"/>
  <c r="I54" i="73"/>
  <c r="H54" i="73"/>
  <c r="E54" i="73"/>
  <c r="J53" i="73"/>
  <c r="I53" i="73"/>
  <c r="K53" i="73" s="1"/>
  <c r="H53" i="73"/>
  <c r="E53" i="73"/>
  <c r="J52" i="73"/>
  <c r="K52" i="73" s="1"/>
  <c r="I52" i="73"/>
  <c r="H52" i="73"/>
  <c r="E52" i="73"/>
  <c r="K51" i="73"/>
  <c r="J51" i="73"/>
  <c r="I51" i="73"/>
  <c r="H51" i="73"/>
  <c r="E51" i="73"/>
  <c r="H50" i="73"/>
  <c r="G50" i="73"/>
  <c r="F50" i="73"/>
  <c r="D50" i="73"/>
  <c r="J50" i="73" s="1"/>
  <c r="K50" i="73" s="1"/>
  <c r="C50" i="73"/>
  <c r="I50" i="73" s="1"/>
  <c r="J49" i="73"/>
  <c r="I49" i="73"/>
  <c r="K49" i="73" s="1"/>
  <c r="H49" i="73"/>
  <c r="E49" i="73"/>
  <c r="J48" i="73"/>
  <c r="K48" i="73" s="1"/>
  <c r="I48" i="73"/>
  <c r="H48" i="73"/>
  <c r="E48" i="73"/>
  <c r="K47" i="73"/>
  <c r="J47" i="73"/>
  <c r="I47" i="73"/>
  <c r="H47" i="73"/>
  <c r="E47" i="73"/>
  <c r="K46" i="73"/>
  <c r="J46" i="73"/>
  <c r="I46" i="73"/>
  <c r="H46" i="73"/>
  <c r="E46" i="73"/>
  <c r="I45" i="73"/>
  <c r="H45" i="73"/>
  <c r="G45" i="73"/>
  <c r="F45" i="73"/>
  <c r="E45" i="73"/>
  <c r="D45" i="73"/>
  <c r="J45" i="73" s="1"/>
  <c r="K45" i="73" s="1"/>
  <c r="C45" i="73"/>
  <c r="J44" i="73"/>
  <c r="K44" i="73" s="1"/>
  <c r="I44" i="73"/>
  <c r="H44" i="73"/>
  <c r="E44" i="73"/>
  <c r="K43" i="73"/>
  <c r="H43" i="73"/>
  <c r="E43" i="73"/>
  <c r="K42" i="73"/>
  <c r="H42" i="73"/>
  <c r="E42" i="73"/>
  <c r="J41" i="73"/>
  <c r="K41" i="73" s="1"/>
  <c r="I41" i="73"/>
  <c r="H41" i="73"/>
  <c r="E41" i="73"/>
  <c r="J40" i="73"/>
  <c r="K40" i="73" s="1"/>
  <c r="I40" i="73"/>
  <c r="G40" i="73"/>
  <c r="H40" i="73" s="1"/>
  <c r="F40" i="73"/>
  <c r="D40" i="73"/>
  <c r="E40" i="73" s="1"/>
  <c r="C40" i="73"/>
  <c r="J39" i="73"/>
  <c r="K39" i="73" s="1"/>
  <c r="I39" i="73"/>
  <c r="H39" i="73"/>
  <c r="E39" i="73"/>
  <c r="J38" i="73"/>
  <c r="K38" i="73" s="1"/>
  <c r="I38" i="73"/>
  <c r="H38" i="73"/>
  <c r="E38" i="73"/>
  <c r="I37" i="73"/>
  <c r="G37" i="73"/>
  <c r="H37" i="73" s="1"/>
  <c r="F37" i="73"/>
  <c r="D37" i="73"/>
  <c r="D61" i="73" s="1"/>
  <c r="C37" i="73"/>
  <c r="J36" i="73"/>
  <c r="K36" i="73" s="1"/>
  <c r="I36" i="73"/>
  <c r="H36" i="73"/>
  <c r="E36" i="73"/>
  <c r="J35" i="73"/>
  <c r="K35" i="73" s="1"/>
  <c r="I35" i="73"/>
  <c r="H35" i="73"/>
  <c r="E35" i="73"/>
  <c r="J34" i="73"/>
  <c r="K34" i="73" s="1"/>
  <c r="I34" i="73"/>
  <c r="H34" i="73"/>
  <c r="E34" i="73"/>
  <c r="J33" i="73"/>
  <c r="K33" i="73" s="1"/>
  <c r="I33" i="73"/>
  <c r="H33" i="73"/>
  <c r="E33" i="73"/>
  <c r="J32" i="73"/>
  <c r="K32" i="73" s="1"/>
  <c r="I32" i="73"/>
  <c r="H32" i="73"/>
  <c r="E32" i="73"/>
  <c r="K31" i="73"/>
  <c r="J31" i="73"/>
  <c r="I31" i="73"/>
  <c r="H31" i="73"/>
  <c r="E31" i="73"/>
  <c r="K30" i="73"/>
  <c r="J30" i="73"/>
  <c r="I30" i="73"/>
  <c r="H30" i="73"/>
  <c r="E30" i="73"/>
  <c r="J29" i="73"/>
  <c r="I29" i="73"/>
  <c r="K29" i="73" s="1"/>
  <c r="H29" i="73"/>
  <c r="E29" i="73"/>
  <c r="J28" i="73"/>
  <c r="K28" i="73" s="1"/>
  <c r="G28" i="73"/>
  <c r="F28" i="73"/>
  <c r="H28" i="73" s="1"/>
  <c r="E28" i="73"/>
  <c r="D28" i="73"/>
  <c r="C28" i="73"/>
  <c r="I28" i="73" s="1"/>
  <c r="K27" i="73"/>
  <c r="J27" i="73"/>
  <c r="I27" i="73"/>
  <c r="H27" i="73"/>
  <c r="E27" i="73"/>
  <c r="K26" i="73"/>
  <c r="J26" i="73"/>
  <c r="I26" i="73"/>
  <c r="H26" i="73"/>
  <c r="E26" i="73"/>
  <c r="J25" i="73"/>
  <c r="I25" i="73"/>
  <c r="K25" i="73" s="1"/>
  <c r="H25" i="73"/>
  <c r="E25" i="73"/>
  <c r="J24" i="73"/>
  <c r="K24" i="73" s="1"/>
  <c r="I24" i="73"/>
  <c r="H24" i="73"/>
  <c r="E24" i="73"/>
  <c r="J23" i="73"/>
  <c r="K23" i="73" s="1"/>
  <c r="I23" i="73"/>
  <c r="H23" i="73"/>
  <c r="E23" i="73"/>
  <c r="J22" i="73"/>
  <c r="K22" i="73" s="1"/>
  <c r="I22" i="73"/>
  <c r="H22" i="73"/>
  <c r="E22" i="73"/>
  <c r="J21" i="73"/>
  <c r="K21" i="73" s="1"/>
  <c r="I21" i="73"/>
  <c r="H21" i="73"/>
  <c r="E21" i="73"/>
  <c r="J20" i="73"/>
  <c r="K20" i="73" s="1"/>
  <c r="I20" i="73"/>
  <c r="H20" i="73"/>
  <c r="E20" i="73"/>
  <c r="K19" i="73"/>
  <c r="J19" i="73"/>
  <c r="I19" i="73"/>
  <c r="H19" i="73"/>
  <c r="E19" i="73"/>
  <c r="K18" i="73"/>
  <c r="J18" i="73"/>
  <c r="I18" i="73"/>
  <c r="H18" i="73"/>
  <c r="E18" i="73"/>
  <c r="J17" i="73"/>
  <c r="I17" i="73"/>
  <c r="K17" i="73" s="1"/>
  <c r="H17" i="73"/>
  <c r="E17" i="73"/>
  <c r="J16" i="73"/>
  <c r="K16" i="73" s="1"/>
  <c r="I16" i="73"/>
  <c r="H16" i="73"/>
  <c r="E16" i="73"/>
  <c r="J15" i="73"/>
  <c r="K15" i="73" s="1"/>
  <c r="I15" i="73"/>
  <c r="H15" i="73"/>
  <c r="E15" i="73"/>
  <c r="J14" i="73"/>
  <c r="K14" i="73" s="1"/>
  <c r="I14" i="73"/>
  <c r="H14" i="73"/>
  <c r="E14" i="73"/>
  <c r="J13" i="73"/>
  <c r="K13" i="73" s="1"/>
  <c r="I13" i="73"/>
  <c r="H13" i="73"/>
  <c r="E13" i="73"/>
  <c r="J12" i="73"/>
  <c r="K12" i="73" s="1"/>
  <c r="I12" i="73"/>
  <c r="H12" i="73"/>
  <c r="E12" i="73"/>
  <c r="K11" i="73"/>
  <c r="J11" i="73"/>
  <c r="I11" i="73"/>
  <c r="H11" i="73"/>
  <c r="E11" i="73"/>
  <c r="K10" i="73"/>
  <c r="J10" i="73"/>
  <c r="I10" i="73"/>
  <c r="H10" i="73"/>
  <c r="E10" i="73"/>
  <c r="I9" i="73"/>
  <c r="H9" i="73"/>
  <c r="G9" i="73"/>
  <c r="F9" i="73"/>
  <c r="E9" i="73"/>
  <c r="D9" i="73"/>
  <c r="J9" i="73" s="1"/>
  <c r="K9" i="73" s="1"/>
  <c r="C9" i="73"/>
  <c r="J8" i="73"/>
  <c r="K8" i="73" s="1"/>
  <c r="I8" i="73"/>
  <c r="I5" i="73" s="1"/>
  <c r="I61" i="73" s="1"/>
  <c r="H8" i="73"/>
  <c r="E8" i="73"/>
  <c r="K7" i="73"/>
  <c r="J7" i="73"/>
  <c r="I7" i="73"/>
  <c r="H7" i="73"/>
  <c r="E7" i="73"/>
  <c r="E5" i="73" s="1"/>
  <c r="K6" i="73"/>
  <c r="K5" i="73" s="1"/>
  <c r="J6" i="73"/>
  <c r="J5" i="73" s="1"/>
  <c r="I6" i="73"/>
  <c r="H6" i="73"/>
  <c r="E6" i="73"/>
  <c r="H5" i="73"/>
  <c r="G5" i="73"/>
  <c r="G61" i="73" s="1"/>
  <c r="F5" i="73"/>
  <c r="F61" i="73" s="1"/>
  <c r="D5" i="73"/>
  <c r="C5" i="73"/>
  <c r="C61" i="73" s="1"/>
  <c r="K60" i="14"/>
  <c r="J60" i="14"/>
  <c r="I60" i="14"/>
  <c r="H60" i="14"/>
  <c r="E60" i="14"/>
  <c r="J59" i="14"/>
  <c r="I59" i="14"/>
  <c r="K59" i="14" s="1"/>
  <c r="H59" i="14"/>
  <c r="H57" i="14" s="1"/>
  <c r="E59" i="14"/>
  <c r="J58" i="14"/>
  <c r="I58" i="14"/>
  <c r="K58" i="14" s="1"/>
  <c r="H58" i="14"/>
  <c r="E58" i="14"/>
  <c r="G57" i="14"/>
  <c r="F57" i="14"/>
  <c r="D57" i="14"/>
  <c r="J57" i="14" s="1"/>
  <c r="C57" i="14"/>
  <c r="I57" i="14" s="1"/>
  <c r="J56" i="14"/>
  <c r="I56" i="14"/>
  <c r="K56" i="14" s="1"/>
  <c r="H56" i="14"/>
  <c r="E56" i="14"/>
  <c r="J55" i="14"/>
  <c r="I55" i="14"/>
  <c r="K55" i="14" s="1"/>
  <c r="H55" i="14"/>
  <c r="H54" i="14" s="1"/>
  <c r="E55" i="14"/>
  <c r="I54" i="14"/>
  <c r="G54" i="14"/>
  <c r="J54" i="14" s="1"/>
  <c r="F54" i="14"/>
  <c r="E54" i="14"/>
  <c r="D54" i="14"/>
  <c r="C54" i="14"/>
  <c r="J53" i="14"/>
  <c r="I53" i="14"/>
  <c r="K53" i="14" s="1"/>
  <c r="H53" i="14"/>
  <c r="E53" i="14"/>
  <c r="J52" i="14"/>
  <c r="I52" i="14"/>
  <c r="K52" i="14" s="1"/>
  <c r="H52" i="14"/>
  <c r="E52" i="14"/>
  <c r="J51" i="14"/>
  <c r="K51" i="14" s="1"/>
  <c r="I51" i="14"/>
  <c r="H51" i="14"/>
  <c r="H50" i="14" s="1"/>
  <c r="E51" i="14"/>
  <c r="I50" i="14"/>
  <c r="G50" i="14"/>
  <c r="F50" i="14"/>
  <c r="D50" i="14"/>
  <c r="J50" i="14" s="1"/>
  <c r="C50" i="14"/>
  <c r="E50" i="14" s="1"/>
  <c r="J49" i="14"/>
  <c r="I49" i="14"/>
  <c r="K49" i="14" s="1"/>
  <c r="H49" i="14"/>
  <c r="H45" i="14" s="1"/>
  <c r="E49" i="14"/>
  <c r="J48" i="14"/>
  <c r="I48" i="14"/>
  <c r="K48" i="14" s="1"/>
  <c r="H48" i="14"/>
  <c r="E48" i="14"/>
  <c r="J47" i="14"/>
  <c r="K47" i="14" s="1"/>
  <c r="I47" i="14"/>
  <c r="H47" i="14"/>
  <c r="E47" i="14"/>
  <c r="J46" i="14"/>
  <c r="I46" i="14"/>
  <c r="K46" i="14" s="1"/>
  <c r="H46" i="14"/>
  <c r="E46" i="14"/>
  <c r="G45" i="14"/>
  <c r="F45" i="14"/>
  <c r="D45" i="14"/>
  <c r="J45" i="14" s="1"/>
  <c r="C45" i="14"/>
  <c r="I45" i="14" s="1"/>
  <c r="J44" i="14"/>
  <c r="I44" i="14"/>
  <c r="K44" i="14" s="1"/>
  <c r="H44" i="14"/>
  <c r="E44" i="14"/>
  <c r="K43" i="14"/>
  <c r="E43" i="14"/>
  <c r="K42" i="14"/>
  <c r="E42" i="14"/>
  <c r="J41" i="14"/>
  <c r="I41" i="14"/>
  <c r="K41" i="14" s="1"/>
  <c r="H41" i="14"/>
  <c r="H40" i="14" s="1"/>
  <c r="E41" i="14"/>
  <c r="G40" i="14"/>
  <c r="F40" i="14"/>
  <c r="D40" i="14"/>
  <c r="J40" i="14" s="1"/>
  <c r="C40" i="14"/>
  <c r="I40" i="14" s="1"/>
  <c r="J39" i="14"/>
  <c r="I39" i="14"/>
  <c r="K39" i="14" s="1"/>
  <c r="H39" i="14"/>
  <c r="E39" i="14"/>
  <c r="J38" i="14"/>
  <c r="I38" i="14"/>
  <c r="K38" i="14" s="1"/>
  <c r="H38" i="14"/>
  <c r="E38" i="14"/>
  <c r="H37" i="14"/>
  <c r="G37" i="14"/>
  <c r="F37" i="14"/>
  <c r="I37" i="14" s="1"/>
  <c r="D37" i="14"/>
  <c r="E37" i="14" s="1"/>
  <c r="C37" i="14"/>
  <c r="J36" i="14"/>
  <c r="I36" i="14"/>
  <c r="K36" i="14" s="1"/>
  <c r="H36" i="14"/>
  <c r="E36" i="14"/>
  <c r="J35" i="14"/>
  <c r="I35" i="14"/>
  <c r="K35" i="14" s="1"/>
  <c r="H35" i="14"/>
  <c r="E35" i="14"/>
  <c r="J34" i="14"/>
  <c r="I34" i="14"/>
  <c r="K34" i="14" s="1"/>
  <c r="H34" i="14"/>
  <c r="E34" i="14"/>
  <c r="J33" i="14"/>
  <c r="I33" i="14"/>
  <c r="K33" i="14" s="1"/>
  <c r="H33" i="14"/>
  <c r="E33" i="14"/>
  <c r="K32" i="14"/>
  <c r="J32" i="14"/>
  <c r="I32" i="14"/>
  <c r="H32" i="14"/>
  <c r="E32" i="14"/>
  <c r="J31" i="14"/>
  <c r="I31" i="14"/>
  <c r="K31" i="14" s="1"/>
  <c r="H31" i="14"/>
  <c r="H28" i="14" s="1"/>
  <c r="E31" i="14"/>
  <c r="J30" i="14"/>
  <c r="I30" i="14"/>
  <c r="K30" i="14" s="1"/>
  <c r="H30" i="14"/>
  <c r="E30" i="14"/>
  <c r="J29" i="14"/>
  <c r="I29" i="14"/>
  <c r="K29" i="14" s="1"/>
  <c r="H29" i="14"/>
  <c r="E29" i="14"/>
  <c r="I28" i="14"/>
  <c r="G28" i="14"/>
  <c r="F28" i="14"/>
  <c r="D28" i="14"/>
  <c r="E28" i="14" s="1"/>
  <c r="C28" i="14"/>
  <c r="J27" i="14"/>
  <c r="I27" i="14"/>
  <c r="K27" i="14" s="1"/>
  <c r="H27" i="14"/>
  <c r="E27" i="14"/>
  <c r="J26" i="14"/>
  <c r="K26" i="14" s="1"/>
  <c r="I26" i="14"/>
  <c r="H26" i="14"/>
  <c r="E26" i="14"/>
  <c r="J25" i="14"/>
  <c r="I25" i="14"/>
  <c r="K25" i="14" s="1"/>
  <c r="H25" i="14"/>
  <c r="E25" i="14"/>
  <c r="I24" i="14"/>
  <c r="K24" i="14" s="1"/>
  <c r="G24" i="14"/>
  <c r="J24" i="14" s="1"/>
  <c r="E24" i="14"/>
  <c r="C24" i="14"/>
  <c r="J23" i="14"/>
  <c r="I23" i="14"/>
  <c r="K23" i="14" s="1"/>
  <c r="H23" i="14"/>
  <c r="E23" i="14"/>
  <c r="K22" i="14"/>
  <c r="J22" i="14"/>
  <c r="I22" i="14"/>
  <c r="H22" i="14"/>
  <c r="E22" i="14"/>
  <c r="J21" i="14"/>
  <c r="I21" i="14"/>
  <c r="K21" i="14" s="1"/>
  <c r="H21" i="14"/>
  <c r="E21" i="14"/>
  <c r="J20" i="14"/>
  <c r="I20" i="14"/>
  <c r="K20" i="14" s="1"/>
  <c r="H20" i="14"/>
  <c r="E20" i="14"/>
  <c r="J19" i="14"/>
  <c r="K19" i="14" s="1"/>
  <c r="I19" i="14"/>
  <c r="H19" i="14"/>
  <c r="E19" i="14"/>
  <c r="J18" i="14"/>
  <c r="I18" i="14"/>
  <c r="K18" i="14" s="1"/>
  <c r="H18" i="14"/>
  <c r="E18" i="14"/>
  <c r="J17" i="14"/>
  <c r="I17" i="14"/>
  <c r="K17" i="14" s="1"/>
  <c r="H17" i="14"/>
  <c r="E17" i="14"/>
  <c r="J16" i="14"/>
  <c r="I16" i="14"/>
  <c r="K16" i="14" s="1"/>
  <c r="H16" i="14"/>
  <c r="E16" i="14"/>
  <c r="J15" i="14"/>
  <c r="I15" i="14"/>
  <c r="K15" i="14" s="1"/>
  <c r="H15" i="14"/>
  <c r="E15" i="14"/>
  <c r="K14" i="14"/>
  <c r="J14" i="14"/>
  <c r="I14" i="14"/>
  <c r="H14" i="14"/>
  <c r="E14" i="14"/>
  <c r="J13" i="14"/>
  <c r="I13" i="14"/>
  <c r="K13" i="14" s="1"/>
  <c r="H13" i="14"/>
  <c r="E13" i="14"/>
  <c r="J12" i="14"/>
  <c r="I12" i="14"/>
  <c r="K12" i="14" s="1"/>
  <c r="H12" i="14"/>
  <c r="E12" i="14"/>
  <c r="J11" i="14"/>
  <c r="K11" i="14" s="1"/>
  <c r="I11" i="14"/>
  <c r="H11" i="14"/>
  <c r="E11" i="14"/>
  <c r="J10" i="14"/>
  <c r="I10" i="14"/>
  <c r="K10" i="14" s="1"/>
  <c r="H10" i="14"/>
  <c r="E10" i="14"/>
  <c r="F9" i="14"/>
  <c r="D9" i="14"/>
  <c r="C9" i="14"/>
  <c r="I9" i="14" s="1"/>
  <c r="J8" i="14"/>
  <c r="I8" i="14"/>
  <c r="K8" i="14" s="1"/>
  <c r="H8" i="14"/>
  <c r="E8" i="14"/>
  <c r="J7" i="14"/>
  <c r="I7" i="14"/>
  <c r="K7" i="14" s="1"/>
  <c r="H7" i="14"/>
  <c r="E7" i="14"/>
  <c r="J6" i="14"/>
  <c r="J5" i="14" s="1"/>
  <c r="I6" i="14"/>
  <c r="I5" i="14" s="1"/>
  <c r="H6" i="14"/>
  <c r="H5" i="14" s="1"/>
  <c r="E6" i="14"/>
  <c r="E5" i="14" s="1"/>
  <c r="G5" i="14"/>
  <c r="F5" i="14"/>
  <c r="F61" i="14" s="1"/>
  <c r="D5" i="14"/>
  <c r="D61" i="14" s="1"/>
  <c r="C5" i="14"/>
  <c r="C61" i="14" s="1"/>
  <c r="J60" i="72"/>
  <c r="K60" i="72" s="1"/>
  <c r="I60" i="72"/>
  <c r="H60" i="72"/>
  <c r="E60" i="72"/>
  <c r="J59" i="72"/>
  <c r="K59" i="72" s="1"/>
  <c r="I59" i="72"/>
  <c r="H59" i="72"/>
  <c r="E59" i="72"/>
  <c r="J58" i="72"/>
  <c r="K58" i="72" s="1"/>
  <c r="I58" i="72"/>
  <c r="H58" i="72"/>
  <c r="E58" i="72"/>
  <c r="G57" i="72"/>
  <c r="H57" i="72" s="1"/>
  <c r="F57" i="72"/>
  <c r="D57" i="72"/>
  <c r="J57" i="72" s="1"/>
  <c r="C57" i="72"/>
  <c r="I57" i="72" s="1"/>
  <c r="J56" i="72"/>
  <c r="K56" i="72" s="1"/>
  <c r="I56" i="72"/>
  <c r="H56" i="72"/>
  <c r="E56" i="72"/>
  <c r="J55" i="72"/>
  <c r="K55" i="72" s="1"/>
  <c r="I55" i="72"/>
  <c r="H55" i="72"/>
  <c r="E55" i="72"/>
  <c r="J54" i="72"/>
  <c r="K54" i="72" s="1"/>
  <c r="I54" i="72"/>
  <c r="H54" i="72"/>
  <c r="E54" i="72"/>
  <c r="K53" i="72"/>
  <c r="J53" i="72"/>
  <c r="I53" i="72"/>
  <c r="H53" i="72"/>
  <c r="E53" i="72"/>
  <c r="J52" i="72"/>
  <c r="K52" i="72" s="1"/>
  <c r="I52" i="72"/>
  <c r="H52" i="72"/>
  <c r="E52" i="72"/>
  <c r="J51" i="72"/>
  <c r="K51" i="72" s="1"/>
  <c r="I51" i="72"/>
  <c r="H51" i="72"/>
  <c r="E51" i="72"/>
  <c r="G50" i="72"/>
  <c r="H50" i="72" s="1"/>
  <c r="F50" i="72"/>
  <c r="D50" i="72"/>
  <c r="J50" i="72" s="1"/>
  <c r="C50" i="72"/>
  <c r="I50" i="72" s="1"/>
  <c r="K49" i="72"/>
  <c r="J49" i="72"/>
  <c r="I49" i="72"/>
  <c r="H49" i="72"/>
  <c r="E49" i="72"/>
  <c r="J48" i="72"/>
  <c r="K48" i="72" s="1"/>
  <c r="I48" i="72"/>
  <c r="H48" i="72"/>
  <c r="E48" i="72"/>
  <c r="J47" i="72"/>
  <c r="K47" i="72" s="1"/>
  <c r="I47" i="72"/>
  <c r="H47" i="72"/>
  <c r="E47" i="72"/>
  <c r="K46" i="72"/>
  <c r="J46" i="72"/>
  <c r="I46" i="72"/>
  <c r="H46" i="72"/>
  <c r="E46" i="72"/>
  <c r="I45" i="72"/>
  <c r="H45" i="72"/>
  <c r="G45" i="72"/>
  <c r="F45" i="72"/>
  <c r="D45" i="72"/>
  <c r="E45" i="72" s="1"/>
  <c r="C45" i="72"/>
  <c r="J44" i="72"/>
  <c r="K44" i="72" s="1"/>
  <c r="I44" i="72"/>
  <c r="H44" i="72"/>
  <c r="E44" i="72"/>
  <c r="K43" i="72"/>
  <c r="H43" i="72"/>
  <c r="E43" i="72"/>
  <c r="K42" i="72"/>
  <c r="H42" i="72"/>
  <c r="E42" i="72"/>
  <c r="J41" i="72"/>
  <c r="K41" i="72" s="1"/>
  <c r="I41" i="72"/>
  <c r="H41" i="72"/>
  <c r="E41" i="72"/>
  <c r="J40" i="72"/>
  <c r="K40" i="72" s="1"/>
  <c r="I40" i="72"/>
  <c r="G40" i="72"/>
  <c r="H40" i="72" s="1"/>
  <c r="F40" i="72"/>
  <c r="D40" i="72"/>
  <c r="E40" i="72" s="1"/>
  <c r="C40" i="72"/>
  <c r="J39" i="72"/>
  <c r="K39" i="72" s="1"/>
  <c r="I39" i="72"/>
  <c r="H39" i="72"/>
  <c r="E39" i="72"/>
  <c r="J38" i="72"/>
  <c r="K38" i="72" s="1"/>
  <c r="I38" i="72"/>
  <c r="H38" i="72"/>
  <c r="E38" i="72"/>
  <c r="G37" i="72"/>
  <c r="H37" i="72" s="1"/>
  <c r="F37" i="72"/>
  <c r="D37" i="72"/>
  <c r="J37" i="72" s="1"/>
  <c r="C37" i="72"/>
  <c r="I37" i="72" s="1"/>
  <c r="K36" i="72"/>
  <c r="J36" i="72"/>
  <c r="I36" i="72"/>
  <c r="H36" i="72"/>
  <c r="E36" i="72"/>
  <c r="J35" i="72"/>
  <c r="K35" i="72" s="1"/>
  <c r="I35" i="72"/>
  <c r="H35" i="72"/>
  <c r="E35" i="72"/>
  <c r="J34" i="72"/>
  <c r="K34" i="72" s="1"/>
  <c r="I34" i="72"/>
  <c r="H34" i="72"/>
  <c r="E34" i="72"/>
  <c r="J33" i="72"/>
  <c r="K33" i="72" s="1"/>
  <c r="I33" i="72"/>
  <c r="H33" i="72"/>
  <c r="E33" i="72"/>
  <c r="J32" i="72"/>
  <c r="K32" i="72" s="1"/>
  <c r="I32" i="72"/>
  <c r="H32" i="72"/>
  <c r="E32" i="72"/>
  <c r="J31" i="72"/>
  <c r="K31" i="72" s="1"/>
  <c r="I31" i="72"/>
  <c r="H31" i="72"/>
  <c r="E31" i="72"/>
  <c r="K30" i="72"/>
  <c r="J30" i="72"/>
  <c r="I30" i="72"/>
  <c r="H30" i="72"/>
  <c r="E30" i="72"/>
  <c r="J29" i="72"/>
  <c r="I29" i="72"/>
  <c r="K29" i="72" s="1"/>
  <c r="H29" i="72"/>
  <c r="E29" i="72"/>
  <c r="G28" i="72"/>
  <c r="H28" i="72" s="1"/>
  <c r="F28" i="72"/>
  <c r="E28" i="72"/>
  <c r="D28" i="72"/>
  <c r="J28" i="72" s="1"/>
  <c r="K28" i="72" s="1"/>
  <c r="C28" i="72"/>
  <c r="I28" i="72" s="1"/>
  <c r="J27" i="72"/>
  <c r="K27" i="72" s="1"/>
  <c r="I27" i="72"/>
  <c r="H27" i="72"/>
  <c r="E27" i="72"/>
  <c r="K26" i="72"/>
  <c r="J26" i="72"/>
  <c r="I26" i="72"/>
  <c r="H26" i="72"/>
  <c r="E26" i="72"/>
  <c r="J25" i="72"/>
  <c r="K25" i="72" s="1"/>
  <c r="I25" i="72"/>
  <c r="H25" i="72"/>
  <c r="E25" i="72"/>
  <c r="K24" i="72"/>
  <c r="J24" i="72"/>
  <c r="I24" i="72"/>
  <c r="H24" i="72"/>
  <c r="E24" i="72"/>
  <c r="J23" i="72"/>
  <c r="K23" i="72" s="1"/>
  <c r="I23" i="72"/>
  <c r="H23" i="72"/>
  <c r="E23" i="72"/>
  <c r="J22" i="72"/>
  <c r="K22" i="72" s="1"/>
  <c r="I22" i="72"/>
  <c r="H22" i="72"/>
  <c r="E22" i="72"/>
  <c r="J21" i="72"/>
  <c r="K21" i="72" s="1"/>
  <c r="I21" i="72"/>
  <c r="H21" i="72"/>
  <c r="E21" i="72"/>
  <c r="J20" i="72"/>
  <c r="K20" i="72" s="1"/>
  <c r="I20" i="72"/>
  <c r="H20" i="72"/>
  <c r="E20" i="72"/>
  <c r="J19" i="72"/>
  <c r="K19" i="72" s="1"/>
  <c r="I19" i="72"/>
  <c r="H19" i="72"/>
  <c r="E19" i="72"/>
  <c r="K18" i="72"/>
  <c r="J18" i="72"/>
  <c r="I18" i="72"/>
  <c r="H18" i="72"/>
  <c r="E18" i="72"/>
  <c r="J17" i="72"/>
  <c r="K17" i="72" s="1"/>
  <c r="I17" i="72"/>
  <c r="H17" i="72"/>
  <c r="E17" i="72"/>
  <c r="I16" i="72"/>
  <c r="E16" i="72"/>
  <c r="G16" i="72" s="1"/>
  <c r="K15" i="72"/>
  <c r="J15" i="72"/>
  <c r="I15" i="72"/>
  <c r="H15" i="72"/>
  <c r="E15" i="72"/>
  <c r="J14" i="72"/>
  <c r="K14" i="72" s="1"/>
  <c r="I14" i="72"/>
  <c r="H14" i="72"/>
  <c r="E14" i="72"/>
  <c r="K13" i="72"/>
  <c r="J13" i="72"/>
  <c r="I13" i="72"/>
  <c r="H13" i="72"/>
  <c r="E13" i="72"/>
  <c r="J12" i="72"/>
  <c r="K12" i="72" s="1"/>
  <c r="I12" i="72"/>
  <c r="H12" i="72"/>
  <c r="E12" i="72"/>
  <c r="K11" i="72"/>
  <c r="J11" i="72"/>
  <c r="I11" i="72"/>
  <c r="H11" i="72"/>
  <c r="E11" i="72"/>
  <c r="K10" i="72"/>
  <c r="J10" i="72"/>
  <c r="I10" i="72"/>
  <c r="H10" i="72"/>
  <c r="E10" i="72"/>
  <c r="I9" i="72"/>
  <c r="F9" i="72"/>
  <c r="E9" i="72"/>
  <c r="D9" i="72"/>
  <c r="C9" i="72"/>
  <c r="J8" i="72"/>
  <c r="K8" i="72" s="1"/>
  <c r="I8" i="72"/>
  <c r="H8" i="72"/>
  <c r="E8" i="72"/>
  <c r="K7" i="72"/>
  <c r="J7" i="72"/>
  <c r="I7" i="72"/>
  <c r="H7" i="72"/>
  <c r="H5" i="72" s="1"/>
  <c r="E7" i="72"/>
  <c r="E5" i="72" s="1"/>
  <c r="K6" i="72"/>
  <c r="K5" i="72" s="1"/>
  <c r="J6" i="72"/>
  <c r="I6" i="72"/>
  <c r="H6" i="72"/>
  <c r="E6" i="72"/>
  <c r="I5" i="72"/>
  <c r="I61" i="72" s="1"/>
  <c r="G5" i="72"/>
  <c r="F5" i="72"/>
  <c r="F61" i="72" s="1"/>
  <c r="D5" i="72"/>
  <c r="C5" i="72"/>
  <c r="C61" i="72" s="1"/>
  <c r="J60" i="71"/>
  <c r="K60" i="71" s="1"/>
  <c r="I60" i="71"/>
  <c r="H60" i="71"/>
  <c r="E60" i="71"/>
  <c r="J59" i="71"/>
  <c r="K59" i="71" s="1"/>
  <c r="I59" i="71"/>
  <c r="H59" i="71"/>
  <c r="E59" i="71"/>
  <c r="K58" i="71"/>
  <c r="J58" i="71"/>
  <c r="I58" i="71"/>
  <c r="H58" i="71"/>
  <c r="E58" i="71"/>
  <c r="H57" i="71"/>
  <c r="G57" i="71"/>
  <c r="F57" i="71"/>
  <c r="D57" i="71"/>
  <c r="J57" i="71" s="1"/>
  <c r="C57" i="71"/>
  <c r="I57" i="71" s="1"/>
  <c r="J56" i="71"/>
  <c r="K56" i="71" s="1"/>
  <c r="I56" i="71"/>
  <c r="H56" i="71"/>
  <c r="E56" i="71"/>
  <c r="J55" i="71"/>
  <c r="K55" i="71" s="1"/>
  <c r="I55" i="71"/>
  <c r="H55" i="71"/>
  <c r="E55" i="71"/>
  <c r="K54" i="71"/>
  <c r="J54" i="71"/>
  <c r="I54" i="71"/>
  <c r="H54" i="71"/>
  <c r="E54" i="71"/>
  <c r="K53" i="71"/>
  <c r="J53" i="71"/>
  <c r="I53" i="71"/>
  <c r="H53" i="71"/>
  <c r="E53" i="71"/>
  <c r="J52" i="71"/>
  <c r="K52" i="71" s="1"/>
  <c r="I52" i="71"/>
  <c r="H52" i="71"/>
  <c r="E52" i="71"/>
  <c r="J51" i="71"/>
  <c r="K51" i="71" s="1"/>
  <c r="I51" i="71"/>
  <c r="H51" i="71"/>
  <c r="E51" i="71"/>
  <c r="G50" i="71"/>
  <c r="H50" i="71" s="1"/>
  <c r="F50" i="71"/>
  <c r="D50" i="71"/>
  <c r="J50" i="71" s="1"/>
  <c r="C50" i="71"/>
  <c r="I50" i="71" s="1"/>
  <c r="K49" i="71"/>
  <c r="J49" i="71"/>
  <c r="I49" i="71"/>
  <c r="H49" i="71"/>
  <c r="E49" i="71"/>
  <c r="J48" i="71"/>
  <c r="K48" i="71" s="1"/>
  <c r="I48" i="71"/>
  <c r="H48" i="71"/>
  <c r="E48" i="71"/>
  <c r="J47" i="71"/>
  <c r="K47" i="71" s="1"/>
  <c r="I47" i="71"/>
  <c r="H47" i="71"/>
  <c r="E47" i="71"/>
  <c r="K46" i="71"/>
  <c r="J46" i="71"/>
  <c r="I46" i="71"/>
  <c r="H46" i="71"/>
  <c r="E46" i="71"/>
  <c r="I45" i="71"/>
  <c r="H45" i="71"/>
  <c r="G45" i="71"/>
  <c r="F45" i="71"/>
  <c r="D45" i="71"/>
  <c r="E45" i="71" s="1"/>
  <c r="C45" i="71"/>
  <c r="J44" i="71"/>
  <c r="K44" i="71" s="1"/>
  <c r="I44" i="71"/>
  <c r="H44" i="71"/>
  <c r="E44" i="71"/>
  <c r="K43" i="71"/>
  <c r="H43" i="71"/>
  <c r="E43" i="71"/>
  <c r="K42" i="71"/>
  <c r="H42" i="71"/>
  <c r="E42" i="71"/>
  <c r="K41" i="71"/>
  <c r="J41" i="71"/>
  <c r="I41" i="71"/>
  <c r="H41" i="71"/>
  <c r="E41" i="71"/>
  <c r="J40" i="71"/>
  <c r="K40" i="71" s="1"/>
  <c r="I40" i="71"/>
  <c r="G40" i="71"/>
  <c r="H40" i="71" s="1"/>
  <c r="F40" i="71"/>
  <c r="E40" i="71"/>
  <c r="D40" i="71"/>
  <c r="C40" i="71"/>
  <c r="J39" i="71"/>
  <c r="K39" i="71" s="1"/>
  <c r="I39" i="71"/>
  <c r="H39" i="71"/>
  <c r="E39" i="71"/>
  <c r="K38" i="71"/>
  <c r="J38" i="71"/>
  <c r="I38" i="71"/>
  <c r="H38" i="71"/>
  <c r="E38" i="71"/>
  <c r="H37" i="71"/>
  <c r="G37" i="71"/>
  <c r="F37" i="71"/>
  <c r="D37" i="71"/>
  <c r="J37" i="71" s="1"/>
  <c r="C37" i="71"/>
  <c r="I37" i="71" s="1"/>
  <c r="J36" i="71"/>
  <c r="K36" i="71" s="1"/>
  <c r="I36" i="71"/>
  <c r="H36" i="71"/>
  <c r="E36" i="71"/>
  <c r="J35" i="71"/>
  <c r="K35" i="71" s="1"/>
  <c r="I35" i="71"/>
  <c r="H35" i="71"/>
  <c r="E35" i="71"/>
  <c r="K34" i="71"/>
  <c r="J34" i="71"/>
  <c r="I34" i="71"/>
  <c r="H34" i="71"/>
  <c r="E34" i="71"/>
  <c r="J33" i="71"/>
  <c r="I33" i="71"/>
  <c r="K33" i="71" s="1"/>
  <c r="H33" i="71"/>
  <c r="E33" i="71"/>
  <c r="J32" i="71"/>
  <c r="K32" i="71" s="1"/>
  <c r="I32" i="71"/>
  <c r="H32" i="71"/>
  <c r="E32" i="71"/>
  <c r="J31" i="71"/>
  <c r="K31" i="71" s="1"/>
  <c r="I31" i="71"/>
  <c r="H31" i="71"/>
  <c r="E31" i="71"/>
  <c r="K30" i="71"/>
  <c r="J30" i="71"/>
  <c r="I30" i="71"/>
  <c r="H30" i="71"/>
  <c r="E30" i="71"/>
  <c r="J29" i="71"/>
  <c r="K29" i="71" s="1"/>
  <c r="I29" i="71"/>
  <c r="H29" i="71"/>
  <c r="E29" i="71"/>
  <c r="I28" i="71"/>
  <c r="G28" i="71"/>
  <c r="H28" i="71" s="1"/>
  <c r="F28" i="71"/>
  <c r="E28" i="71"/>
  <c r="D28" i="71"/>
  <c r="J28" i="71" s="1"/>
  <c r="K28" i="71" s="1"/>
  <c r="C28" i="71"/>
  <c r="J27" i="71"/>
  <c r="K27" i="71" s="1"/>
  <c r="I27" i="71"/>
  <c r="H27" i="71"/>
  <c r="E27" i="71"/>
  <c r="K26" i="71"/>
  <c r="J26" i="71"/>
  <c r="I26" i="71"/>
  <c r="H26" i="71"/>
  <c r="E26" i="71"/>
  <c r="J25" i="71"/>
  <c r="K25" i="71" s="1"/>
  <c r="I25" i="71"/>
  <c r="H25" i="71"/>
  <c r="E25" i="71"/>
  <c r="J24" i="71"/>
  <c r="K24" i="71" s="1"/>
  <c r="I24" i="71"/>
  <c r="H24" i="71"/>
  <c r="E24" i="71"/>
  <c r="J23" i="71"/>
  <c r="K23" i="71" s="1"/>
  <c r="I23" i="71"/>
  <c r="H23" i="71"/>
  <c r="E23" i="71"/>
  <c r="K22" i="71"/>
  <c r="J22" i="71"/>
  <c r="I22" i="71"/>
  <c r="H22" i="71"/>
  <c r="E22" i="71"/>
  <c r="J21" i="71"/>
  <c r="K21" i="71" s="1"/>
  <c r="I21" i="71"/>
  <c r="H21" i="71"/>
  <c r="E21" i="71"/>
  <c r="J20" i="71"/>
  <c r="K20" i="71" s="1"/>
  <c r="I20" i="71"/>
  <c r="H20" i="71"/>
  <c r="E20" i="71"/>
  <c r="J19" i="71"/>
  <c r="K19" i="71" s="1"/>
  <c r="I19" i="71"/>
  <c r="H19" i="71"/>
  <c r="E19" i="71"/>
  <c r="K18" i="71"/>
  <c r="J18" i="71"/>
  <c r="I18" i="71"/>
  <c r="H18" i="71"/>
  <c r="E18" i="71"/>
  <c r="J17" i="71"/>
  <c r="K17" i="71" s="1"/>
  <c r="I17" i="71"/>
  <c r="H17" i="71"/>
  <c r="E17" i="71"/>
  <c r="J16" i="71"/>
  <c r="K16" i="71" s="1"/>
  <c r="I16" i="71"/>
  <c r="H16" i="71"/>
  <c r="E16" i="71"/>
  <c r="J15" i="71"/>
  <c r="K15" i="71" s="1"/>
  <c r="I15" i="71"/>
  <c r="H15" i="71"/>
  <c r="E15" i="71"/>
  <c r="K14" i="71"/>
  <c r="J14" i="71"/>
  <c r="I14" i="71"/>
  <c r="H14" i="71"/>
  <c r="E14" i="71"/>
  <c r="J13" i="71"/>
  <c r="I13" i="71"/>
  <c r="K13" i="71" s="1"/>
  <c r="H13" i="71"/>
  <c r="E13" i="71"/>
  <c r="J12" i="71"/>
  <c r="K12" i="71" s="1"/>
  <c r="I12" i="71"/>
  <c r="H12" i="71"/>
  <c r="E12" i="71"/>
  <c r="J11" i="71"/>
  <c r="K11" i="71" s="1"/>
  <c r="I11" i="71"/>
  <c r="H11" i="71"/>
  <c r="E11" i="71"/>
  <c r="K10" i="71"/>
  <c r="J10" i="71"/>
  <c r="I10" i="71"/>
  <c r="H10" i="71"/>
  <c r="E10" i="71"/>
  <c r="I9" i="71"/>
  <c r="H9" i="71"/>
  <c r="G9" i="71"/>
  <c r="F9" i="71"/>
  <c r="D9" i="71"/>
  <c r="E9" i="71" s="1"/>
  <c r="C9" i="71"/>
  <c r="J8" i="71"/>
  <c r="K8" i="71" s="1"/>
  <c r="I8" i="71"/>
  <c r="I5" i="71" s="1"/>
  <c r="H8" i="71"/>
  <c r="E8" i="71"/>
  <c r="J7" i="71"/>
  <c r="K7" i="71" s="1"/>
  <c r="I7" i="71"/>
  <c r="H7" i="71"/>
  <c r="E7" i="71"/>
  <c r="K6" i="71"/>
  <c r="K5" i="71" s="1"/>
  <c r="J6" i="71"/>
  <c r="I6" i="71"/>
  <c r="H6" i="71"/>
  <c r="E6" i="71"/>
  <c r="E5" i="71" s="1"/>
  <c r="H5" i="71"/>
  <c r="G5" i="71"/>
  <c r="G61" i="71" s="1"/>
  <c r="F5" i="71"/>
  <c r="F61" i="71" s="1"/>
  <c r="D5" i="71"/>
  <c r="C5" i="71"/>
  <c r="C61" i="71" s="1"/>
  <c r="J60" i="18"/>
  <c r="K60" i="18" s="1"/>
  <c r="I60" i="18"/>
  <c r="H60" i="18"/>
  <c r="E60" i="18"/>
  <c r="J59" i="18"/>
  <c r="K59" i="18" s="1"/>
  <c r="I59" i="18"/>
  <c r="H59" i="18"/>
  <c r="E59" i="18"/>
  <c r="J58" i="18"/>
  <c r="I58" i="18"/>
  <c r="K58" i="18" s="1"/>
  <c r="H58" i="18"/>
  <c r="E58" i="18"/>
  <c r="G57" i="18"/>
  <c r="F57" i="18"/>
  <c r="H57" i="18" s="1"/>
  <c r="D57" i="18"/>
  <c r="J57" i="18" s="1"/>
  <c r="C57" i="18"/>
  <c r="I57" i="18" s="1"/>
  <c r="J56" i="18"/>
  <c r="K56" i="18" s="1"/>
  <c r="I56" i="18"/>
  <c r="H56" i="18"/>
  <c r="E56" i="18"/>
  <c r="J55" i="18"/>
  <c r="K55" i="18" s="1"/>
  <c r="I55" i="18"/>
  <c r="H55" i="18"/>
  <c r="E55" i="18"/>
  <c r="J54" i="18"/>
  <c r="I54" i="18"/>
  <c r="K54" i="18" s="1"/>
  <c r="H54" i="18"/>
  <c r="E54" i="18"/>
  <c r="K53" i="18"/>
  <c r="J53" i="18"/>
  <c r="I53" i="18"/>
  <c r="H53" i="18"/>
  <c r="E53" i="18"/>
  <c r="J52" i="18"/>
  <c r="I52" i="18"/>
  <c r="K52" i="18" s="1"/>
  <c r="H52" i="18"/>
  <c r="E52" i="18"/>
  <c r="J51" i="18"/>
  <c r="K51" i="18" s="1"/>
  <c r="I51" i="18"/>
  <c r="H51" i="18"/>
  <c r="E51" i="18"/>
  <c r="G50" i="18"/>
  <c r="H50" i="18" s="1"/>
  <c r="F50" i="18"/>
  <c r="D50" i="18"/>
  <c r="J50" i="18" s="1"/>
  <c r="C50" i="18"/>
  <c r="E50" i="18" s="1"/>
  <c r="K49" i="18"/>
  <c r="J49" i="18"/>
  <c r="I49" i="18"/>
  <c r="H49" i="18"/>
  <c r="E49" i="18"/>
  <c r="J48" i="18"/>
  <c r="I48" i="18"/>
  <c r="K48" i="18" s="1"/>
  <c r="H48" i="18"/>
  <c r="E48" i="18"/>
  <c r="J47" i="18"/>
  <c r="K47" i="18" s="1"/>
  <c r="I47" i="18"/>
  <c r="H47" i="18"/>
  <c r="E47" i="18"/>
  <c r="K46" i="18"/>
  <c r="J46" i="18"/>
  <c r="I46" i="18"/>
  <c r="H46" i="18"/>
  <c r="E46" i="18"/>
  <c r="J45" i="18"/>
  <c r="K45" i="18" s="1"/>
  <c r="I45" i="18"/>
  <c r="H45" i="18"/>
  <c r="G45" i="18"/>
  <c r="F45" i="18"/>
  <c r="D45" i="18"/>
  <c r="E45" i="18" s="1"/>
  <c r="C45" i="18"/>
  <c r="J44" i="18"/>
  <c r="I44" i="18"/>
  <c r="K44" i="18" s="1"/>
  <c r="H44" i="18"/>
  <c r="E44" i="18"/>
  <c r="J43" i="18"/>
  <c r="K43" i="18" s="1"/>
  <c r="I43" i="18"/>
  <c r="H43" i="18"/>
  <c r="E43" i="18"/>
  <c r="K42" i="18"/>
  <c r="J42" i="18"/>
  <c r="I42" i="18"/>
  <c r="H42" i="18"/>
  <c r="E42" i="18"/>
  <c r="J41" i="18"/>
  <c r="K41" i="18" s="1"/>
  <c r="I41" i="18"/>
  <c r="H41" i="18"/>
  <c r="E41" i="18"/>
  <c r="G40" i="18"/>
  <c r="H40" i="18" s="1"/>
  <c r="F40" i="18"/>
  <c r="I40" i="18" s="1"/>
  <c r="E40" i="18"/>
  <c r="D40" i="18"/>
  <c r="J40" i="18" s="1"/>
  <c r="K40" i="18" s="1"/>
  <c r="C40" i="18"/>
  <c r="J39" i="18"/>
  <c r="K39" i="18" s="1"/>
  <c r="I39" i="18"/>
  <c r="H39" i="18"/>
  <c r="E39" i="18"/>
  <c r="K38" i="18"/>
  <c r="J38" i="18"/>
  <c r="I38" i="18"/>
  <c r="H38" i="18"/>
  <c r="E38" i="18"/>
  <c r="J37" i="18"/>
  <c r="K37" i="18" s="1"/>
  <c r="I37" i="18"/>
  <c r="H37" i="18"/>
  <c r="G37" i="18"/>
  <c r="F37" i="18"/>
  <c r="D37" i="18"/>
  <c r="E37" i="18" s="1"/>
  <c r="C37" i="18"/>
  <c r="J36" i="18"/>
  <c r="I36" i="18"/>
  <c r="K36" i="18" s="1"/>
  <c r="H36" i="18"/>
  <c r="E36" i="18"/>
  <c r="J35" i="18"/>
  <c r="K35" i="18" s="1"/>
  <c r="I35" i="18"/>
  <c r="H35" i="18"/>
  <c r="E35" i="18"/>
  <c r="K34" i="18"/>
  <c r="J34" i="18"/>
  <c r="I34" i="18"/>
  <c r="H34" i="18"/>
  <c r="E34" i="18"/>
  <c r="J33" i="18"/>
  <c r="K33" i="18" s="1"/>
  <c r="I33" i="18"/>
  <c r="H33" i="18"/>
  <c r="E33" i="18"/>
  <c r="J32" i="18"/>
  <c r="I32" i="18"/>
  <c r="K32" i="18" s="1"/>
  <c r="H32" i="18"/>
  <c r="E32" i="18"/>
  <c r="J31" i="18"/>
  <c r="K31" i="18" s="1"/>
  <c r="I31" i="18"/>
  <c r="H31" i="18"/>
  <c r="E31" i="18"/>
  <c r="J30" i="18"/>
  <c r="I30" i="18"/>
  <c r="K30" i="18" s="1"/>
  <c r="H30" i="18"/>
  <c r="E30" i="18"/>
  <c r="J29" i="18"/>
  <c r="K29" i="18" s="1"/>
  <c r="I29" i="18"/>
  <c r="H29" i="18"/>
  <c r="E29" i="18"/>
  <c r="J28" i="18"/>
  <c r="I28" i="18"/>
  <c r="K28" i="18" s="1"/>
  <c r="G28" i="18"/>
  <c r="H28" i="18" s="1"/>
  <c r="F28" i="18"/>
  <c r="D28" i="18"/>
  <c r="C28" i="18"/>
  <c r="E28" i="18" s="1"/>
  <c r="J27" i="18"/>
  <c r="K27" i="18" s="1"/>
  <c r="I27" i="18"/>
  <c r="H27" i="18"/>
  <c r="E27" i="18"/>
  <c r="J26" i="18"/>
  <c r="I26" i="18"/>
  <c r="K26" i="18" s="1"/>
  <c r="H26" i="18"/>
  <c r="E26" i="18"/>
  <c r="J25" i="18"/>
  <c r="K25" i="18" s="1"/>
  <c r="I25" i="18"/>
  <c r="H25" i="18"/>
  <c r="E25" i="18"/>
  <c r="J24" i="18"/>
  <c r="I24" i="18"/>
  <c r="K24" i="18" s="1"/>
  <c r="H24" i="18"/>
  <c r="E24" i="18"/>
  <c r="J23" i="18"/>
  <c r="K23" i="18" s="1"/>
  <c r="I23" i="18"/>
  <c r="H23" i="18"/>
  <c r="E23" i="18"/>
  <c r="K22" i="18"/>
  <c r="J22" i="18"/>
  <c r="I22" i="18"/>
  <c r="H22" i="18"/>
  <c r="E22" i="18"/>
  <c r="J21" i="18"/>
  <c r="K21" i="18" s="1"/>
  <c r="I21" i="18"/>
  <c r="H21" i="18"/>
  <c r="E21" i="18"/>
  <c r="J20" i="18"/>
  <c r="K20" i="18" s="1"/>
  <c r="I20" i="18"/>
  <c r="H20" i="18"/>
  <c r="E20" i="18"/>
  <c r="J19" i="18"/>
  <c r="K19" i="18" s="1"/>
  <c r="I19" i="18"/>
  <c r="H19" i="18"/>
  <c r="E19" i="18"/>
  <c r="J18" i="18"/>
  <c r="I18" i="18"/>
  <c r="K18" i="18" s="1"/>
  <c r="H18" i="18"/>
  <c r="E18" i="18"/>
  <c r="J17" i="18"/>
  <c r="K17" i="18" s="1"/>
  <c r="I17" i="18"/>
  <c r="H17" i="18"/>
  <c r="E17" i="18"/>
  <c r="J16" i="18"/>
  <c r="I16" i="18"/>
  <c r="K16" i="18" s="1"/>
  <c r="H16" i="18"/>
  <c r="E16" i="18"/>
  <c r="J15" i="18"/>
  <c r="K15" i="18" s="1"/>
  <c r="I15" i="18"/>
  <c r="H15" i="18"/>
  <c r="E15" i="18"/>
  <c r="K14" i="18"/>
  <c r="J14" i="18"/>
  <c r="I14" i="18"/>
  <c r="H14" i="18"/>
  <c r="E14" i="18"/>
  <c r="J13" i="18"/>
  <c r="K13" i="18" s="1"/>
  <c r="I13" i="18"/>
  <c r="H13" i="18"/>
  <c r="E13" i="18"/>
  <c r="J12" i="18"/>
  <c r="K12" i="18" s="1"/>
  <c r="I12" i="18"/>
  <c r="H12" i="18"/>
  <c r="E12" i="18"/>
  <c r="J11" i="18"/>
  <c r="K11" i="18" s="1"/>
  <c r="I11" i="18"/>
  <c r="H11" i="18"/>
  <c r="E11" i="18"/>
  <c r="J10" i="18"/>
  <c r="I10" i="18"/>
  <c r="K10" i="18" s="1"/>
  <c r="H10" i="18"/>
  <c r="E10" i="18"/>
  <c r="G9" i="18"/>
  <c r="F9" i="18"/>
  <c r="I9" i="18" s="1"/>
  <c r="D9" i="18"/>
  <c r="J9" i="18" s="1"/>
  <c r="K9" i="18" s="1"/>
  <c r="C9" i="18"/>
  <c r="J8" i="18"/>
  <c r="K8" i="18" s="1"/>
  <c r="I8" i="18"/>
  <c r="H8" i="18"/>
  <c r="E8" i="18"/>
  <c r="J7" i="18"/>
  <c r="K7" i="18" s="1"/>
  <c r="I7" i="18"/>
  <c r="H7" i="18"/>
  <c r="E7" i="18"/>
  <c r="J6" i="18"/>
  <c r="J5" i="18" s="1"/>
  <c r="I6" i="18"/>
  <c r="I5" i="18" s="1"/>
  <c r="H6" i="18"/>
  <c r="H5" i="18" s="1"/>
  <c r="E6" i="18"/>
  <c r="E5" i="18" s="1"/>
  <c r="G5" i="18"/>
  <c r="G61" i="18" s="1"/>
  <c r="F5" i="18"/>
  <c r="F61" i="18" s="1"/>
  <c r="D5" i="18"/>
  <c r="D61" i="18" s="1"/>
  <c r="C5" i="18"/>
  <c r="C61" i="18" s="1"/>
  <c r="J60" i="15"/>
  <c r="K60" i="15" s="1"/>
  <c r="I60" i="15"/>
  <c r="H60" i="15"/>
  <c r="E60" i="15"/>
  <c r="J59" i="15"/>
  <c r="K59" i="15" s="1"/>
  <c r="I59" i="15"/>
  <c r="H59" i="15"/>
  <c r="E59" i="15"/>
  <c r="K58" i="15"/>
  <c r="J58" i="15"/>
  <c r="I58" i="15"/>
  <c r="H58" i="15"/>
  <c r="E58" i="15"/>
  <c r="H57" i="15"/>
  <c r="G57" i="15"/>
  <c r="F57" i="15"/>
  <c r="D57" i="15"/>
  <c r="J57" i="15" s="1"/>
  <c r="K57" i="15" s="1"/>
  <c r="C57" i="15"/>
  <c r="I57" i="15" s="1"/>
  <c r="J56" i="15"/>
  <c r="K56" i="15" s="1"/>
  <c r="I56" i="15"/>
  <c r="H56" i="15"/>
  <c r="E56" i="15"/>
  <c r="J55" i="15"/>
  <c r="K55" i="15" s="1"/>
  <c r="I55" i="15"/>
  <c r="H55" i="15"/>
  <c r="E55" i="15"/>
  <c r="K54" i="15"/>
  <c r="J54" i="15"/>
  <c r="I54" i="15"/>
  <c r="H54" i="15"/>
  <c r="E54" i="15"/>
  <c r="K53" i="15"/>
  <c r="J53" i="15"/>
  <c r="I53" i="15"/>
  <c r="H53" i="15"/>
  <c r="E53" i="15"/>
  <c r="J52" i="15"/>
  <c r="K52" i="15" s="1"/>
  <c r="I52" i="15"/>
  <c r="H52" i="15"/>
  <c r="E52" i="15"/>
  <c r="J51" i="15"/>
  <c r="K51" i="15" s="1"/>
  <c r="I51" i="15"/>
  <c r="H51" i="15"/>
  <c r="E51" i="15"/>
  <c r="G50" i="15"/>
  <c r="H50" i="15" s="1"/>
  <c r="F50" i="15"/>
  <c r="D50" i="15"/>
  <c r="J50" i="15" s="1"/>
  <c r="K50" i="15" s="1"/>
  <c r="C50" i="15"/>
  <c r="I50" i="15" s="1"/>
  <c r="K49" i="15"/>
  <c r="J49" i="15"/>
  <c r="I49" i="15"/>
  <c r="H49" i="15"/>
  <c r="E49" i="15"/>
  <c r="J48" i="15"/>
  <c r="K48" i="15" s="1"/>
  <c r="I48" i="15"/>
  <c r="H48" i="15"/>
  <c r="E48" i="15"/>
  <c r="J47" i="15"/>
  <c r="K47" i="15" s="1"/>
  <c r="I47" i="15"/>
  <c r="H47" i="15"/>
  <c r="E47" i="15"/>
  <c r="K46" i="15"/>
  <c r="J46" i="15"/>
  <c r="I46" i="15"/>
  <c r="H46" i="15"/>
  <c r="E46" i="15"/>
  <c r="I45" i="15"/>
  <c r="H45" i="15"/>
  <c r="G45" i="15"/>
  <c r="F45" i="15"/>
  <c r="D45" i="15"/>
  <c r="E45" i="15" s="1"/>
  <c r="C45" i="15"/>
  <c r="J44" i="15"/>
  <c r="K44" i="15" s="1"/>
  <c r="I44" i="15"/>
  <c r="H44" i="15"/>
  <c r="E44" i="15"/>
  <c r="J43" i="15"/>
  <c r="K43" i="15" s="1"/>
  <c r="I43" i="15"/>
  <c r="H43" i="15"/>
  <c r="E43" i="15"/>
  <c r="K42" i="15"/>
  <c r="J42" i="15"/>
  <c r="I42" i="15"/>
  <c r="H42" i="15"/>
  <c r="E42" i="15"/>
  <c r="J41" i="15"/>
  <c r="K41" i="15" s="1"/>
  <c r="I41" i="15"/>
  <c r="H41" i="15"/>
  <c r="E41" i="15"/>
  <c r="G40" i="15"/>
  <c r="H40" i="15" s="1"/>
  <c r="F40" i="15"/>
  <c r="I40" i="15" s="1"/>
  <c r="E40" i="15"/>
  <c r="D40" i="15"/>
  <c r="J40" i="15" s="1"/>
  <c r="K40" i="15" s="1"/>
  <c r="C40" i="15"/>
  <c r="J39" i="15"/>
  <c r="K39" i="15" s="1"/>
  <c r="I39" i="15"/>
  <c r="H39" i="15"/>
  <c r="E39" i="15"/>
  <c r="K38" i="15"/>
  <c r="J38" i="15"/>
  <c r="I38" i="15"/>
  <c r="H38" i="15"/>
  <c r="E38" i="15"/>
  <c r="I37" i="15"/>
  <c r="H37" i="15"/>
  <c r="G37" i="15"/>
  <c r="F37" i="15"/>
  <c r="D37" i="15"/>
  <c r="E37" i="15" s="1"/>
  <c r="C37" i="15"/>
  <c r="J36" i="15"/>
  <c r="K36" i="15" s="1"/>
  <c r="I36" i="15"/>
  <c r="H36" i="15"/>
  <c r="E36" i="15"/>
  <c r="J35" i="15"/>
  <c r="K35" i="15" s="1"/>
  <c r="I35" i="15"/>
  <c r="H35" i="15"/>
  <c r="E35" i="15"/>
  <c r="K34" i="15"/>
  <c r="J34" i="15"/>
  <c r="I34" i="15"/>
  <c r="H34" i="15"/>
  <c r="E34" i="15"/>
  <c r="J33" i="15"/>
  <c r="I33" i="15"/>
  <c r="K33" i="15" s="1"/>
  <c r="H33" i="15"/>
  <c r="E33" i="15"/>
  <c r="J32" i="15"/>
  <c r="I32" i="15"/>
  <c r="K32" i="15" s="1"/>
  <c r="H32" i="15"/>
  <c r="E32" i="15"/>
  <c r="J31" i="15"/>
  <c r="K31" i="15" s="1"/>
  <c r="I31" i="15"/>
  <c r="H31" i="15"/>
  <c r="E31" i="15"/>
  <c r="K30" i="15"/>
  <c r="J30" i="15"/>
  <c r="I30" i="15"/>
  <c r="H30" i="15"/>
  <c r="E30" i="15"/>
  <c r="J29" i="15"/>
  <c r="K29" i="15" s="1"/>
  <c r="I29" i="15"/>
  <c r="H29" i="15"/>
  <c r="E29" i="15"/>
  <c r="J28" i="15"/>
  <c r="K28" i="15" s="1"/>
  <c r="I28" i="15"/>
  <c r="G28" i="15"/>
  <c r="H28" i="15" s="1"/>
  <c r="F28" i="15"/>
  <c r="E28" i="15"/>
  <c r="D28" i="15"/>
  <c r="C28" i="15"/>
  <c r="J27" i="15"/>
  <c r="K27" i="15" s="1"/>
  <c r="I27" i="15"/>
  <c r="H27" i="15"/>
  <c r="E27" i="15"/>
  <c r="K26" i="15"/>
  <c r="J26" i="15"/>
  <c r="I26" i="15"/>
  <c r="H26" i="15"/>
  <c r="E26" i="15"/>
  <c r="J25" i="15"/>
  <c r="K25" i="15" s="1"/>
  <c r="I25" i="15"/>
  <c r="H25" i="15"/>
  <c r="E25" i="15"/>
  <c r="J24" i="15"/>
  <c r="K24" i="15" s="1"/>
  <c r="I24" i="15"/>
  <c r="H24" i="15"/>
  <c r="E24" i="15"/>
  <c r="J23" i="15"/>
  <c r="K23" i="15" s="1"/>
  <c r="I23" i="15"/>
  <c r="H23" i="15"/>
  <c r="E23" i="15"/>
  <c r="K22" i="15"/>
  <c r="J22" i="15"/>
  <c r="I22" i="15"/>
  <c r="H22" i="15"/>
  <c r="E22" i="15"/>
  <c r="J21" i="15"/>
  <c r="I21" i="15"/>
  <c r="K21" i="15" s="1"/>
  <c r="H21" i="15"/>
  <c r="E21" i="15"/>
  <c r="J20" i="15"/>
  <c r="I20" i="15"/>
  <c r="K20" i="15" s="1"/>
  <c r="H20" i="15"/>
  <c r="E20" i="15"/>
  <c r="J19" i="15"/>
  <c r="K19" i="15" s="1"/>
  <c r="I19" i="15"/>
  <c r="H19" i="15"/>
  <c r="E19" i="15"/>
  <c r="K18" i="15"/>
  <c r="J18" i="15"/>
  <c r="I18" i="15"/>
  <c r="H18" i="15"/>
  <c r="E18" i="15"/>
  <c r="K17" i="15"/>
  <c r="J17" i="15"/>
  <c r="I17" i="15"/>
  <c r="H17" i="15"/>
  <c r="E17" i="15"/>
  <c r="J16" i="15"/>
  <c r="K16" i="15" s="1"/>
  <c r="I16" i="15"/>
  <c r="H16" i="15"/>
  <c r="E16" i="15"/>
  <c r="J15" i="15"/>
  <c r="K15" i="15" s="1"/>
  <c r="I15" i="15"/>
  <c r="H15" i="15"/>
  <c r="E15" i="15"/>
  <c r="K14" i="15"/>
  <c r="J14" i="15"/>
  <c r="I14" i="15"/>
  <c r="H14" i="15"/>
  <c r="E14" i="15"/>
  <c r="J13" i="15"/>
  <c r="I13" i="15"/>
  <c r="K13" i="15" s="1"/>
  <c r="H13" i="15"/>
  <c r="E13" i="15"/>
  <c r="J12" i="15"/>
  <c r="K12" i="15" s="1"/>
  <c r="I12" i="15"/>
  <c r="H12" i="15"/>
  <c r="E12" i="15"/>
  <c r="J11" i="15"/>
  <c r="K11" i="15" s="1"/>
  <c r="I11" i="15"/>
  <c r="H11" i="15"/>
  <c r="E11" i="15"/>
  <c r="K10" i="15"/>
  <c r="J10" i="15"/>
  <c r="I10" i="15"/>
  <c r="H10" i="15"/>
  <c r="E10" i="15"/>
  <c r="H9" i="15"/>
  <c r="G9" i="15"/>
  <c r="F9" i="15"/>
  <c r="D9" i="15"/>
  <c r="J9" i="15" s="1"/>
  <c r="C9" i="15"/>
  <c r="I9" i="15" s="1"/>
  <c r="J8" i="15"/>
  <c r="K8" i="15" s="1"/>
  <c r="I8" i="15"/>
  <c r="H8" i="15"/>
  <c r="E8" i="15"/>
  <c r="J7" i="15"/>
  <c r="K7" i="15" s="1"/>
  <c r="I7" i="15"/>
  <c r="H7" i="15"/>
  <c r="E7" i="15"/>
  <c r="K6" i="15"/>
  <c r="J6" i="15"/>
  <c r="J5" i="15" s="1"/>
  <c r="I6" i="15"/>
  <c r="I5" i="15" s="1"/>
  <c r="I61" i="15" s="1"/>
  <c r="H6" i="15"/>
  <c r="H5" i="15" s="1"/>
  <c r="E6" i="15"/>
  <c r="E5" i="15" s="1"/>
  <c r="G5" i="15"/>
  <c r="G61" i="15" s="1"/>
  <c r="F5" i="15"/>
  <c r="F61" i="15" s="1"/>
  <c r="D5" i="15"/>
  <c r="D61" i="15" s="1"/>
  <c r="C5" i="15"/>
  <c r="C61" i="15" s="1"/>
  <c r="J60" i="13"/>
  <c r="K60" i="13" s="1"/>
  <c r="I60" i="13"/>
  <c r="H60" i="13"/>
  <c r="E60" i="13"/>
  <c r="J59" i="13"/>
  <c r="K59" i="13" s="1"/>
  <c r="I59" i="13"/>
  <c r="H59" i="13"/>
  <c r="E59" i="13"/>
  <c r="J58" i="13"/>
  <c r="I58" i="13"/>
  <c r="K58" i="13" s="1"/>
  <c r="H58" i="13"/>
  <c r="E58" i="13"/>
  <c r="G57" i="13"/>
  <c r="F57" i="13"/>
  <c r="H57" i="13" s="1"/>
  <c r="D57" i="13"/>
  <c r="J57" i="13" s="1"/>
  <c r="C57" i="13"/>
  <c r="I57" i="13" s="1"/>
  <c r="J56" i="13"/>
  <c r="K56" i="13" s="1"/>
  <c r="I56" i="13"/>
  <c r="H56" i="13"/>
  <c r="E56" i="13"/>
  <c r="J55" i="13"/>
  <c r="K55" i="13" s="1"/>
  <c r="I55" i="13"/>
  <c r="H55" i="13"/>
  <c r="E55" i="13"/>
  <c r="J54" i="13"/>
  <c r="I54" i="13"/>
  <c r="K54" i="13" s="1"/>
  <c r="H54" i="13"/>
  <c r="E54" i="13"/>
  <c r="K53" i="13"/>
  <c r="J53" i="13"/>
  <c r="I53" i="13"/>
  <c r="H53" i="13"/>
  <c r="E53" i="13"/>
  <c r="J52" i="13"/>
  <c r="I52" i="13"/>
  <c r="K52" i="13" s="1"/>
  <c r="H52" i="13"/>
  <c r="E52" i="13"/>
  <c r="J51" i="13"/>
  <c r="K51" i="13" s="1"/>
  <c r="I51" i="13"/>
  <c r="H51" i="13"/>
  <c r="E51" i="13"/>
  <c r="J50" i="13"/>
  <c r="G50" i="13"/>
  <c r="H50" i="13" s="1"/>
  <c r="F50" i="13"/>
  <c r="D50" i="13"/>
  <c r="C50" i="13"/>
  <c r="I50" i="13" s="1"/>
  <c r="K50" i="13" s="1"/>
  <c r="K49" i="13"/>
  <c r="J49" i="13"/>
  <c r="I49" i="13"/>
  <c r="H49" i="13"/>
  <c r="E49" i="13"/>
  <c r="J48" i="13"/>
  <c r="I48" i="13"/>
  <c r="K48" i="13" s="1"/>
  <c r="H48" i="13"/>
  <c r="E48" i="13"/>
  <c r="J47" i="13"/>
  <c r="K47" i="13" s="1"/>
  <c r="I47" i="13"/>
  <c r="H47" i="13"/>
  <c r="E47" i="13"/>
  <c r="K46" i="13"/>
  <c r="J46" i="13"/>
  <c r="I46" i="13"/>
  <c r="H46" i="13"/>
  <c r="E46" i="13"/>
  <c r="J45" i="13"/>
  <c r="H45" i="13"/>
  <c r="G45" i="13"/>
  <c r="F45" i="13"/>
  <c r="D45" i="13"/>
  <c r="E45" i="13" s="1"/>
  <c r="C45" i="13"/>
  <c r="I45" i="13" s="1"/>
  <c r="J44" i="13"/>
  <c r="I44" i="13"/>
  <c r="K44" i="13" s="1"/>
  <c r="H44" i="13"/>
  <c r="E44" i="13"/>
  <c r="K43" i="13"/>
  <c r="H43" i="13"/>
  <c r="E43" i="13"/>
  <c r="K42" i="13"/>
  <c r="H42" i="13"/>
  <c r="E42" i="13"/>
  <c r="K41" i="13"/>
  <c r="J41" i="13"/>
  <c r="I41" i="13"/>
  <c r="H41" i="13"/>
  <c r="E41" i="13"/>
  <c r="I40" i="13"/>
  <c r="H40" i="13"/>
  <c r="G40" i="13"/>
  <c r="F40" i="13"/>
  <c r="D40" i="13"/>
  <c r="J40" i="13" s="1"/>
  <c r="K40" i="13" s="1"/>
  <c r="C40" i="13"/>
  <c r="E40" i="13" s="1"/>
  <c r="J39" i="13"/>
  <c r="K39" i="13" s="1"/>
  <c r="I39" i="13"/>
  <c r="H39" i="13"/>
  <c r="E39" i="13"/>
  <c r="J38" i="13"/>
  <c r="I38" i="13"/>
  <c r="K38" i="13" s="1"/>
  <c r="H38" i="13"/>
  <c r="E38" i="13"/>
  <c r="G37" i="13"/>
  <c r="F37" i="13"/>
  <c r="H37" i="13" s="1"/>
  <c r="D37" i="13"/>
  <c r="J37" i="13" s="1"/>
  <c r="C37" i="13"/>
  <c r="I37" i="13" s="1"/>
  <c r="J36" i="13"/>
  <c r="K36" i="13" s="1"/>
  <c r="I36" i="13"/>
  <c r="H36" i="13"/>
  <c r="E36" i="13"/>
  <c r="J35" i="13"/>
  <c r="K35" i="13" s="1"/>
  <c r="I35" i="13"/>
  <c r="H35" i="13"/>
  <c r="E35" i="13"/>
  <c r="J34" i="13"/>
  <c r="I34" i="13"/>
  <c r="K34" i="13" s="1"/>
  <c r="H34" i="13"/>
  <c r="E34" i="13"/>
  <c r="K33" i="13"/>
  <c r="J33" i="13"/>
  <c r="I33" i="13"/>
  <c r="H33" i="13"/>
  <c r="E33" i="13"/>
  <c r="J32" i="13"/>
  <c r="I32" i="13"/>
  <c r="K32" i="13" s="1"/>
  <c r="H32" i="13"/>
  <c r="E32" i="13"/>
  <c r="J31" i="13"/>
  <c r="K31" i="13" s="1"/>
  <c r="I31" i="13"/>
  <c r="H31" i="13"/>
  <c r="E31" i="13"/>
  <c r="K30" i="13"/>
  <c r="J30" i="13"/>
  <c r="I30" i="13"/>
  <c r="H30" i="13"/>
  <c r="E30" i="13"/>
  <c r="J29" i="13"/>
  <c r="K29" i="13" s="1"/>
  <c r="I29" i="13"/>
  <c r="H29" i="13"/>
  <c r="E29" i="13"/>
  <c r="I28" i="13"/>
  <c r="G28" i="13"/>
  <c r="H28" i="13" s="1"/>
  <c r="F28" i="13"/>
  <c r="E28" i="13"/>
  <c r="D28" i="13"/>
  <c r="J28" i="13" s="1"/>
  <c r="K28" i="13" s="1"/>
  <c r="C28" i="13"/>
  <c r="J27" i="13"/>
  <c r="K27" i="13" s="1"/>
  <c r="I27" i="13"/>
  <c r="H27" i="13"/>
  <c r="E27" i="13"/>
  <c r="K26" i="13"/>
  <c r="J26" i="13"/>
  <c r="I26" i="13"/>
  <c r="H26" i="13"/>
  <c r="E26" i="13"/>
  <c r="J25" i="13"/>
  <c r="K25" i="13" s="1"/>
  <c r="I25" i="13"/>
  <c r="H25" i="13"/>
  <c r="E25" i="13"/>
  <c r="J24" i="13"/>
  <c r="I24" i="13"/>
  <c r="K24" i="13" s="1"/>
  <c r="H24" i="13"/>
  <c r="E24" i="13"/>
  <c r="J23" i="13"/>
  <c r="K23" i="13" s="1"/>
  <c r="I23" i="13"/>
  <c r="H23" i="13"/>
  <c r="E23" i="13"/>
  <c r="J22" i="13"/>
  <c r="I22" i="13"/>
  <c r="K22" i="13" s="1"/>
  <c r="H22" i="13"/>
  <c r="E22" i="13"/>
  <c r="K21" i="13"/>
  <c r="J21" i="13"/>
  <c r="I21" i="13"/>
  <c r="H21" i="13"/>
  <c r="E21" i="13"/>
  <c r="J20" i="13"/>
  <c r="I20" i="13"/>
  <c r="K20" i="13" s="1"/>
  <c r="H20" i="13"/>
  <c r="E20" i="13"/>
  <c r="J19" i="13"/>
  <c r="K19" i="13" s="1"/>
  <c r="I19" i="13"/>
  <c r="H19" i="13"/>
  <c r="E19" i="13"/>
  <c r="K18" i="13"/>
  <c r="J18" i="13"/>
  <c r="I18" i="13"/>
  <c r="H18" i="13"/>
  <c r="E18" i="13"/>
  <c r="J17" i="13"/>
  <c r="K17" i="13" s="1"/>
  <c r="I17" i="13"/>
  <c r="H17" i="13"/>
  <c r="E17" i="13"/>
  <c r="J16" i="13"/>
  <c r="I16" i="13"/>
  <c r="K16" i="13" s="1"/>
  <c r="H16" i="13"/>
  <c r="E16" i="13"/>
  <c r="J15" i="13"/>
  <c r="K15" i="13" s="1"/>
  <c r="I15" i="13"/>
  <c r="H15" i="13"/>
  <c r="E15" i="13"/>
  <c r="J14" i="13"/>
  <c r="I14" i="13"/>
  <c r="K14" i="13" s="1"/>
  <c r="H14" i="13"/>
  <c r="E14" i="13"/>
  <c r="K13" i="13"/>
  <c r="J13" i="13"/>
  <c r="I13" i="13"/>
  <c r="H13" i="13"/>
  <c r="E13" i="13"/>
  <c r="J12" i="13"/>
  <c r="I12" i="13"/>
  <c r="K12" i="13" s="1"/>
  <c r="H12" i="13"/>
  <c r="E12" i="13"/>
  <c r="J11" i="13"/>
  <c r="K11" i="13" s="1"/>
  <c r="I11" i="13"/>
  <c r="H11" i="13"/>
  <c r="E11" i="13"/>
  <c r="K10" i="13"/>
  <c r="J10" i="13"/>
  <c r="I10" i="13"/>
  <c r="H10" i="13"/>
  <c r="E10" i="13"/>
  <c r="J9" i="13"/>
  <c r="K9" i="13" s="1"/>
  <c r="H9" i="13"/>
  <c r="G9" i="13"/>
  <c r="F9" i="13"/>
  <c r="D9" i="13"/>
  <c r="E9" i="13" s="1"/>
  <c r="C9" i="13"/>
  <c r="I9" i="13" s="1"/>
  <c r="J8" i="13"/>
  <c r="I8" i="13"/>
  <c r="K8" i="13" s="1"/>
  <c r="H8" i="13"/>
  <c r="E8" i="13"/>
  <c r="J7" i="13"/>
  <c r="K7" i="13" s="1"/>
  <c r="I7" i="13"/>
  <c r="H7" i="13"/>
  <c r="E7" i="13"/>
  <c r="K6" i="13"/>
  <c r="J6" i="13"/>
  <c r="I6" i="13"/>
  <c r="I5" i="13" s="1"/>
  <c r="H6" i="13"/>
  <c r="E6" i="13"/>
  <c r="E5" i="13" s="1"/>
  <c r="J5" i="13"/>
  <c r="J61" i="13" s="1"/>
  <c r="H5" i="13"/>
  <c r="G5" i="13"/>
  <c r="G61" i="13" s="1"/>
  <c r="F5" i="13"/>
  <c r="D5" i="13"/>
  <c r="C5" i="13"/>
  <c r="C61" i="13" s="1"/>
  <c r="K60" i="21"/>
  <c r="J60" i="21"/>
  <c r="I60" i="21"/>
  <c r="H60" i="21"/>
  <c r="E60" i="21"/>
  <c r="J59" i="21"/>
  <c r="K59" i="21" s="1"/>
  <c r="I59" i="21"/>
  <c r="H59" i="21"/>
  <c r="E59" i="21"/>
  <c r="J58" i="21"/>
  <c r="K58" i="21" s="1"/>
  <c r="I58" i="21"/>
  <c r="H58" i="21"/>
  <c r="E58" i="21"/>
  <c r="G57" i="21"/>
  <c r="H57" i="21" s="1"/>
  <c r="F57" i="21"/>
  <c r="D57" i="21"/>
  <c r="E57" i="21" s="1"/>
  <c r="C57" i="21"/>
  <c r="I57" i="21" s="1"/>
  <c r="K56" i="21"/>
  <c r="J56" i="21"/>
  <c r="I56" i="21"/>
  <c r="H56" i="21"/>
  <c r="E56" i="21"/>
  <c r="J55" i="21"/>
  <c r="K55" i="21" s="1"/>
  <c r="I55" i="21"/>
  <c r="H55" i="21"/>
  <c r="E55" i="21"/>
  <c r="J54" i="21"/>
  <c r="K54" i="21" s="1"/>
  <c r="I54" i="21"/>
  <c r="H54" i="21"/>
  <c r="E54" i="21"/>
  <c r="J53" i="21"/>
  <c r="K53" i="21" s="1"/>
  <c r="I53" i="21"/>
  <c r="H53" i="21"/>
  <c r="E53" i="21"/>
  <c r="K52" i="21"/>
  <c r="J52" i="21"/>
  <c r="I52" i="21"/>
  <c r="H52" i="21"/>
  <c r="E52" i="21"/>
  <c r="J51" i="21"/>
  <c r="K51" i="21" s="1"/>
  <c r="I51" i="21"/>
  <c r="H51" i="21"/>
  <c r="E51" i="21"/>
  <c r="J50" i="21"/>
  <c r="G50" i="21"/>
  <c r="H50" i="21" s="1"/>
  <c r="F50" i="21"/>
  <c r="I50" i="21" s="1"/>
  <c r="K50" i="21" s="1"/>
  <c r="E50" i="21"/>
  <c r="D50" i="21"/>
  <c r="C50" i="21"/>
  <c r="J49" i="21"/>
  <c r="K49" i="21" s="1"/>
  <c r="I49" i="21"/>
  <c r="H49" i="21"/>
  <c r="E49" i="21"/>
  <c r="K48" i="21"/>
  <c r="J48" i="21"/>
  <c r="I48" i="21"/>
  <c r="H48" i="21"/>
  <c r="E48" i="21"/>
  <c r="J47" i="21"/>
  <c r="K47" i="21" s="1"/>
  <c r="I47" i="21"/>
  <c r="H47" i="21"/>
  <c r="E47" i="21"/>
  <c r="J46" i="21"/>
  <c r="I46" i="21"/>
  <c r="K46" i="21" s="1"/>
  <c r="H46" i="21"/>
  <c r="E46" i="21"/>
  <c r="J45" i="21"/>
  <c r="G45" i="21"/>
  <c r="F45" i="21"/>
  <c r="H45" i="21" s="1"/>
  <c r="D45" i="21"/>
  <c r="E45" i="21" s="1"/>
  <c r="C45" i="21"/>
  <c r="I45" i="21" s="1"/>
  <c r="K44" i="21"/>
  <c r="J44" i="21"/>
  <c r="I44" i="21"/>
  <c r="H44" i="21"/>
  <c r="E44" i="21"/>
  <c r="J43" i="21"/>
  <c r="K43" i="21" s="1"/>
  <c r="I43" i="21"/>
  <c r="H43" i="21"/>
  <c r="E43" i="21"/>
  <c r="J42" i="21"/>
  <c r="I42" i="21"/>
  <c r="K42" i="21" s="1"/>
  <c r="H42" i="21"/>
  <c r="E42" i="21"/>
  <c r="J41" i="21"/>
  <c r="K41" i="21" s="1"/>
  <c r="I41" i="21"/>
  <c r="H41" i="21"/>
  <c r="E41" i="21"/>
  <c r="G40" i="21"/>
  <c r="H40" i="21" s="1"/>
  <c r="F40" i="21"/>
  <c r="D40" i="21"/>
  <c r="J40" i="21" s="1"/>
  <c r="K40" i="21" s="1"/>
  <c r="C40" i="21"/>
  <c r="I40" i="21" s="1"/>
  <c r="J39" i="21"/>
  <c r="K39" i="21" s="1"/>
  <c r="I39" i="21"/>
  <c r="H39" i="21"/>
  <c r="E39" i="21"/>
  <c r="J38" i="21"/>
  <c r="I38" i="21"/>
  <c r="K38" i="21" s="1"/>
  <c r="H38" i="21"/>
  <c r="E38" i="21"/>
  <c r="J37" i="21"/>
  <c r="G37" i="21"/>
  <c r="F37" i="21"/>
  <c r="H37" i="21" s="1"/>
  <c r="D37" i="21"/>
  <c r="C37" i="21"/>
  <c r="E37" i="21" s="1"/>
  <c r="K36" i="21"/>
  <c r="J36" i="21"/>
  <c r="I36" i="21"/>
  <c r="H36" i="21"/>
  <c r="E36" i="21"/>
  <c r="J35" i="21"/>
  <c r="K35" i="21" s="1"/>
  <c r="I35" i="21"/>
  <c r="H35" i="21"/>
  <c r="E35" i="21"/>
  <c r="J34" i="21"/>
  <c r="I34" i="21"/>
  <c r="K34" i="21" s="1"/>
  <c r="H34" i="21"/>
  <c r="E34" i="21"/>
  <c r="J33" i="21"/>
  <c r="K33" i="21" s="1"/>
  <c r="I33" i="21"/>
  <c r="H33" i="21"/>
  <c r="E33" i="21"/>
  <c r="K32" i="21"/>
  <c r="J32" i="21"/>
  <c r="I32" i="21"/>
  <c r="H32" i="21"/>
  <c r="E32" i="21"/>
  <c r="J31" i="21"/>
  <c r="K31" i="21" s="1"/>
  <c r="I31" i="21"/>
  <c r="H31" i="21"/>
  <c r="E31" i="21"/>
  <c r="J30" i="21"/>
  <c r="K30" i="21" s="1"/>
  <c r="I30" i="21"/>
  <c r="H30" i="21"/>
  <c r="E30" i="21"/>
  <c r="J29" i="21"/>
  <c r="K29" i="21" s="1"/>
  <c r="I29" i="21"/>
  <c r="H29" i="21"/>
  <c r="E29" i="21"/>
  <c r="G28" i="21"/>
  <c r="H28" i="21" s="1"/>
  <c r="F28" i="21"/>
  <c r="D28" i="21"/>
  <c r="E28" i="21" s="1"/>
  <c r="C28" i="21"/>
  <c r="I28" i="21" s="1"/>
  <c r="J27" i="21"/>
  <c r="K27" i="21" s="1"/>
  <c r="I27" i="21"/>
  <c r="H27" i="21"/>
  <c r="E27" i="21"/>
  <c r="J26" i="21"/>
  <c r="K26" i="21" s="1"/>
  <c r="I26" i="21"/>
  <c r="H26" i="21"/>
  <c r="E26" i="21"/>
  <c r="J25" i="21"/>
  <c r="K25" i="21" s="1"/>
  <c r="I25" i="21"/>
  <c r="H25" i="21"/>
  <c r="E25" i="21"/>
  <c r="K24" i="21"/>
  <c r="J24" i="21"/>
  <c r="I24" i="21"/>
  <c r="H24" i="21"/>
  <c r="E24" i="21"/>
  <c r="J23" i="21"/>
  <c r="I23" i="21"/>
  <c r="K23" i="21" s="1"/>
  <c r="H23" i="21"/>
  <c r="E23" i="21"/>
  <c r="J22" i="21"/>
  <c r="I22" i="21"/>
  <c r="K22" i="21" s="1"/>
  <c r="H22" i="21"/>
  <c r="E22" i="21"/>
  <c r="J21" i="21"/>
  <c r="K21" i="21" s="1"/>
  <c r="I21" i="21"/>
  <c r="H21" i="21"/>
  <c r="E21" i="21"/>
  <c r="K20" i="21"/>
  <c r="J20" i="21"/>
  <c r="I20" i="21"/>
  <c r="H20" i="21"/>
  <c r="E20" i="21"/>
  <c r="J19" i="21"/>
  <c r="K19" i="21" s="1"/>
  <c r="I19" i="21"/>
  <c r="H19" i="21"/>
  <c r="E19" i="21"/>
  <c r="J18" i="21"/>
  <c r="K18" i="21" s="1"/>
  <c r="I18" i="21"/>
  <c r="H18" i="21"/>
  <c r="E18" i="21"/>
  <c r="J17" i="21"/>
  <c r="K17" i="21" s="1"/>
  <c r="I17" i="21"/>
  <c r="H17" i="21"/>
  <c r="E17" i="21"/>
  <c r="K16" i="21"/>
  <c r="J16" i="21"/>
  <c r="I16" i="21"/>
  <c r="H16" i="21"/>
  <c r="E16" i="21"/>
  <c r="J15" i="21"/>
  <c r="K15" i="21" s="1"/>
  <c r="I15" i="21"/>
  <c r="H15" i="21"/>
  <c r="E15" i="21"/>
  <c r="J14" i="21"/>
  <c r="I14" i="21"/>
  <c r="K14" i="21" s="1"/>
  <c r="H14" i="21"/>
  <c r="E14" i="21"/>
  <c r="J13" i="21"/>
  <c r="K13" i="21" s="1"/>
  <c r="I13" i="21"/>
  <c r="H13" i="21"/>
  <c r="E13" i="21"/>
  <c r="K12" i="21"/>
  <c r="J12" i="21"/>
  <c r="I12" i="21"/>
  <c r="H12" i="21"/>
  <c r="E12" i="21"/>
  <c r="J11" i="21"/>
  <c r="K11" i="21" s="1"/>
  <c r="I11" i="21"/>
  <c r="H11" i="21"/>
  <c r="E11" i="21"/>
  <c r="J10" i="21"/>
  <c r="K10" i="21" s="1"/>
  <c r="I10" i="21"/>
  <c r="H10" i="21"/>
  <c r="E10" i="21"/>
  <c r="G9" i="21"/>
  <c r="H9" i="21" s="1"/>
  <c r="F9" i="21"/>
  <c r="D9" i="21"/>
  <c r="E9" i="21" s="1"/>
  <c r="C9" i="21"/>
  <c r="I9" i="21" s="1"/>
  <c r="K8" i="21"/>
  <c r="J8" i="21"/>
  <c r="I8" i="21"/>
  <c r="H8" i="21"/>
  <c r="E8" i="21"/>
  <c r="J7" i="21"/>
  <c r="K7" i="21" s="1"/>
  <c r="I7" i="21"/>
  <c r="H7" i="21"/>
  <c r="H5" i="21" s="1"/>
  <c r="E7" i="21"/>
  <c r="J6" i="21"/>
  <c r="K6" i="21" s="1"/>
  <c r="I6" i="21"/>
  <c r="I5" i="21" s="1"/>
  <c r="H6" i="21"/>
  <c r="E6" i="21"/>
  <c r="E5" i="21" s="1"/>
  <c r="G5" i="21"/>
  <c r="G61" i="21" s="1"/>
  <c r="F5" i="21"/>
  <c r="F61" i="21" s="1"/>
  <c r="D5" i="21"/>
  <c r="D61" i="21" s="1"/>
  <c r="C5" i="21"/>
  <c r="C61" i="21" s="1"/>
  <c r="J60" i="9"/>
  <c r="K60" i="9" s="1"/>
  <c r="I60" i="9"/>
  <c r="H60" i="9"/>
  <c r="E60" i="9"/>
  <c r="J59" i="9"/>
  <c r="K59" i="9" s="1"/>
  <c r="I59" i="9"/>
  <c r="H59" i="9"/>
  <c r="E59" i="9"/>
  <c r="J58" i="9"/>
  <c r="K58" i="9" s="1"/>
  <c r="I58" i="9"/>
  <c r="H58" i="9"/>
  <c r="E58" i="9"/>
  <c r="G57" i="9"/>
  <c r="H57" i="9" s="1"/>
  <c r="F57" i="9"/>
  <c r="D57" i="9"/>
  <c r="J57" i="9" s="1"/>
  <c r="C57" i="9"/>
  <c r="I57" i="9" s="1"/>
  <c r="J56" i="9"/>
  <c r="K56" i="9" s="1"/>
  <c r="I56" i="9"/>
  <c r="H56" i="9"/>
  <c r="E56" i="9"/>
  <c r="J55" i="9"/>
  <c r="K55" i="9" s="1"/>
  <c r="I55" i="9"/>
  <c r="H55" i="9"/>
  <c r="E55" i="9"/>
  <c r="G54" i="9"/>
  <c r="J54" i="9" s="1"/>
  <c r="K54" i="9" s="1"/>
  <c r="F54" i="9"/>
  <c r="I54" i="9" s="1"/>
  <c r="D54" i="9"/>
  <c r="E54" i="9" s="1"/>
  <c r="C54" i="9"/>
  <c r="J53" i="9"/>
  <c r="K53" i="9" s="1"/>
  <c r="I53" i="9"/>
  <c r="H53" i="9"/>
  <c r="E53" i="9"/>
  <c r="J52" i="9"/>
  <c r="K52" i="9" s="1"/>
  <c r="I52" i="9"/>
  <c r="H52" i="9"/>
  <c r="E52" i="9"/>
  <c r="J51" i="9"/>
  <c r="K51" i="9" s="1"/>
  <c r="I51" i="9"/>
  <c r="H51" i="9"/>
  <c r="E51" i="9"/>
  <c r="G50" i="9"/>
  <c r="J50" i="9" s="1"/>
  <c r="K50" i="9" s="1"/>
  <c r="F50" i="9"/>
  <c r="I50" i="9" s="1"/>
  <c r="D50" i="9"/>
  <c r="E50" i="9" s="1"/>
  <c r="C50" i="9"/>
  <c r="J49" i="9"/>
  <c r="K49" i="9" s="1"/>
  <c r="I49" i="9"/>
  <c r="H49" i="9"/>
  <c r="E49" i="9"/>
  <c r="J48" i="9"/>
  <c r="K48" i="9" s="1"/>
  <c r="I48" i="9"/>
  <c r="H48" i="9"/>
  <c r="E48" i="9"/>
  <c r="J47" i="9"/>
  <c r="K47" i="9" s="1"/>
  <c r="I47" i="9"/>
  <c r="H47" i="9"/>
  <c r="E47" i="9"/>
  <c r="J46" i="9"/>
  <c r="K46" i="9" s="1"/>
  <c r="I46" i="9"/>
  <c r="H46" i="9"/>
  <c r="E46" i="9"/>
  <c r="G45" i="9"/>
  <c r="H45" i="9" s="1"/>
  <c r="F45" i="9"/>
  <c r="D45" i="9"/>
  <c r="J45" i="9" s="1"/>
  <c r="C45" i="9"/>
  <c r="I45" i="9" s="1"/>
  <c r="J44" i="9"/>
  <c r="K44" i="9" s="1"/>
  <c r="I44" i="9"/>
  <c r="H44" i="9"/>
  <c r="E44" i="9"/>
  <c r="K43" i="9"/>
  <c r="H43" i="9"/>
  <c r="E43" i="9"/>
  <c r="K42" i="9"/>
  <c r="H42" i="9"/>
  <c r="E42" i="9"/>
  <c r="J41" i="9"/>
  <c r="K41" i="9" s="1"/>
  <c r="I41" i="9"/>
  <c r="H41" i="9"/>
  <c r="E41" i="9"/>
  <c r="G40" i="9"/>
  <c r="H40" i="9" s="1"/>
  <c r="F40" i="9"/>
  <c r="I40" i="9" s="1"/>
  <c r="E40" i="9"/>
  <c r="D40" i="9"/>
  <c r="J40" i="9" s="1"/>
  <c r="C40" i="9"/>
  <c r="J39" i="9"/>
  <c r="K39" i="9" s="1"/>
  <c r="I39" i="9"/>
  <c r="H39" i="9"/>
  <c r="E39" i="9"/>
  <c r="K38" i="9"/>
  <c r="J38" i="9"/>
  <c r="I38" i="9"/>
  <c r="H38" i="9"/>
  <c r="E38" i="9"/>
  <c r="H37" i="9"/>
  <c r="G37" i="9"/>
  <c r="F37" i="9"/>
  <c r="D37" i="9"/>
  <c r="E37" i="9" s="1"/>
  <c r="C37" i="9"/>
  <c r="I37" i="9" s="1"/>
  <c r="J36" i="9"/>
  <c r="K36" i="9" s="1"/>
  <c r="I36" i="9"/>
  <c r="H36" i="9"/>
  <c r="E36" i="9"/>
  <c r="J35" i="9"/>
  <c r="K35" i="9" s="1"/>
  <c r="I35" i="9"/>
  <c r="H35" i="9"/>
  <c r="E35" i="9"/>
  <c r="K34" i="9"/>
  <c r="J34" i="9"/>
  <c r="I34" i="9"/>
  <c r="H34" i="9"/>
  <c r="E34" i="9"/>
  <c r="J33" i="9"/>
  <c r="K33" i="9" s="1"/>
  <c r="I33" i="9"/>
  <c r="H33" i="9"/>
  <c r="E33" i="9"/>
  <c r="J32" i="9"/>
  <c r="K32" i="9" s="1"/>
  <c r="I32" i="9"/>
  <c r="H32" i="9"/>
  <c r="E32" i="9"/>
  <c r="J31" i="9"/>
  <c r="K31" i="9" s="1"/>
  <c r="I31" i="9"/>
  <c r="H31" i="9"/>
  <c r="E31" i="9"/>
  <c r="K30" i="9"/>
  <c r="J30" i="9"/>
  <c r="I30" i="9"/>
  <c r="H30" i="9"/>
  <c r="E30" i="9"/>
  <c r="K29" i="9"/>
  <c r="J29" i="9"/>
  <c r="I29" i="9"/>
  <c r="H29" i="9"/>
  <c r="E29" i="9"/>
  <c r="J28" i="9"/>
  <c r="K28" i="9" s="1"/>
  <c r="I28" i="9"/>
  <c r="H28" i="9"/>
  <c r="G28" i="9"/>
  <c r="F28" i="9"/>
  <c r="E28" i="9"/>
  <c r="D28" i="9"/>
  <c r="C28" i="9"/>
  <c r="J27" i="9"/>
  <c r="K27" i="9" s="1"/>
  <c r="I27" i="9"/>
  <c r="H27" i="9"/>
  <c r="E27" i="9"/>
  <c r="K26" i="9"/>
  <c r="J26" i="9"/>
  <c r="I26" i="9"/>
  <c r="H26" i="9"/>
  <c r="E26" i="9"/>
  <c r="K25" i="9"/>
  <c r="J25" i="9"/>
  <c r="I25" i="9"/>
  <c r="H25" i="9"/>
  <c r="E25" i="9"/>
  <c r="J24" i="9"/>
  <c r="K24" i="9" s="1"/>
  <c r="I24" i="9"/>
  <c r="H24" i="9"/>
  <c r="E24" i="9"/>
  <c r="J23" i="9"/>
  <c r="K23" i="9" s="1"/>
  <c r="I23" i="9"/>
  <c r="H23" i="9"/>
  <c r="E23" i="9"/>
  <c r="K22" i="9"/>
  <c r="J22" i="9"/>
  <c r="I22" i="9"/>
  <c r="H22" i="9"/>
  <c r="E22" i="9"/>
  <c r="J21" i="9"/>
  <c r="K21" i="9" s="1"/>
  <c r="I21" i="9"/>
  <c r="H21" i="9"/>
  <c r="E21" i="9"/>
  <c r="J20" i="9"/>
  <c r="K20" i="9" s="1"/>
  <c r="I20" i="9"/>
  <c r="H20" i="9"/>
  <c r="E20" i="9"/>
  <c r="J19" i="9"/>
  <c r="K19" i="9" s="1"/>
  <c r="I19" i="9"/>
  <c r="H19" i="9"/>
  <c r="E19" i="9"/>
  <c r="K18" i="9"/>
  <c r="J18" i="9"/>
  <c r="I18" i="9"/>
  <c r="H18" i="9"/>
  <c r="E18" i="9"/>
  <c r="K17" i="9"/>
  <c r="J17" i="9"/>
  <c r="I17" i="9"/>
  <c r="H17" i="9"/>
  <c r="E17" i="9"/>
  <c r="J16" i="9"/>
  <c r="K16" i="9" s="1"/>
  <c r="I16" i="9"/>
  <c r="H16" i="9"/>
  <c r="E16" i="9"/>
  <c r="J15" i="9"/>
  <c r="K15" i="9" s="1"/>
  <c r="I15" i="9"/>
  <c r="H15" i="9"/>
  <c r="E15" i="9"/>
  <c r="K14" i="9"/>
  <c r="J14" i="9"/>
  <c r="I14" i="9"/>
  <c r="H14" i="9"/>
  <c r="E14" i="9"/>
  <c r="J13" i="9"/>
  <c r="K13" i="9" s="1"/>
  <c r="I13" i="9"/>
  <c r="H13" i="9"/>
  <c r="E13" i="9"/>
  <c r="J12" i="9"/>
  <c r="K12" i="9" s="1"/>
  <c r="I12" i="9"/>
  <c r="H12" i="9"/>
  <c r="E12" i="9"/>
  <c r="J11" i="9"/>
  <c r="K11" i="9" s="1"/>
  <c r="I11" i="9"/>
  <c r="H11" i="9"/>
  <c r="E11" i="9"/>
  <c r="K10" i="9"/>
  <c r="J10" i="9"/>
  <c r="I10" i="9"/>
  <c r="H10" i="9"/>
  <c r="E10" i="9"/>
  <c r="H9" i="9"/>
  <c r="G9" i="9"/>
  <c r="F9" i="9"/>
  <c r="D9" i="9"/>
  <c r="J9" i="9" s="1"/>
  <c r="C9" i="9"/>
  <c r="I9" i="9" s="1"/>
  <c r="J8" i="9"/>
  <c r="K8" i="9" s="1"/>
  <c r="I8" i="9"/>
  <c r="H8" i="9"/>
  <c r="E8" i="9"/>
  <c r="J7" i="9"/>
  <c r="K7" i="9" s="1"/>
  <c r="I7" i="9"/>
  <c r="H7" i="9"/>
  <c r="E7" i="9"/>
  <c r="K6" i="9"/>
  <c r="J6" i="9"/>
  <c r="J5" i="9" s="1"/>
  <c r="I6" i="9"/>
  <c r="I5" i="9" s="1"/>
  <c r="H6" i="9"/>
  <c r="H5" i="9" s="1"/>
  <c r="E6" i="9"/>
  <c r="E5" i="9" s="1"/>
  <c r="G5" i="9"/>
  <c r="G61" i="9" s="1"/>
  <c r="F5" i="9"/>
  <c r="F61" i="9" s="1"/>
  <c r="D5" i="9"/>
  <c r="D61" i="9" s="1"/>
  <c r="C5" i="9"/>
  <c r="C61" i="9" s="1"/>
  <c r="J60" i="20"/>
  <c r="K60" i="20" s="1"/>
  <c r="I60" i="20"/>
  <c r="H60" i="20"/>
  <c r="E60" i="20"/>
  <c r="J59" i="20"/>
  <c r="K59" i="20" s="1"/>
  <c r="I59" i="20"/>
  <c r="H59" i="20"/>
  <c r="E59" i="20"/>
  <c r="J58" i="20"/>
  <c r="K58" i="20" s="1"/>
  <c r="I58" i="20"/>
  <c r="H58" i="20"/>
  <c r="E58" i="20"/>
  <c r="G57" i="20"/>
  <c r="H57" i="20" s="1"/>
  <c r="F57" i="20"/>
  <c r="I57" i="20" s="1"/>
  <c r="D57" i="20"/>
  <c r="J57" i="20" s="1"/>
  <c r="C57" i="20"/>
  <c r="J56" i="20"/>
  <c r="K56" i="20" s="1"/>
  <c r="I56" i="20"/>
  <c r="H56" i="20"/>
  <c r="E56" i="20"/>
  <c r="J55" i="20"/>
  <c r="K55" i="20" s="1"/>
  <c r="I55" i="20"/>
  <c r="H55" i="20"/>
  <c r="E55" i="20"/>
  <c r="I54" i="20"/>
  <c r="G54" i="20"/>
  <c r="H54" i="20" s="1"/>
  <c r="F54" i="20"/>
  <c r="D54" i="20"/>
  <c r="E54" i="20" s="1"/>
  <c r="C54" i="20"/>
  <c r="J53" i="20"/>
  <c r="K53" i="20" s="1"/>
  <c r="I53" i="20"/>
  <c r="H53" i="20"/>
  <c r="E53" i="20"/>
  <c r="J52" i="20"/>
  <c r="K52" i="20" s="1"/>
  <c r="I52" i="20"/>
  <c r="H52" i="20"/>
  <c r="E52" i="20"/>
  <c r="J51" i="20"/>
  <c r="K51" i="20" s="1"/>
  <c r="I51" i="20"/>
  <c r="H51" i="20"/>
  <c r="E51" i="20"/>
  <c r="I50" i="20"/>
  <c r="G50" i="20"/>
  <c r="H50" i="20" s="1"/>
  <c r="F50" i="20"/>
  <c r="D50" i="20"/>
  <c r="E50" i="20" s="1"/>
  <c r="C50" i="20"/>
  <c r="J49" i="20"/>
  <c r="K49" i="20" s="1"/>
  <c r="I49" i="20"/>
  <c r="H49" i="20"/>
  <c r="E49" i="20"/>
  <c r="J48" i="20"/>
  <c r="K48" i="20" s="1"/>
  <c r="I48" i="20"/>
  <c r="H48" i="20"/>
  <c r="E48" i="20"/>
  <c r="J47" i="20"/>
  <c r="K47" i="20" s="1"/>
  <c r="I47" i="20"/>
  <c r="H47" i="20"/>
  <c r="E47" i="20"/>
  <c r="J46" i="20"/>
  <c r="K46" i="20" s="1"/>
  <c r="I46" i="20"/>
  <c r="H46" i="20"/>
  <c r="E46" i="20"/>
  <c r="I45" i="20"/>
  <c r="G45" i="20"/>
  <c r="H45" i="20" s="1"/>
  <c r="F45" i="20"/>
  <c r="D45" i="20"/>
  <c r="J45" i="20" s="1"/>
  <c r="K45" i="20" s="1"/>
  <c r="C45" i="20"/>
  <c r="J44" i="20"/>
  <c r="K44" i="20" s="1"/>
  <c r="I44" i="20"/>
  <c r="H44" i="20"/>
  <c r="E44" i="20"/>
  <c r="J43" i="20"/>
  <c r="K43" i="20" s="1"/>
  <c r="I43" i="20"/>
  <c r="H43" i="20"/>
  <c r="E43" i="20"/>
  <c r="J42" i="20"/>
  <c r="K42" i="20" s="1"/>
  <c r="I42" i="20"/>
  <c r="H42" i="20"/>
  <c r="E42" i="20"/>
  <c r="J41" i="20"/>
  <c r="I41" i="20"/>
  <c r="K41" i="20" s="1"/>
  <c r="H41" i="20"/>
  <c r="E41" i="20"/>
  <c r="J40" i="20"/>
  <c r="I40" i="20"/>
  <c r="K40" i="20" s="1"/>
  <c r="G40" i="20"/>
  <c r="H40" i="20" s="1"/>
  <c r="F40" i="20"/>
  <c r="D40" i="20"/>
  <c r="E40" i="20" s="1"/>
  <c r="C40" i="20"/>
  <c r="J39" i="20"/>
  <c r="K39" i="20" s="1"/>
  <c r="I39" i="20"/>
  <c r="H39" i="20"/>
  <c r="E39" i="20"/>
  <c r="J38" i="20"/>
  <c r="K38" i="20" s="1"/>
  <c r="I38" i="20"/>
  <c r="H38" i="20"/>
  <c r="E38" i="20"/>
  <c r="G37" i="20"/>
  <c r="H37" i="20" s="1"/>
  <c r="F37" i="20"/>
  <c r="I37" i="20" s="1"/>
  <c r="D37" i="20"/>
  <c r="J37" i="20" s="1"/>
  <c r="C37" i="20"/>
  <c r="J36" i="20"/>
  <c r="K36" i="20" s="1"/>
  <c r="I36" i="20"/>
  <c r="H36" i="20"/>
  <c r="E36" i="20"/>
  <c r="J35" i="20"/>
  <c r="K35" i="20" s="1"/>
  <c r="I35" i="20"/>
  <c r="H35" i="20"/>
  <c r="E35" i="20"/>
  <c r="J34" i="20"/>
  <c r="K34" i="20" s="1"/>
  <c r="I34" i="20"/>
  <c r="H34" i="20"/>
  <c r="E34" i="20"/>
  <c r="J33" i="20"/>
  <c r="K33" i="20" s="1"/>
  <c r="I33" i="20"/>
  <c r="H33" i="20"/>
  <c r="E33" i="20"/>
  <c r="J32" i="20"/>
  <c r="I32" i="20"/>
  <c r="K32" i="20" s="1"/>
  <c r="H32" i="20"/>
  <c r="E32" i="20"/>
  <c r="K31" i="20"/>
  <c r="J31" i="20"/>
  <c r="I31" i="20"/>
  <c r="H31" i="20"/>
  <c r="E31" i="20"/>
  <c r="K30" i="20"/>
  <c r="J30" i="20"/>
  <c r="I30" i="20"/>
  <c r="H30" i="20"/>
  <c r="E30" i="20"/>
  <c r="J29" i="20"/>
  <c r="K29" i="20" s="1"/>
  <c r="I29" i="20"/>
  <c r="H29" i="20"/>
  <c r="E29" i="20"/>
  <c r="G28" i="20"/>
  <c r="J28" i="20" s="1"/>
  <c r="K28" i="20" s="1"/>
  <c r="F28" i="20"/>
  <c r="E28" i="20"/>
  <c r="D28" i="20"/>
  <c r="C28" i="20"/>
  <c r="I28" i="20" s="1"/>
  <c r="K27" i="20"/>
  <c r="J27" i="20"/>
  <c r="I27" i="20"/>
  <c r="H27" i="20"/>
  <c r="E27" i="20"/>
  <c r="K26" i="20"/>
  <c r="J26" i="20"/>
  <c r="I26" i="20"/>
  <c r="H26" i="20"/>
  <c r="E26" i="20"/>
  <c r="J25" i="20"/>
  <c r="K25" i="20" s="1"/>
  <c r="I25" i="20"/>
  <c r="H25" i="20"/>
  <c r="E25" i="20"/>
  <c r="J24" i="20"/>
  <c r="K24" i="20" s="1"/>
  <c r="I24" i="20"/>
  <c r="H24" i="20"/>
  <c r="E24" i="20"/>
  <c r="J23" i="20"/>
  <c r="K23" i="20" s="1"/>
  <c r="I23" i="20"/>
  <c r="H23" i="20"/>
  <c r="E23" i="20"/>
  <c r="J22" i="20"/>
  <c r="K22" i="20" s="1"/>
  <c r="I22" i="20"/>
  <c r="H22" i="20"/>
  <c r="E22" i="20"/>
  <c r="J21" i="20"/>
  <c r="K21" i="20" s="1"/>
  <c r="I21" i="20"/>
  <c r="H21" i="20"/>
  <c r="E21" i="20"/>
  <c r="J20" i="20"/>
  <c r="K20" i="20" s="1"/>
  <c r="I20" i="20"/>
  <c r="H20" i="20"/>
  <c r="E20" i="20"/>
  <c r="K19" i="20"/>
  <c r="J19" i="20"/>
  <c r="I19" i="20"/>
  <c r="H19" i="20"/>
  <c r="E19" i="20"/>
  <c r="K18" i="20"/>
  <c r="J18" i="20"/>
  <c r="I18" i="20"/>
  <c r="H18" i="20"/>
  <c r="E18" i="20"/>
  <c r="J17" i="20"/>
  <c r="K17" i="20" s="1"/>
  <c r="I17" i="20"/>
  <c r="H17" i="20"/>
  <c r="E17" i="20"/>
  <c r="J16" i="20"/>
  <c r="K16" i="20" s="1"/>
  <c r="I16" i="20"/>
  <c r="H16" i="20"/>
  <c r="E16" i="20"/>
  <c r="J15" i="20"/>
  <c r="K15" i="20" s="1"/>
  <c r="I15" i="20"/>
  <c r="H15" i="20"/>
  <c r="E15" i="20"/>
  <c r="J14" i="20"/>
  <c r="K14" i="20" s="1"/>
  <c r="I14" i="20"/>
  <c r="H14" i="20"/>
  <c r="E14" i="20"/>
  <c r="J13" i="20"/>
  <c r="K13" i="20" s="1"/>
  <c r="I13" i="20"/>
  <c r="H13" i="20"/>
  <c r="E13" i="20"/>
  <c r="J12" i="20"/>
  <c r="K12" i="20" s="1"/>
  <c r="I12" i="20"/>
  <c r="H12" i="20"/>
  <c r="E12" i="20"/>
  <c r="K11" i="20"/>
  <c r="J11" i="20"/>
  <c r="I11" i="20"/>
  <c r="H11" i="20"/>
  <c r="E11" i="20"/>
  <c r="K10" i="20"/>
  <c r="J10" i="20"/>
  <c r="I10" i="20"/>
  <c r="H10" i="20"/>
  <c r="E10" i="20"/>
  <c r="J9" i="20"/>
  <c r="K9" i="20" s="1"/>
  <c r="I9" i="20"/>
  <c r="H9" i="20"/>
  <c r="G9" i="20"/>
  <c r="F9" i="20"/>
  <c r="E9" i="20"/>
  <c r="D9" i="20"/>
  <c r="C9" i="20"/>
  <c r="J8" i="20"/>
  <c r="K8" i="20" s="1"/>
  <c r="I8" i="20"/>
  <c r="I5" i="20" s="1"/>
  <c r="H8" i="20"/>
  <c r="E8" i="20"/>
  <c r="K7" i="20"/>
  <c r="J7" i="20"/>
  <c r="I7" i="20"/>
  <c r="H7" i="20"/>
  <c r="E7" i="20"/>
  <c r="E5" i="20" s="1"/>
  <c r="K6" i="20"/>
  <c r="J6" i="20"/>
  <c r="I6" i="20"/>
  <c r="H6" i="20"/>
  <c r="E6" i="20"/>
  <c r="H5" i="20"/>
  <c r="G5" i="20"/>
  <c r="G61" i="20" s="1"/>
  <c r="F5" i="20"/>
  <c r="D5" i="20"/>
  <c r="C5" i="20"/>
  <c r="C61" i="20" s="1"/>
  <c r="J60" i="23"/>
  <c r="K60" i="23" s="1"/>
  <c r="I60" i="23"/>
  <c r="H60" i="23"/>
  <c r="E60" i="23"/>
  <c r="K59" i="23"/>
  <c r="J59" i="23"/>
  <c r="I59" i="23"/>
  <c r="H59" i="23"/>
  <c r="E59" i="23"/>
  <c r="J58" i="23"/>
  <c r="K58" i="23" s="1"/>
  <c r="I58" i="23"/>
  <c r="H58" i="23"/>
  <c r="E58" i="23"/>
  <c r="G57" i="23"/>
  <c r="H57" i="23" s="1"/>
  <c r="F57" i="23"/>
  <c r="E57" i="23"/>
  <c r="D57" i="23"/>
  <c r="J57" i="23" s="1"/>
  <c r="K57" i="23" s="1"/>
  <c r="C57" i="23"/>
  <c r="I57" i="23" s="1"/>
  <c r="J56" i="23"/>
  <c r="K56" i="23" s="1"/>
  <c r="I56" i="23"/>
  <c r="H56" i="23"/>
  <c r="E56" i="23"/>
  <c r="K55" i="23"/>
  <c r="J55" i="23"/>
  <c r="I55" i="23"/>
  <c r="H55" i="23"/>
  <c r="E55" i="23"/>
  <c r="J54" i="23"/>
  <c r="K54" i="23" s="1"/>
  <c r="I54" i="23"/>
  <c r="H54" i="23"/>
  <c r="E54" i="23"/>
  <c r="K53" i="23"/>
  <c r="J53" i="23"/>
  <c r="I53" i="23"/>
  <c r="H53" i="23"/>
  <c r="E53" i="23"/>
  <c r="K52" i="23"/>
  <c r="J52" i="23"/>
  <c r="I52" i="23"/>
  <c r="H52" i="23"/>
  <c r="E52" i="23"/>
  <c r="J51" i="23"/>
  <c r="K51" i="23" s="1"/>
  <c r="I51" i="23"/>
  <c r="H51" i="23"/>
  <c r="E51" i="23"/>
  <c r="G50" i="23"/>
  <c r="H50" i="23" s="1"/>
  <c r="F50" i="23"/>
  <c r="E50" i="23"/>
  <c r="D50" i="23"/>
  <c r="J50" i="23" s="1"/>
  <c r="K50" i="23" s="1"/>
  <c r="C50" i="23"/>
  <c r="I50" i="23" s="1"/>
  <c r="K49" i="23"/>
  <c r="J49" i="23"/>
  <c r="I49" i="23"/>
  <c r="H49" i="23"/>
  <c r="E49" i="23"/>
  <c r="K48" i="23"/>
  <c r="J48" i="23"/>
  <c r="I48" i="23"/>
  <c r="H48" i="23"/>
  <c r="E48" i="23"/>
  <c r="J47" i="23"/>
  <c r="K47" i="23" s="1"/>
  <c r="I47" i="23"/>
  <c r="H47" i="23"/>
  <c r="E47" i="23"/>
  <c r="J46" i="23"/>
  <c r="K46" i="23" s="1"/>
  <c r="I46" i="23"/>
  <c r="H46" i="23"/>
  <c r="E46" i="23"/>
  <c r="J45" i="23"/>
  <c r="K45" i="23" s="1"/>
  <c r="G45" i="23"/>
  <c r="H45" i="23" s="1"/>
  <c r="F45" i="23"/>
  <c r="D45" i="23"/>
  <c r="E45" i="23" s="1"/>
  <c r="C45" i="23"/>
  <c r="I45" i="23" s="1"/>
  <c r="K44" i="23"/>
  <c r="J44" i="23"/>
  <c r="I44" i="23"/>
  <c r="H44" i="23"/>
  <c r="E44" i="23"/>
  <c r="J43" i="23"/>
  <c r="K43" i="23" s="1"/>
  <c r="I43" i="23"/>
  <c r="H43" i="23"/>
  <c r="E43" i="23"/>
  <c r="J42" i="23"/>
  <c r="K42" i="23" s="1"/>
  <c r="I42" i="23"/>
  <c r="H42" i="23"/>
  <c r="E42" i="23"/>
  <c r="J41" i="23"/>
  <c r="K41" i="23" s="1"/>
  <c r="I41" i="23"/>
  <c r="H41" i="23"/>
  <c r="E41" i="23"/>
  <c r="G40" i="23"/>
  <c r="H40" i="23" s="1"/>
  <c r="F40" i="23"/>
  <c r="D40" i="23"/>
  <c r="J40" i="23" s="1"/>
  <c r="C40" i="23"/>
  <c r="I40" i="23" s="1"/>
  <c r="J39" i="23"/>
  <c r="K39" i="23" s="1"/>
  <c r="I39" i="23"/>
  <c r="H39" i="23"/>
  <c r="E39" i="23"/>
  <c r="J38" i="23"/>
  <c r="K38" i="23" s="1"/>
  <c r="I38" i="23"/>
  <c r="H38" i="23"/>
  <c r="E38" i="23"/>
  <c r="J37" i="23"/>
  <c r="K37" i="23" s="1"/>
  <c r="G37" i="23"/>
  <c r="H37" i="23" s="1"/>
  <c r="F37" i="23"/>
  <c r="D37" i="23"/>
  <c r="E37" i="23" s="1"/>
  <c r="C37" i="23"/>
  <c r="I37" i="23" s="1"/>
  <c r="K36" i="23"/>
  <c r="J36" i="23"/>
  <c r="I36" i="23"/>
  <c r="H36" i="23"/>
  <c r="E36" i="23"/>
  <c r="J35" i="23"/>
  <c r="K35" i="23" s="1"/>
  <c r="I35" i="23"/>
  <c r="H35" i="23"/>
  <c r="E35" i="23"/>
  <c r="J34" i="23"/>
  <c r="K34" i="23" s="1"/>
  <c r="I34" i="23"/>
  <c r="H34" i="23"/>
  <c r="E34" i="23"/>
  <c r="J33" i="23"/>
  <c r="K33" i="23" s="1"/>
  <c r="I33" i="23"/>
  <c r="H33" i="23"/>
  <c r="E33" i="23"/>
  <c r="J32" i="23"/>
  <c r="I32" i="23"/>
  <c r="K32" i="23" s="1"/>
  <c r="H32" i="23"/>
  <c r="E32" i="23"/>
  <c r="K31" i="23"/>
  <c r="J31" i="23"/>
  <c r="I31" i="23"/>
  <c r="H31" i="23"/>
  <c r="E31" i="23"/>
  <c r="J30" i="23"/>
  <c r="K30" i="23" s="1"/>
  <c r="I30" i="23"/>
  <c r="H30" i="23"/>
  <c r="E30" i="23"/>
  <c r="K29" i="23"/>
  <c r="J29" i="23"/>
  <c r="I29" i="23"/>
  <c r="H29" i="23"/>
  <c r="E29" i="23"/>
  <c r="H28" i="23"/>
  <c r="G28" i="23"/>
  <c r="F28" i="23"/>
  <c r="D28" i="23"/>
  <c r="E28" i="23" s="1"/>
  <c r="C28" i="23"/>
  <c r="I28" i="23" s="1"/>
  <c r="K27" i="23"/>
  <c r="J27" i="23"/>
  <c r="I27" i="23"/>
  <c r="H27" i="23"/>
  <c r="E27" i="23"/>
  <c r="J26" i="23"/>
  <c r="K26" i="23" s="1"/>
  <c r="I26" i="23"/>
  <c r="H26" i="23"/>
  <c r="E26" i="23"/>
  <c r="K25" i="23"/>
  <c r="J25" i="23"/>
  <c r="I25" i="23"/>
  <c r="H25" i="23"/>
  <c r="E25" i="23"/>
  <c r="K24" i="23"/>
  <c r="J24" i="23"/>
  <c r="I24" i="23"/>
  <c r="H24" i="23"/>
  <c r="E24" i="23"/>
  <c r="J23" i="23"/>
  <c r="I23" i="23"/>
  <c r="K23" i="23" s="1"/>
  <c r="H23" i="23"/>
  <c r="E23" i="23"/>
  <c r="J22" i="23"/>
  <c r="K22" i="23" s="1"/>
  <c r="I22" i="23"/>
  <c r="H22" i="23"/>
  <c r="E22" i="23"/>
  <c r="J21" i="23"/>
  <c r="K21" i="23" s="1"/>
  <c r="I21" i="23"/>
  <c r="H21" i="23"/>
  <c r="E21" i="23"/>
  <c r="J20" i="23"/>
  <c r="K20" i="23" s="1"/>
  <c r="I20" i="23"/>
  <c r="H20" i="23"/>
  <c r="E20" i="23"/>
  <c r="K19" i="23"/>
  <c r="J19" i="23"/>
  <c r="I19" i="23"/>
  <c r="H19" i="23"/>
  <c r="E19" i="23"/>
  <c r="J18" i="23"/>
  <c r="K18" i="23" s="1"/>
  <c r="I18" i="23"/>
  <c r="H18" i="23"/>
  <c r="E18" i="23"/>
  <c r="K17" i="23"/>
  <c r="J17" i="23"/>
  <c r="I17" i="23"/>
  <c r="H17" i="23"/>
  <c r="E17" i="23"/>
  <c r="K16" i="23"/>
  <c r="J16" i="23"/>
  <c r="I16" i="23"/>
  <c r="H16" i="23"/>
  <c r="E16" i="23"/>
  <c r="J15" i="23"/>
  <c r="I15" i="23"/>
  <c r="K15" i="23" s="1"/>
  <c r="H15" i="23"/>
  <c r="E15" i="23"/>
  <c r="J14" i="23"/>
  <c r="K14" i="23" s="1"/>
  <c r="I14" i="23"/>
  <c r="H14" i="23"/>
  <c r="E14" i="23"/>
  <c r="J13" i="23"/>
  <c r="K13" i="23" s="1"/>
  <c r="I13" i="23"/>
  <c r="H13" i="23"/>
  <c r="E13" i="23"/>
  <c r="J12" i="23"/>
  <c r="K12" i="23" s="1"/>
  <c r="I12" i="23"/>
  <c r="H12" i="23"/>
  <c r="E12" i="23"/>
  <c r="K11" i="23"/>
  <c r="J11" i="23"/>
  <c r="I11" i="23"/>
  <c r="H11" i="23"/>
  <c r="E11" i="23"/>
  <c r="J10" i="23"/>
  <c r="K10" i="23" s="1"/>
  <c r="I10" i="23"/>
  <c r="H10" i="23"/>
  <c r="E10" i="23"/>
  <c r="G9" i="23"/>
  <c r="H9" i="23" s="1"/>
  <c r="F9" i="23"/>
  <c r="E9" i="23"/>
  <c r="D9" i="23"/>
  <c r="J9" i="23" s="1"/>
  <c r="K9" i="23" s="1"/>
  <c r="C9" i="23"/>
  <c r="I9" i="23" s="1"/>
  <c r="J8" i="23"/>
  <c r="K8" i="23" s="1"/>
  <c r="I8" i="23"/>
  <c r="H8" i="23"/>
  <c r="E8" i="23"/>
  <c r="E5" i="23" s="1"/>
  <c r="K7" i="23"/>
  <c r="J7" i="23"/>
  <c r="I7" i="23"/>
  <c r="H7" i="23"/>
  <c r="E7" i="23"/>
  <c r="J6" i="23"/>
  <c r="J5" i="23" s="1"/>
  <c r="I6" i="23"/>
  <c r="I5" i="23" s="1"/>
  <c r="H6" i="23"/>
  <c r="H5" i="23" s="1"/>
  <c r="E6" i="23"/>
  <c r="G5" i="23"/>
  <c r="G61" i="23" s="1"/>
  <c r="F5" i="23"/>
  <c r="F61" i="23" s="1"/>
  <c r="D5" i="23"/>
  <c r="D61" i="23" s="1"/>
  <c r="C5" i="23"/>
  <c r="C61" i="23" s="1"/>
  <c r="D61" i="22"/>
  <c r="J60" i="22"/>
  <c r="K60" i="22" s="1"/>
  <c r="I60" i="22"/>
  <c r="H60" i="22"/>
  <c r="E60" i="22"/>
  <c r="J59" i="22"/>
  <c r="K59" i="22" s="1"/>
  <c r="I59" i="22"/>
  <c r="H59" i="22"/>
  <c r="E59" i="22"/>
  <c r="J58" i="22"/>
  <c r="K58" i="22" s="1"/>
  <c r="I58" i="22"/>
  <c r="H58" i="22"/>
  <c r="E58" i="22"/>
  <c r="G57" i="22"/>
  <c r="H57" i="22" s="1"/>
  <c r="F57" i="22"/>
  <c r="D57" i="22"/>
  <c r="J57" i="22" s="1"/>
  <c r="K57" i="22" s="1"/>
  <c r="C57" i="22"/>
  <c r="I57" i="22" s="1"/>
  <c r="J56" i="22"/>
  <c r="K56" i="22" s="1"/>
  <c r="I56" i="22"/>
  <c r="H56" i="22"/>
  <c r="E56" i="22"/>
  <c r="J55" i="22"/>
  <c r="K55" i="22" s="1"/>
  <c r="I55" i="22"/>
  <c r="H55" i="22"/>
  <c r="E55" i="22"/>
  <c r="J54" i="22"/>
  <c r="K54" i="22" s="1"/>
  <c r="I54" i="22"/>
  <c r="H54" i="22"/>
  <c r="E54" i="22"/>
  <c r="K53" i="22"/>
  <c r="J53" i="22"/>
  <c r="I53" i="22"/>
  <c r="H53" i="22"/>
  <c r="E53" i="22"/>
  <c r="J52" i="22"/>
  <c r="I52" i="22"/>
  <c r="K52" i="22" s="1"/>
  <c r="H52" i="22"/>
  <c r="E52" i="22"/>
  <c r="J51" i="22"/>
  <c r="K51" i="22" s="1"/>
  <c r="I51" i="22"/>
  <c r="H51" i="22"/>
  <c r="E51" i="22"/>
  <c r="J50" i="22"/>
  <c r="G50" i="22"/>
  <c r="H50" i="22" s="1"/>
  <c r="F50" i="22"/>
  <c r="D50" i="22"/>
  <c r="C50" i="22"/>
  <c r="I50" i="22" s="1"/>
  <c r="K50" i="22" s="1"/>
  <c r="K49" i="22"/>
  <c r="J49" i="22"/>
  <c r="I49" i="22"/>
  <c r="H49" i="22"/>
  <c r="E49" i="22"/>
  <c r="J48" i="22"/>
  <c r="I48" i="22"/>
  <c r="K48" i="22" s="1"/>
  <c r="H48" i="22"/>
  <c r="E48" i="22"/>
  <c r="J47" i="22"/>
  <c r="K47" i="22" s="1"/>
  <c r="I47" i="22"/>
  <c r="H47" i="22"/>
  <c r="E47" i="22"/>
  <c r="K46" i="22"/>
  <c r="J46" i="22"/>
  <c r="I46" i="22"/>
  <c r="H46" i="22"/>
  <c r="E46" i="22"/>
  <c r="J45" i="22"/>
  <c r="H45" i="22"/>
  <c r="G45" i="22"/>
  <c r="F45" i="22"/>
  <c r="D45" i="22"/>
  <c r="E45" i="22" s="1"/>
  <c r="C45" i="22"/>
  <c r="I45" i="22" s="1"/>
  <c r="J44" i="22"/>
  <c r="I44" i="22"/>
  <c r="K44" i="22" s="1"/>
  <c r="H44" i="22"/>
  <c r="E44" i="22"/>
  <c r="J43" i="22"/>
  <c r="K43" i="22" s="1"/>
  <c r="I43" i="22"/>
  <c r="H43" i="22"/>
  <c r="E43" i="22"/>
  <c r="K42" i="22"/>
  <c r="J42" i="22"/>
  <c r="I42" i="22"/>
  <c r="H42" i="22"/>
  <c r="E42" i="22"/>
  <c r="J41" i="22"/>
  <c r="K41" i="22" s="1"/>
  <c r="I41" i="22"/>
  <c r="H41" i="22"/>
  <c r="E41" i="22"/>
  <c r="G40" i="22"/>
  <c r="H40" i="22" s="1"/>
  <c r="F40" i="22"/>
  <c r="E40" i="22"/>
  <c r="D40" i="22"/>
  <c r="J40" i="22" s="1"/>
  <c r="K40" i="22" s="1"/>
  <c r="C40" i="22"/>
  <c r="I40" i="22" s="1"/>
  <c r="J39" i="22"/>
  <c r="K39" i="22" s="1"/>
  <c r="I39" i="22"/>
  <c r="H39" i="22"/>
  <c r="E39" i="22"/>
  <c r="K38" i="22"/>
  <c r="J38" i="22"/>
  <c r="I38" i="22"/>
  <c r="H38" i="22"/>
  <c r="E38" i="22"/>
  <c r="J37" i="22"/>
  <c r="H37" i="22"/>
  <c r="G37" i="22"/>
  <c r="F37" i="22"/>
  <c r="D37" i="22"/>
  <c r="E37" i="22" s="1"/>
  <c r="C37" i="22"/>
  <c r="I37" i="22" s="1"/>
  <c r="J36" i="22"/>
  <c r="I36" i="22"/>
  <c r="K36" i="22" s="1"/>
  <c r="H36" i="22"/>
  <c r="E36" i="22"/>
  <c r="J35" i="22"/>
  <c r="K35" i="22" s="1"/>
  <c r="I35" i="22"/>
  <c r="H35" i="22"/>
  <c r="E35" i="22"/>
  <c r="K34" i="22"/>
  <c r="J34" i="22"/>
  <c r="I34" i="22"/>
  <c r="H34" i="22"/>
  <c r="E34" i="22"/>
  <c r="J33" i="22"/>
  <c r="K33" i="22" s="1"/>
  <c r="I33" i="22"/>
  <c r="H33" i="22"/>
  <c r="E33" i="22"/>
  <c r="K32" i="22"/>
  <c r="J32" i="22"/>
  <c r="I32" i="22"/>
  <c r="H32" i="22"/>
  <c r="E32" i="22"/>
  <c r="J31" i="22"/>
  <c r="K31" i="22" s="1"/>
  <c r="I31" i="22"/>
  <c r="H31" i="22"/>
  <c r="E31" i="22"/>
  <c r="J30" i="22"/>
  <c r="K30" i="22" s="1"/>
  <c r="I30" i="22"/>
  <c r="H30" i="22"/>
  <c r="E30" i="22"/>
  <c r="K29" i="22"/>
  <c r="J29" i="22"/>
  <c r="I29" i="22"/>
  <c r="H29" i="22"/>
  <c r="E29" i="22"/>
  <c r="I28" i="22"/>
  <c r="H28" i="22"/>
  <c r="G28" i="22"/>
  <c r="F28" i="22"/>
  <c r="D28" i="22"/>
  <c r="E28" i="22" s="1"/>
  <c r="C28" i="22"/>
  <c r="J27" i="22"/>
  <c r="K27" i="22" s="1"/>
  <c r="I27" i="22"/>
  <c r="H27" i="22"/>
  <c r="E27" i="22"/>
  <c r="J26" i="22"/>
  <c r="K26" i="22" s="1"/>
  <c r="I26" i="22"/>
  <c r="H26" i="22"/>
  <c r="E26" i="22"/>
  <c r="K25" i="22"/>
  <c r="J25" i="22"/>
  <c r="I25" i="22"/>
  <c r="H25" i="22"/>
  <c r="E25" i="22"/>
  <c r="J24" i="22"/>
  <c r="I24" i="22"/>
  <c r="K24" i="22" s="1"/>
  <c r="H24" i="22"/>
  <c r="E24" i="22"/>
  <c r="J23" i="22"/>
  <c r="K23" i="22" s="1"/>
  <c r="I23" i="22"/>
  <c r="H23" i="22"/>
  <c r="E23" i="22"/>
  <c r="K22" i="22"/>
  <c r="J22" i="22"/>
  <c r="I22" i="22"/>
  <c r="H22" i="22"/>
  <c r="E22" i="22"/>
  <c r="J21" i="22"/>
  <c r="K21" i="22" s="1"/>
  <c r="I21" i="22"/>
  <c r="H21" i="22"/>
  <c r="E21" i="22"/>
  <c r="K20" i="22"/>
  <c r="J20" i="22"/>
  <c r="I20" i="22"/>
  <c r="H20" i="22"/>
  <c r="E20" i="22"/>
  <c r="J19" i="22"/>
  <c r="K19" i="22" s="1"/>
  <c r="I19" i="22"/>
  <c r="H19" i="22"/>
  <c r="E19" i="22"/>
  <c r="J18" i="22"/>
  <c r="K18" i="22" s="1"/>
  <c r="I18" i="22"/>
  <c r="H18" i="22"/>
  <c r="E18" i="22"/>
  <c r="K17" i="22"/>
  <c r="J17" i="22"/>
  <c r="I17" i="22"/>
  <c r="H17" i="22"/>
  <c r="E17" i="22"/>
  <c r="J16" i="22"/>
  <c r="I16" i="22"/>
  <c r="K16" i="22" s="1"/>
  <c r="H16" i="22"/>
  <c r="E16" i="22"/>
  <c r="J15" i="22"/>
  <c r="H15" i="22"/>
  <c r="F15" i="22"/>
  <c r="I15" i="22" s="1"/>
  <c r="E15" i="22"/>
  <c r="K14" i="22"/>
  <c r="J14" i="22"/>
  <c r="I14" i="22"/>
  <c r="H14" i="22"/>
  <c r="E14" i="22"/>
  <c r="J13" i="22"/>
  <c r="I13" i="22"/>
  <c r="K13" i="22" s="1"/>
  <c r="H13" i="22"/>
  <c r="F13" i="22"/>
  <c r="E13" i="22"/>
  <c r="J12" i="22"/>
  <c r="I12" i="22"/>
  <c r="K12" i="22" s="1"/>
  <c r="H12" i="22"/>
  <c r="E12" i="22"/>
  <c r="J11" i="22"/>
  <c r="F11" i="22"/>
  <c r="I11" i="22" s="1"/>
  <c r="K11" i="22" s="1"/>
  <c r="E11" i="22"/>
  <c r="J10" i="22"/>
  <c r="K10" i="22" s="1"/>
  <c r="I10" i="22"/>
  <c r="H10" i="22"/>
  <c r="E10" i="22"/>
  <c r="G9" i="22"/>
  <c r="H9" i="22" s="1"/>
  <c r="F9" i="22"/>
  <c r="I9" i="22" s="1"/>
  <c r="E9" i="22"/>
  <c r="D9" i="22"/>
  <c r="J9" i="22" s="1"/>
  <c r="K9" i="22" s="1"/>
  <c r="C9" i="22"/>
  <c r="J8" i="22"/>
  <c r="K8" i="22" s="1"/>
  <c r="I8" i="22"/>
  <c r="H8" i="22"/>
  <c r="E8" i="22"/>
  <c r="K7" i="22"/>
  <c r="J7" i="22"/>
  <c r="I7" i="22"/>
  <c r="H7" i="22"/>
  <c r="E7" i="22"/>
  <c r="J6" i="22"/>
  <c r="J5" i="22" s="1"/>
  <c r="I6" i="22"/>
  <c r="I5" i="22" s="1"/>
  <c r="H6" i="22"/>
  <c r="H5" i="22" s="1"/>
  <c r="H61" i="22" s="1"/>
  <c r="E6" i="22"/>
  <c r="G5" i="22"/>
  <c r="G61" i="22" s="1"/>
  <c r="F5" i="22"/>
  <c r="F61" i="22" s="1"/>
  <c r="E5" i="22"/>
  <c r="D5" i="22"/>
  <c r="C5" i="22"/>
  <c r="C61" i="22" s="1"/>
  <c r="J60" i="16"/>
  <c r="K60" i="16" s="1"/>
  <c r="I60" i="16"/>
  <c r="H60" i="16"/>
  <c r="E60" i="16"/>
  <c r="J59" i="16"/>
  <c r="K59" i="16" s="1"/>
  <c r="I59" i="16"/>
  <c r="H59" i="16"/>
  <c r="E59" i="16"/>
  <c r="J58" i="16"/>
  <c r="K58" i="16" s="1"/>
  <c r="I58" i="16"/>
  <c r="H58" i="16"/>
  <c r="E58" i="16"/>
  <c r="G57" i="16"/>
  <c r="H57" i="16" s="1"/>
  <c r="F57" i="16"/>
  <c r="D57" i="16"/>
  <c r="J57" i="16" s="1"/>
  <c r="C57" i="16"/>
  <c r="I57" i="16" s="1"/>
  <c r="J56" i="16"/>
  <c r="K56" i="16" s="1"/>
  <c r="I56" i="16"/>
  <c r="H56" i="16"/>
  <c r="E56" i="16"/>
  <c r="J55" i="16"/>
  <c r="K55" i="16" s="1"/>
  <c r="I55" i="16"/>
  <c r="H55" i="16"/>
  <c r="E55" i="16"/>
  <c r="J54" i="16"/>
  <c r="K54" i="16" s="1"/>
  <c r="I54" i="16"/>
  <c r="H54" i="16"/>
  <c r="E54" i="16"/>
  <c r="K53" i="16"/>
  <c r="J53" i="16"/>
  <c r="I53" i="16"/>
  <c r="H53" i="16"/>
  <c r="E53" i="16"/>
  <c r="J52" i="16"/>
  <c r="I52" i="16"/>
  <c r="K52" i="16" s="1"/>
  <c r="H52" i="16"/>
  <c r="E52" i="16"/>
  <c r="K51" i="16"/>
  <c r="J51" i="16"/>
  <c r="I51" i="16"/>
  <c r="H51" i="16"/>
  <c r="E51" i="16"/>
  <c r="J50" i="16"/>
  <c r="H50" i="16"/>
  <c r="G50" i="16"/>
  <c r="F50" i="16"/>
  <c r="D50" i="16"/>
  <c r="C50" i="16"/>
  <c r="I50" i="16" s="1"/>
  <c r="K49" i="16"/>
  <c r="J49" i="16"/>
  <c r="I49" i="16"/>
  <c r="H49" i="16"/>
  <c r="E49" i="16"/>
  <c r="J48" i="16"/>
  <c r="I48" i="16"/>
  <c r="K48" i="16" s="1"/>
  <c r="H48" i="16"/>
  <c r="E48" i="16"/>
  <c r="K47" i="16"/>
  <c r="J47" i="16"/>
  <c r="I47" i="16"/>
  <c r="H47" i="16"/>
  <c r="E47" i="16"/>
  <c r="J46" i="16"/>
  <c r="K46" i="16" s="1"/>
  <c r="I46" i="16"/>
  <c r="H46" i="16"/>
  <c r="E46" i="16"/>
  <c r="G45" i="16"/>
  <c r="J45" i="16" s="1"/>
  <c r="F45" i="16"/>
  <c r="E45" i="16"/>
  <c r="D45" i="16"/>
  <c r="C45" i="16"/>
  <c r="I45" i="16" s="1"/>
  <c r="J44" i="16"/>
  <c r="I44" i="16"/>
  <c r="K44" i="16" s="1"/>
  <c r="H44" i="16"/>
  <c r="E44" i="16"/>
  <c r="K43" i="16"/>
  <c r="H43" i="16"/>
  <c r="E43" i="16"/>
  <c r="K42" i="16"/>
  <c r="H42" i="16"/>
  <c r="E42" i="16"/>
  <c r="K41" i="16"/>
  <c r="J41" i="16"/>
  <c r="I41" i="16"/>
  <c r="H41" i="16"/>
  <c r="E41" i="16"/>
  <c r="I40" i="16"/>
  <c r="H40" i="16"/>
  <c r="G40" i="16"/>
  <c r="F40" i="16"/>
  <c r="D40" i="16"/>
  <c r="E40" i="16" s="1"/>
  <c r="C40" i="16"/>
  <c r="J39" i="16"/>
  <c r="K39" i="16" s="1"/>
  <c r="I39" i="16"/>
  <c r="H39" i="16"/>
  <c r="E39" i="16"/>
  <c r="J38" i="16"/>
  <c r="K38" i="16" s="1"/>
  <c r="I38" i="16"/>
  <c r="H38" i="16"/>
  <c r="E38" i="16"/>
  <c r="G37" i="16"/>
  <c r="H37" i="16" s="1"/>
  <c r="F37" i="16"/>
  <c r="D37" i="16"/>
  <c r="J37" i="16" s="1"/>
  <c r="C37" i="16"/>
  <c r="C61" i="16" s="1"/>
  <c r="J36" i="16"/>
  <c r="K36" i="16" s="1"/>
  <c r="I36" i="16"/>
  <c r="H36" i="16"/>
  <c r="E36" i="16"/>
  <c r="J35" i="16"/>
  <c r="K35" i="16" s="1"/>
  <c r="I35" i="16"/>
  <c r="H35" i="16"/>
  <c r="E35" i="16"/>
  <c r="J34" i="16"/>
  <c r="K34" i="16" s="1"/>
  <c r="I34" i="16"/>
  <c r="H34" i="16"/>
  <c r="E34" i="16"/>
  <c r="K33" i="16"/>
  <c r="J33" i="16"/>
  <c r="I33" i="16"/>
  <c r="H33" i="16"/>
  <c r="E33" i="16"/>
  <c r="J32" i="16"/>
  <c r="I32" i="16"/>
  <c r="K32" i="16" s="1"/>
  <c r="H32" i="16"/>
  <c r="E32" i="16"/>
  <c r="K31" i="16"/>
  <c r="J31" i="16"/>
  <c r="I31" i="16"/>
  <c r="H31" i="16"/>
  <c r="E31" i="16"/>
  <c r="J30" i="16"/>
  <c r="K30" i="16" s="1"/>
  <c r="I30" i="16"/>
  <c r="H30" i="16"/>
  <c r="E30" i="16"/>
  <c r="K29" i="16"/>
  <c r="J29" i="16"/>
  <c r="I29" i="16"/>
  <c r="H29" i="16"/>
  <c r="E29" i="16"/>
  <c r="H28" i="16"/>
  <c r="G28" i="16"/>
  <c r="F28" i="16"/>
  <c r="D28" i="16"/>
  <c r="J28" i="16" s="1"/>
  <c r="K28" i="16" s="1"/>
  <c r="C28" i="16"/>
  <c r="I28" i="16" s="1"/>
  <c r="K27" i="16"/>
  <c r="J27" i="16"/>
  <c r="I27" i="16"/>
  <c r="H27" i="16"/>
  <c r="E27" i="16"/>
  <c r="J26" i="16"/>
  <c r="K26" i="16" s="1"/>
  <c r="I26" i="16"/>
  <c r="H26" i="16"/>
  <c r="E26" i="16"/>
  <c r="K25" i="16"/>
  <c r="J25" i="16"/>
  <c r="I25" i="16"/>
  <c r="H25" i="16"/>
  <c r="E25" i="16"/>
  <c r="J24" i="16"/>
  <c r="K24" i="16" s="1"/>
  <c r="I24" i="16"/>
  <c r="H24" i="16"/>
  <c r="E24" i="16"/>
  <c r="J23" i="16"/>
  <c r="K23" i="16" s="1"/>
  <c r="I23" i="16"/>
  <c r="H23" i="16"/>
  <c r="E23" i="16"/>
  <c r="J22" i="16"/>
  <c r="K22" i="16" s="1"/>
  <c r="I22" i="16"/>
  <c r="H22" i="16"/>
  <c r="E22" i="16"/>
  <c r="K21" i="16"/>
  <c r="J21" i="16"/>
  <c r="I21" i="16"/>
  <c r="H21" i="16"/>
  <c r="E21" i="16"/>
  <c r="J20" i="16"/>
  <c r="I20" i="16"/>
  <c r="K20" i="16" s="1"/>
  <c r="H20" i="16"/>
  <c r="E20" i="16"/>
  <c r="K19" i="16"/>
  <c r="J19" i="16"/>
  <c r="I19" i="16"/>
  <c r="H19" i="16"/>
  <c r="E19" i="16"/>
  <c r="J18" i="16"/>
  <c r="K18" i="16" s="1"/>
  <c r="I18" i="16"/>
  <c r="H18" i="16"/>
  <c r="E18" i="16"/>
  <c r="K17" i="16"/>
  <c r="J17" i="16"/>
  <c r="I17" i="16"/>
  <c r="H17" i="16"/>
  <c r="E17" i="16"/>
  <c r="J16" i="16"/>
  <c r="K16" i="16" s="1"/>
  <c r="I16" i="16"/>
  <c r="H16" i="16"/>
  <c r="E16" i="16"/>
  <c r="J15" i="16"/>
  <c r="K15" i="16" s="1"/>
  <c r="I15" i="16"/>
  <c r="H15" i="16"/>
  <c r="E15" i="16"/>
  <c r="J14" i="16"/>
  <c r="K14" i="16" s="1"/>
  <c r="I14" i="16"/>
  <c r="H14" i="16"/>
  <c r="E14" i="16"/>
  <c r="K13" i="16"/>
  <c r="J13" i="16"/>
  <c r="I13" i="16"/>
  <c r="H13" i="16"/>
  <c r="E13" i="16"/>
  <c r="J12" i="16"/>
  <c r="I12" i="16"/>
  <c r="K12" i="16" s="1"/>
  <c r="H12" i="16"/>
  <c r="E12" i="16"/>
  <c r="K11" i="16"/>
  <c r="J11" i="16"/>
  <c r="I11" i="16"/>
  <c r="H11" i="16"/>
  <c r="E11" i="16"/>
  <c r="J10" i="16"/>
  <c r="K10" i="16" s="1"/>
  <c r="I10" i="16"/>
  <c r="H10" i="16"/>
  <c r="E10" i="16"/>
  <c r="G9" i="16"/>
  <c r="H9" i="16" s="1"/>
  <c r="F9" i="16"/>
  <c r="E9" i="16"/>
  <c r="D9" i="16"/>
  <c r="J9" i="16" s="1"/>
  <c r="C9" i="16"/>
  <c r="I9" i="16" s="1"/>
  <c r="J8" i="16"/>
  <c r="K8" i="16" s="1"/>
  <c r="I8" i="16"/>
  <c r="H8" i="16"/>
  <c r="H5" i="16" s="1"/>
  <c r="E8" i="16"/>
  <c r="K7" i="16"/>
  <c r="J7" i="16"/>
  <c r="I7" i="16"/>
  <c r="H7" i="16"/>
  <c r="E7" i="16"/>
  <c r="J6" i="16"/>
  <c r="J5" i="16" s="1"/>
  <c r="I6" i="16"/>
  <c r="I5" i="16" s="1"/>
  <c r="H6" i="16"/>
  <c r="E6" i="16"/>
  <c r="G5" i="16"/>
  <c r="G61" i="16" s="1"/>
  <c r="F5" i="16"/>
  <c r="F61" i="16" s="1"/>
  <c r="E5" i="16"/>
  <c r="D5" i="16"/>
  <c r="C5" i="16"/>
  <c r="J60" i="26"/>
  <c r="K60" i="26" s="1"/>
  <c r="I60" i="26"/>
  <c r="H60" i="26"/>
  <c r="E60" i="26"/>
  <c r="J59" i="26"/>
  <c r="K59" i="26" s="1"/>
  <c r="I59" i="26"/>
  <c r="H59" i="26"/>
  <c r="E59" i="26"/>
  <c r="K58" i="26"/>
  <c r="J58" i="26"/>
  <c r="I58" i="26"/>
  <c r="H58" i="26"/>
  <c r="E58" i="26"/>
  <c r="I57" i="26"/>
  <c r="H57" i="26"/>
  <c r="G57" i="26"/>
  <c r="F57" i="26"/>
  <c r="D57" i="26"/>
  <c r="J57" i="26" s="1"/>
  <c r="K57" i="26" s="1"/>
  <c r="C57" i="26"/>
  <c r="J56" i="26"/>
  <c r="K56" i="26" s="1"/>
  <c r="I56" i="26"/>
  <c r="H56" i="26"/>
  <c r="E56" i="26"/>
  <c r="J55" i="26"/>
  <c r="K55" i="26" s="1"/>
  <c r="I55" i="26"/>
  <c r="H55" i="26"/>
  <c r="E55" i="26"/>
  <c r="G54" i="26"/>
  <c r="H54" i="26" s="1"/>
  <c r="F54" i="26"/>
  <c r="D54" i="26"/>
  <c r="E54" i="26" s="1"/>
  <c r="C54" i="26"/>
  <c r="I54" i="26" s="1"/>
  <c r="J53" i="26"/>
  <c r="K53" i="26" s="1"/>
  <c r="I53" i="26"/>
  <c r="H53" i="26"/>
  <c r="E53" i="26"/>
  <c r="J52" i="26"/>
  <c r="K52" i="26" s="1"/>
  <c r="I52" i="26"/>
  <c r="H52" i="26"/>
  <c r="E52" i="26"/>
  <c r="J51" i="26"/>
  <c r="K51" i="26" s="1"/>
  <c r="I51" i="26"/>
  <c r="H51" i="26"/>
  <c r="E51" i="26"/>
  <c r="G50" i="26"/>
  <c r="H50" i="26" s="1"/>
  <c r="F50" i="26"/>
  <c r="D50" i="26"/>
  <c r="E50" i="26" s="1"/>
  <c r="C50" i="26"/>
  <c r="I50" i="26" s="1"/>
  <c r="J49" i="26"/>
  <c r="K49" i="26" s="1"/>
  <c r="I49" i="26"/>
  <c r="H49" i="26"/>
  <c r="E49" i="26"/>
  <c r="J48" i="26"/>
  <c r="K48" i="26" s="1"/>
  <c r="I48" i="26"/>
  <c r="H48" i="26"/>
  <c r="E48" i="26"/>
  <c r="J47" i="26"/>
  <c r="K47" i="26" s="1"/>
  <c r="I47" i="26"/>
  <c r="H47" i="26"/>
  <c r="E47" i="26"/>
  <c r="K46" i="26"/>
  <c r="J46" i="26"/>
  <c r="I46" i="26"/>
  <c r="H46" i="26"/>
  <c r="E46" i="26"/>
  <c r="I45" i="26"/>
  <c r="H45" i="26"/>
  <c r="G45" i="26"/>
  <c r="F45" i="26"/>
  <c r="D45" i="26"/>
  <c r="J45" i="26" s="1"/>
  <c r="K45" i="26" s="1"/>
  <c r="C45" i="26"/>
  <c r="J44" i="26"/>
  <c r="K44" i="26" s="1"/>
  <c r="I44" i="26"/>
  <c r="H44" i="26"/>
  <c r="E44" i="26"/>
  <c r="J43" i="26"/>
  <c r="K43" i="26" s="1"/>
  <c r="I43" i="26"/>
  <c r="H43" i="26"/>
  <c r="E43" i="26"/>
  <c r="K42" i="26"/>
  <c r="J42" i="26"/>
  <c r="I42" i="26"/>
  <c r="H42" i="26"/>
  <c r="E42" i="26"/>
  <c r="J41" i="26"/>
  <c r="I41" i="26"/>
  <c r="K41" i="26" s="1"/>
  <c r="H41" i="26"/>
  <c r="E41" i="26"/>
  <c r="J40" i="26"/>
  <c r="K40" i="26" s="1"/>
  <c r="I40" i="26"/>
  <c r="G40" i="26"/>
  <c r="F40" i="26"/>
  <c r="H40" i="26" s="1"/>
  <c r="E40" i="26"/>
  <c r="D40" i="26"/>
  <c r="C40" i="26"/>
  <c r="J39" i="26"/>
  <c r="K39" i="26" s="1"/>
  <c r="I39" i="26"/>
  <c r="H39" i="26"/>
  <c r="E39" i="26"/>
  <c r="K38" i="26"/>
  <c r="J38" i="26"/>
  <c r="I38" i="26"/>
  <c r="H38" i="26"/>
  <c r="E38" i="26"/>
  <c r="I37" i="26"/>
  <c r="H37" i="26"/>
  <c r="G37" i="26"/>
  <c r="F37" i="26"/>
  <c r="D37" i="26"/>
  <c r="J37" i="26" s="1"/>
  <c r="K37" i="26" s="1"/>
  <c r="C37" i="26"/>
  <c r="J36" i="26"/>
  <c r="K36" i="26" s="1"/>
  <c r="I36" i="26"/>
  <c r="H36" i="26"/>
  <c r="E36" i="26"/>
  <c r="J35" i="26"/>
  <c r="K35" i="26" s="1"/>
  <c r="I35" i="26"/>
  <c r="H35" i="26"/>
  <c r="E35" i="26"/>
  <c r="K34" i="26"/>
  <c r="J34" i="26"/>
  <c r="I34" i="26"/>
  <c r="H34" i="26"/>
  <c r="E34" i="26"/>
  <c r="J33" i="26"/>
  <c r="I33" i="26"/>
  <c r="K33" i="26" s="1"/>
  <c r="H33" i="26"/>
  <c r="E33" i="26"/>
  <c r="J32" i="26"/>
  <c r="K32" i="26" s="1"/>
  <c r="I32" i="26"/>
  <c r="H32" i="26"/>
  <c r="E32" i="26"/>
  <c r="J31" i="26"/>
  <c r="K31" i="26" s="1"/>
  <c r="I31" i="26"/>
  <c r="H31" i="26"/>
  <c r="E31" i="26"/>
  <c r="K30" i="26"/>
  <c r="J30" i="26"/>
  <c r="I30" i="26"/>
  <c r="H30" i="26"/>
  <c r="E30" i="26"/>
  <c r="J29" i="26"/>
  <c r="K29" i="26" s="1"/>
  <c r="I29" i="26"/>
  <c r="H29" i="26"/>
  <c r="E29" i="26"/>
  <c r="J28" i="26"/>
  <c r="K28" i="26" s="1"/>
  <c r="I28" i="26"/>
  <c r="G28" i="26"/>
  <c r="H28" i="26" s="1"/>
  <c r="F28" i="26"/>
  <c r="E28" i="26"/>
  <c r="D28" i="26"/>
  <c r="C28" i="26"/>
  <c r="J27" i="26"/>
  <c r="K27" i="26" s="1"/>
  <c r="I27" i="26"/>
  <c r="H27" i="26"/>
  <c r="E27" i="26"/>
  <c r="K26" i="26"/>
  <c r="J26" i="26"/>
  <c r="I26" i="26"/>
  <c r="H26" i="26"/>
  <c r="E26" i="26"/>
  <c r="J25" i="26"/>
  <c r="K25" i="26" s="1"/>
  <c r="I25" i="26"/>
  <c r="H25" i="26"/>
  <c r="E25" i="26"/>
  <c r="J24" i="26"/>
  <c r="K24" i="26" s="1"/>
  <c r="I24" i="26"/>
  <c r="H24" i="26"/>
  <c r="E24" i="26"/>
  <c r="J23" i="26"/>
  <c r="K23" i="26" s="1"/>
  <c r="I23" i="26"/>
  <c r="H23" i="26"/>
  <c r="E23" i="26"/>
  <c r="K22" i="26"/>
  <c r="J22" i="26"/>
  <c r="I22" i="26"/>
  <c r="H22" i="26"/>
  <c r="E22" i="26"/>
  <c r="J21" i="26"/>
  <c r="K21" i="26" s="1"/>
  <c r="I21" i="26"/>
  <c r="H21" i="26"/>
  <c r="E21" i="26"/>
  <c r="J20" i="26"/>
  <c r="K20" i="26" s="1"/>
  <c r="I20" i="26"/>
  <c r="H20" i="26"/>
  <c r="E20" i="26"/>
  <c r="J19" i="26"/>
  <c r="K19" i="26" s="1"/>
  <c r="I19" i="26"/>
  <c r="H19" i="26"/>
  <c r="E19" i="26"/>
  <c r="K18" i="26"/>
  <c r="J18" i="26"/>
  <c r="I18" i="26"/>
  <c r="H18" i="26"/>
  <c r="E18" i="26"/>
  <c r="J17" i="26"/>
  <c r="K17" i="26" s="1"/>
  <c r="I17" i="26"/>
  <c r="H17" i="26"/>
  <c r="E17" i="26"/>
  <c r="J16" i="26"/>
  <c r="K16" i="26" s="1"/>
  <c r="I16" i="26"/>
  <c r="H16" i="26"/>
  <c r="E16" i="26"/>
  <c r="J15" i="26"/>
  <c r="K15" i="26" s="1"/>
  <c r="I15" i="26"/>
  <c r="H15" i="26"/>
  <c r="E15" i="26"/>
  <c r="K14" i="26"/>
  <c r="J14" i="26"/>
  <c r="I14" i="26"/>
  <c r="H14" i="26"/>
  <c r="E14" i="26"/>
  <c r="J13" i="26"/>
  <c r="K13" i="26" s="1"/>
  <c r="I13" i="26"/>
  <c r="H13" i="26"/>
  <c r="E13" i="26"/>
  <c r="J12" i="26"/>
  <c r="K12" i="26" s="1"/>
  <c r="I12" i="26"/>
  <c r="H12" i="26"/>
  <c r="E12" i="26"/>
  <c r="J11" i="26"/>
  <c r="K11" i="26" s="1"/>
  <c r="I11" i="26"/>
  <c r="H11" i="26"/>
  <c r="E11" i="26"/>
  <c r="K10" i="26"/>
  <c r="J10" i="26"/>
  <c r="I10" i="26"/>
  <c r="H10" i="26"/>
  <c r="E10" i="26"/>
  <c r="I9" i="26"/>
  <c r="H9" i="26"/>
  <c r="G9" i="26"/>
  <c r="F9" i="26"/>
  <c r="D9" i="26"/>
  <c r="E9" i="26" s="1"/>
  <c r="C9" i="26"/>
  <c r="J8" i="26"/>
  <c r="K8" i="26" s="1"/>
  <c r="I8" i="26"/>
  <c r="I5" i="26" s="1"/>
  <c r="H8" i="26"/>
  <c r="E8" i="26"/>
  <c r="J7" i="26"/>
  <c r="K7" i="26" s="1"/>
  <c r="I7" i="26"/>
  <c r="H7" i="26"/>
  <c r="E7" i="26"/>
  <c r="K6" i="26"/>
  <c r="J6" i="26"/>
  <c r="J5" i="26" s="1"/>
  <c r="I6" i="26"/>
  <c r="H6" i="26"/>
  <c r="E6" i="26"/>
  <c r="E5" i="26" s="1"/>
  <c r="H5" i="26"/>
  <c r="H61" i="26" s="1"/>
  <c r="G5" i="26"/>
  <c r="G61" i="26" s="1"/>
  <c r="F5" i="26"/>
  <c r="F61" i="26" s="1"/>
  <c r="D5" i="26"/>
  <c r="D61" i="26" s="1"/>
  <c r="C5" i="26"/>
  <c r="C61" i="26" s="1"/>
  <c r="J60" i="33"/>
  <c r="K60" i="33" s="1"/>
  <c r="I60" i="33"/>
  <c r="H60" i="33"/>
  <c r="E60" i="33"/>
  <c r="J59" i="33"/>
  <c r="K59" i="33" s="1"/>
  <c r="I59" i="33"/>
  <c r="H59" i="33"/>
  <c r="E59" i="33"/>
  <c r="J58" i="33"/>
  <c r="I58" i="33"/>
  <c r="K58" i="33" s="1"/>
  <c r="H58" i="33"/>
  <c r="E58" i="33"/>
  <c r="G57" i="33"/>
  <c r="H57" i="33" s="1"/>
  <c r="F57" i="33"/>
  <c r="D57" i="33"/>
  <c r="J57" i="33" s="1"/>
  <c r="C57" i="33"/>
  <c r="I57" i="33" s="1"/>
  <c r="J56" i="33"/>
  <c r="K56" i="33" s="1"/>
  <c r="I56" i="33"/>
  <c r="H56" i="33"/>
  <c r="E56" i="33"/>
  <c r="J55" i="33"/>
  <c r="K55" i="33" s="1"/>
  <c r="I55" i="33"/>
  <c r="H55" i="33"/>
  <c r="E55" i="33"/>
  <c r="I54" i="33"/>
  <c r="G54" i="33"/>
  <c r="H54" i="33" s="1"/>
  <c r="F54" i="33"/>
  <c r="D54" i="33"/>
  <c r="E54" i="33" s="1"/>
  <c r="C54" i="33"/>
  <c r="J53" i="33"/>
  <c r="K53" i="33" s="1"/>
  <c r="I53" i="33"/>
  <c r="H53" i="33"/>
  <c r="E53" i="33"/>
  <c r="J52" i="33"/>
  <c r="K52" i="33" s="1"/>
  <c r="I52" i="33"/>
  <c r="H52" i="33"/>
  <c r="E52" i="33"/>
  <c r="J51" i="33"/>
  <c r="K51" i="33" s="1"/>
  <c r="I51" i="33"/>
  <c r="H51" i="33"/>
  <c r="E51" i="33"/>
  <c r="I50" i="33"/>
  <c r="G50" i="33"/>
  <c r="H50" i="33" s="1"/>
  <c r="F50" i="33"/>
  <c r="D50" i="33"/>
  <c r="E50" i="33" s="1"/>
  <c r="C50" i="33"/>
  <c r="J49" i="33"/>
  <c r="K49" i="33" s="1"/>
  <c r="I49" i="33"/>
  <c r="H49" i="33"/>
  <c r="E49" i="33"/>
  <c r="J48" i="33"/>
  <c r="K48" i="33" s="1"/>
  <c r="I48" i="33"/>
  <c r="H48" i="33"/>
  <c r="E48" i="33"/>
  <c r="J47" i="33"/>
  <c r="K47" i="33" s="1"/>
  <c r="I47" i="33"/>
  <c r="H47" i="33"/>
  <c r="E47" i="33"/>
  <c r="J46" i="33"/>
  <c r="I46" i="33"/>
  <c r="K46" i="33" s="1"/>
  <c r="H46" i="33"/>
  <c r="E46" i="33"/>
  <c r="G45" i="33"/>
  <c r="F45" i="33"/>
  <c r="I45" i="33" s="1"/>
  <c r="D45" i="33"/>
  <c r="E45" i="33" s="1"/>
  <c r="C45" i="33"/>
  <c r="J44" i="33"/>
  <c r="K44" i="33" s="1"/>
  <c r="I44" i="33"/>
  <c r="H44" i="33"/>
  <c r="E44" i="33"/>
  <c r="J43" i="33"/>
  <c r="K43" i="33" s="1"/>
  <c r="I43" i="33"/>
  <c r="H43" i="33"/>
  <c r="E43" i="33"/>
  <c r="J42" i="33"/>
  <c r="I42" i="33"/>
  <c r="K42" i="33" s="1"/>
  <c r="H42" i="33"/>
  <c r="E42" i="33"/>
  <c r="J41" i="33"/>
  <c r="K41" i="33" s="1"/>
  <c r="I41" i="33"/>
  <c r="H41" i="33"/>
  <c r="E41" i="33"/>
  <c r="J40" i="33"/>
  <c r="K40" i="33" s="1"/>
  <c r="I40" i="33"/>
  <c r="G40" i="33"/>
  <c r="H40" i="33" s="1"/>
  <c r="F40" i="33"/>
  <c r="D40" i="33"/>
  <c r="C40" i="33"/>
  <c r="E40" i="33" s="1"/>
  <c r="J39" i="33"/>
  <c r="K39" i="33" s="1"/>
  <c r="I39" i="33"/>
  <c r="H39" i="33"/>
  <c r="E39" i="33"/>
  <c r="J38" i="33"/>
  <c r="I38" i="33"/>
  <c r="K38" i="33" s="1"/>
  <c r="H38" i="33"/>
  <c r="E38" i="33"/>
  <c r="G37" i="33"/>
  <c r="F37" i="33"/>
  <c r="I37" i="33" s="1"/>
  <c r="D37" i="33"/>
  <c r="E37" i="33" s="1"/>
  <c r="C37" i="33"/>
  <c r="J36" i="33"/>
  <c r="K36" i="33" s="1"/>
  <c r="I36" i="33"/>
  <c r="H36" i="33"/>
  <c r="E36" i="33"/>
  <c r="J35" i="33"/>
  <c r="K35" i="33" s="1"/>
  <c r="I35" i="33"/>
  <c r="H35" i="33"/>
  <c r="E35" i="33"/>
  <c r="J34" i="33"/>
  <c r="I34" i="33"/>
  <c r="K34" i="33" s="1"/>
  <c r="H34" i="33"/>
  <c r="E34" i="33"/>
  <c r="J33" i="33"/>
  <c r="K33" i="33" s="1"/>
  <c r="I33" i="33"/>
  <c r="H33" i="33"/>
  <c r="E33" i="33"/>
  <c r="J32" i="33"/>
  <c r="K32" i="33" s="1"/>
  <c r="I32" i="33"/>
  <c r="H32" i="33"/>
  <c r="E32" i="33"/>
  <c r="K31" i="33"/>
  <c r="J31" i="33"/>
  <c r="I31" i="33"/>
  <c r="H31" i="33"/>
  <c r="E31" i="33"/>
  <c r="K30" i="33"/>
  <c r="J30" i="33"/>
  <c r="I30" i="33"/>
  <c r="H30" i="33"/>
  <c r="E30" i="33"/>
  <c r="J29" i="33"/>
  <c r="K29" i="33" s="1"/>
  <c r="I29" i="33"/>
  <c r="H29" i="33"/>
  <c r="E29" i="33"/>
  <c r="G28" i="33"/>
  <c r="J28" i="33" s="1"/>
  <c r="K28" i="33" s="1"/>
  <c r="F28" i="33"/>
  <c r="F61" i="33" s="1"/>
  <c r="E28" i="33"/>
  <c r="D28" i="33"/>
  <c r="C28" i="33"/>
  <c r="I28" i="33" s="1"/>
  <c r="K27" i="33"/>
  <c r="J27" i="33"/>
  <c r="I27" i="33"/>
  <c r="H27" i="33"/>
  <c r="E27" i="33"/>
  <c r="K26" i="33"/>
  <c r="J26" i="33"/>
  <c r="I26" i="33"/>
  <c r="H26" i="33"/>
  <c r="E26" i="33"/>
  <c r="J25" i="33"/>
  <c r="K25" i="33" s="1"/>
  <c r="I25" i="33"/>
  <c r="H25" i="33"/>
  <c r="E25" i="33"/>
  <c r="J24" i="33"/>
  <c r="K24" i="33" s="1"/>
  <c r="I24" i="33"/>
  <c r="H24" i="33"/>
  <c r="E24" i="33"/>
  <c r="J23" i="33"/>
  <c r="K23" i="33" s="1"/>
  <c r="I23" i="33"/>
  <c r="H23" i="33"/>
  <c r="E23" i="33"/>
  <c r="J22" i="33"/>
  <c r="I22" i="33"/>
  <c r="K22" i="33" s="1"/>
  <c r="H22" i="33"/>
  <c r="E22" i="33"/>
  <c r="J21" i="33"/>
  <c r="K21" i="33" s="1"/>
  <c r="I21" i="33"/>
  <c r="H21" i="33"/>
  <c r="E21" i="33"/>
  <c r="J20" i="33"/>
  <c r="K20" i="33" s="1"/>
  <c r="I20" i="33"/>
  <c r="H20" i="33"/>
  <c r="E20" i="33"/>
  <c r="K19" i="33"/>
  <c r="J19" i="33"/>
  <c r="I19" i="33"/>
  <c r="H19" i="33"/>
  <c r="E19" i="33"/>
  <c r="K18" i="33"/>
  <c r="J18" i="33"/>
  <c r="I18" i="33"/>
  <c r="H18" i="33"/>
  <c r="E18" i="33"/>
  <c r="J17" i="33"/>
  <c r="K17" i="33" s="1"/>
  <c r="I17" i="33"/>
  <c r="H17" i="33"/>
  <c r="E17" i="33"/>
  <c r="J16" i="33"/>
  <c r="K16" i="33" s="1"/>
  <c r="I16" i="33"/>
  <c r="H16" i="33"/>
  <c r="E16" i="33"/>
  <c r="J15" i="33"/>
  <c r="K15" i="33" s="1"/>
  <c r="I15" i="33"/>
  <c r="H15" i="33"/>
  <c r="E15" i="33"/>
  <c r="J14" i="33"/>
  <c r="I14" i="33"/>
  <c r="K14" i="33" s="1"/>
  <c r="H14" i="33"/>
  <c r="E14" i="33"/>
  <c r="J13" i="33"/>
  <c r="K13" i="33" s="1"/>
  <c r="I13" i="33"/>
  <c r="H13" i="33"/>
  <c r="E13" i="33"/>
  <c r="J12" i="33"/>
  <c r="K12" i="33" s="1"/>
  <c r="I12" i="33"/>
  <c r="H12" i="33"/>
  <c r="E12" i="33"/>
  <c r="K11" i="33"/>
  <c r="J11" i="33"/>
  <c r="I11" i="33"/>
  <c r="H11" i="33"/>
  <c r="E11" i="33"/>
  <c r="K10" i="33"/>
  <c r="J10" i="33"/>
  <c r="I10" i="33"/>
  <c r="H10" i="33"/>
  <c r="E10" i="33"/>
  <c r="J9" i="33"/>
  <c r="K9" i="33" s="1"/>
  <c r="I9" i="33"/>
  <c r="H9" i="33"/>
  <c r="G9" i="33"/>
  <c r="F9" i="33"/>
  <c r="E9" i="33"/>
  <c r="D9" i="33"/>
  <c r="C9" i="33"/>
  <c r="J8" i="33"/>
  <c r="J5" i="33" s="1"/>
  <c r="I8" i="33"/>
  <c r="I5" i="33" s="1"/>
  <c r="H8" i="33"/>
  <c r="E8" i="33"/>
  <c r="K7" i="33"/>
  <c r="J7" i="33"/>
  <c r="I7" i="33"/>
  <c r="H7" i="33"/>
  <c r="E7" i="33"/>
  <c r="E5" i="33" s="1"/>
  <c r="K6" i="33"/>
  <c r="J6" i="33"/>
  <c r="I6" i="33"/>
  <c r="H6" i="33"/>
  <c r="E6" i="33"/>
  <c r="H5" i="33"/>
  <c r="G5" i="33"/>
  <c r="G61" i="33" s="1"/>
  <c r="F5" i="33"/>
  <c r="D5" i="33"/>
  <c r="C5" i="33"/>
  <c r="C61" i="33" s="1"/>
  <c r="J60" i="11"/>
  <c r="K60" i="11" s="1"/>
  <c r="I60" i="11"/>
  <c r="H60" i="11"/>
  <c r="E60" i="11"/>
  <c r="J59" i="11"/>
  <c r="K59" i="11" s="1"/>
  <c r="I59" i="11"/>
  <c r="H59" i="11"/>
  <c r="E59" i="11"/>
  <c r="J58" i="11"/>
  <c r="K58" i="11" s="1"/>
  <c r="I58" i="11"/>
  <c r="H58" i="11"/>
  <c r="E58" i="11"/>
  <c r="G57" i="11"/>
  <c r="H57" i="11" s="1"/>
  <c r="F57" i="11"/>
  <c r="D57" i="11"/>
  <c r="J57" i="11" s="1"/>
  <c r="C57" i="11"/>
  <c r="I57" i="11" s="1"/>
  <c r="J56" i="11"/>
  <c r="K56" i="11" s="1"/>
  <c r="I56" i="11"/>
  <c r="H56" i="11"/>
  <c r="E56" i="11"/>
  <c r="J55" i="11"/>
  <c r="K55" i="11" s="1"/>
  <c r="I55" i="11"/>
  <c r="H55" i="11"/>
  <c r="E55" i="11"/>
  <c r="G54" i="11"/>
  <c r="J54" i="11" s="1"/>
  <c r="K54" i="11" s="1"/>
  <c r="F54" i="11"/>
  <c r="I54" i="11" s="1"/>
  <c r="D54" i="11"/>
  <c r="E54" i="11" s="1"/>
  <c r="C54" i="11"/>
  <c r="J53" i="11"/>
  <c r="K53" i="11" s="1"/>
  <c r="I53" i="11"/>
  <c r="H53" i="11"/>
  <c r="E53" i="11"/>
  <c r="J52" i="11"/>
  <c r="K52" i="11" s="1"/>
  <c r="I52" i="11"/>
  <c r="H52" i="11"/>
  <c r="E52" i="11"/>
  <c r="J51" i="11"/>
  <c r="K51" i="11" s="1"/>
  <c r="I51" i="11"/>
  <c r="H51" i="11"/>
  <c r="E51" i="11"/>
  <c r="G50" i="11"/>
  <c r="H50" i="11" s="1"/>
  <c r="F50" i="11"/>
  <c r="I50" i="11" s="1"/>
  <c r="D50" i="11"/>
  <c r="E50" i="11" s="1"/>
  <c r="C50" i="11"/>
  <c r="J49" i="11"/>
  <c r="K49" i="11" s="1"/>
  <c r="I49" i="11"/>
  <c r="H49" i="11"/>
  <c r="E49" i="11"/>
  <c r="J48" i="11"/>
  <c r="K48" i="11" s="1"/>
  <c r="I48" i="11"/>
  <c r="H48" i="11"/>
  <c r="E48" i="11"/>
  <c r="J47" i="11"/>
  <c r="K47" i="11" s="1"/>
  <c r="I47" i="11"/>
  <c r="H47" i="11"/>
  <c r="E47" i="11"/>
  <c r="J46" i="11"/>
  <c r="I46" i="11"/>
  <c r="K46" i="11" s="1"/>
  <c r="H46" i="11"/>
  <c r="E46" i="11"/>
  <c r="G45" i="11"/>
  <c r="H45" i="11" s="1"/>
  <c r="F45" i="11"/>
  <c r="D45" i="11"/>
  <c r="J45" i="11" s="1"/>
  <c r="C45" i="11"/>
  <c r="I45" i="11" s="1"/>
  <c r="J44" i="11"/>
  <c r="K44" i="11" s="1"/>
  <c r="I44" i="11"/>
  <c r="H44" i="11"/>
  <c r="E44" i="11"/>
  <c r="J43" i="11"/>
  <c r="K43" i="11" s="1"/>
  <c r="I43" i="11"/>
  <c r="H43" i="11"/>
  <c r="E43" i="11"/>
  <c r="J42" i="11"/>
  <c r="K42" i="11" s="1"/>
  <c r="I42" i="11"/>
  <c r="H42" i="11"/>
  <c r="E42" i="11"/>
  <c r="K41" i="11"/>
  <c r="J41" i="11"/>
  <c r="I41" i="11"/>
  <c r="H41" i="11"/>
  <c r="E41" i="11"/>
  <c r="J40" i="11"/>
  <c r="K40" i="11" s="1"/>
  <c r="I40" i="11"/>
  <c r="H40" i="11"/>
  <c r="G40" i="11"/>
  <c r="F40" i="11"/>
  <c r="D40" i="11"/>
  <c r="E40" i="11" s="1"/>
  <c r="C40" i="11"/>
  <c r="J39" i="11"/>
  <c r="K39" i="11" s="1"/>
  <c r="I39" i="11"/>
  <c r="H39" i="11"/>
  <c r="E39" i="11"/>
  <c r="J38" i="11"/>
  <c r="K38" i="11" s="1"/>
  <c r="I38" i="11"/>
  <c r="H38" i="11"/>
  <c r="E38" i="11"/>
  <c r="G37" i="11"/>
  <c r="H37" i="11" s="1"/>
  <c r="F37" i="11"/>
  <c r="D37" i="11"/>
  <c r="J37" i="11" s="1"/>
  <c r="C37" i="11"/>
  <c r="I37" i="11" s="1"/>
  <c r="J36" i="11"/>
  <c r="K36" i="11" s="1"/>
  <c r="I36" i="11"/>
  <c r="H36" i="11"/>
  <c r="E36" i="11"/>
  <c r="J35" i="11"/>
  <c r="K35" i="11" s="1"/>
  <c r="I35" i="11"/>
  <c r="H35" i="11"/>
  <c r="E35" i="11"/>
  <c r="J34" i="11"/>
  <c r="K34" i="11" s="1"/>
  <c r="I34" i="11"/>
  <c r="H34" i="11"/>
  <c r="E34" i="11"/>
  <c r="K33" i="11"/>
  <c r="J33" i="11"/>
  <c r="I33" i="11"/>
  <c r="H33" i="11"/>
  <c r="E33" i="11"/>
  <c r="J32" i="11"/>
  <c r="K32" i="11" s="1"/>
  <c r="I32" i="11"/>
  <c r="H32" i="11"/>
  <c r="E32" i="11"/>
  <c r="J31" i="11"/>
  <c r="K31" i="11" s="1"/>
  <c r="I31" i="11"/>
  <c r="H31" i="11"/>
  <c r="E31" i="11"/>
  <c r="K30" i="11"/>
  <c r="J30" i="11"/>
  <c r="I30" i="11"/>
  <c r="H30" i="11"/>
  <c r="E30" i="11"/>
  <c r="J29" i="11"/>
  <c r="K29" i="11" s="1"/>
  <c r="I29" i="11"/>
  <c r="H29" i="11"/>
  <c r="E29" i="11"/>
  <c r="G28" i="11"/>
  <c r="H28" i="11" s="1"/>
  <c r="F28" i="11"/>
  <c r="E28" i="11"/>
  <c r="D28" i="11"/>
  <c r="J28" i="11" s="1"/>
  <c r="C28" i="11"/>
  <c r="I28" i="11" s="1"/>
  <c r="J27" i="11"/>
  <c r="I27" i="11"/>
  <c r="K27" i="11" s="1"/>
  <c r="H27" i="11"/>
  <c r="E27" i="11"/>
  <c r="K26" i="11"/>
  <c r="J26" i="11"/>
  <c r="I26" i="11"/>
  <c r="H26" i="11"/>
  <c r="E26" i="11"/>
  <c r="J25" i="11"/>
  <c r="K25" i="11" s="1"/>
  <c r="I25" i="11"/>
  <c r="H25" i="11"/>
  <c r="E25" i="11"/>
  <c r="K24" i="11"/>
  <c r="J24" i="11"/>
  <c r="I24" i="11"/>
  <c r="H24" i="11"/>
  <c r="E24" i="11"/>
  <c r="J23" i="11"/>
  <c r="K23" i="11" s="1"/>
  <c r="I23" i="11"/>
  <c r="H23" i="11"/>
  <c r="E23" i="11"/>
  <c r="J22" i="11"/>
  <c r="K22" i="11" s="1"/>
  <c r="I22" i="11"/>
  <c r="H22" i="11"/>
  <c r="E22" i="11"/>
  <c r="J21" i="11"/>
  <c r="K21" i="11" s="1"/>
  <c r="I21" i="11"/>
  <c r="H21" i="11"/>
  <c r="E21" i="11"/>
  <c r="J20" i="11"/>
  <c r="K20" i="11" s="1"/>
  <c r="I20" i="11"/>
  <c r="H20" i="11"/>
  <c r="E20" i="11"/>
  <c r="J19" i="11"/>
  <c r="I19" i="11"/>
  <c r="K19" i="11" s="1"/>
  <c r="H19" i="11"/>
  <c r="E19" i="11"/>
  <c r="K18" i="11"/>
  <c r="J18" i="11"/>
  <c r="I18" i="11"/>
  <c r="H18" i="11"/>
  <c r="E18" i="11"/>
  <c r="J17" i="11"/>
  <c r="K17" i="11" s="1"/>
  <c r="I17" i="11"/>
  <c r="H17" i="11"/>
  <c r="E17" i="11"/>
  <c r="K16" i="11"/>
  <c r="J16" i="11"/>
  <c r="I16" i="11"/>
  <c r="H16" i="11"/>
  <c r="E16" i="11"/>
  <c r="J15" i="11"/>
  <c r="K15" i="11" s="1"/>
  <c r="I15" i="11"/>
  <c r="H15" i="11"/>
  <c r="E15" i="11"/>
  <c r="J14" i="11"/>
  <c r="K14" i="11" s="1"/>
  <c r="I14" i="11"/>
  <c r="H14" i="11"/>
  <c r="E14" i="11"/>
  <c r="J13" i="11"/>
  <c r="K13" i="11" s="1"/>
  <c r="I13" i="11"/>
  <c r="H13" i="11"/>
  <c r="E13" i="11"/>
  <c r="J12" i="11"/>
  <c r="K12" i="11" s="1"/>
  <c r="I12" i="11"/>
  <c r="H12" i="11"/>
  <c r="E12" i="11"/>
  <c r="J11" i="11"/>
  <c r="I11" i="11"/>
  <c r="K11" i="11" s="1"/>
  <c r="H11" i="11"/>
  <c r="E11" i="11"/>
  <c r="K10" i="11"/>
  <c r="J10" i="11"/>
  <c r="I10" i="11"/>
  <c r="H10" i="11"/>
  <c r="E10" i="11"/>
  <c r="I9" i="11"/>
  <c r="H9" i="11"/>
  <c r="G9" i="11"/>
  <c r="J9" i="11" s="1"/>
  <c r="K9" i="11" s="1"/>
  <c r="F9" i="11"/>
  <c r="D9" i="11"/>
  <c r="C9" i="11"/>
  <c r="E9" i="11" s="1"/>
  <c r="J8" i="11"/>
  <c r="K8" i="11" s="1"/>
  <c r="I8" i="11"/>
  <c r="I5" i="11" s="1"/>
  <c r="I61" i="11" s="1"/>
  <c r="H8" i="11"/>
  <c r="E8" i="11"/>
  <c r="J7" i="11"/>
  <c r="K7" i="11" s="1"/>
  <c r="I7" i="11"/>
  <c r="H7" i="11"/>
  <c r="E7" i="11"/>
  <c r="E5" i="11" s="1"/>
  <c r="K6" i="11"/>
  <c r="K5" i="11" s="1"/>
  <c r="J6" i="11"/>
  <c r="J5" i="11" s="1"/>
  <c r="I6" i="11"/>
  <c r="H6" i="11"/>
  <c r="E6" i="11"/>
  <c r="H5" i="11"/>
  <c r="G5" i="11"/>
  <c r="G61" i="11" s="1"/>
  <c r="F5" i="11"/>
  <c r="F61" i="11" s="1"/>
  <c r="D5" i="11"/>
  <c r="C5" i="11"/>
  <c r="C61" i="11" s="1"/>
  <c r="J60" i="30"/>
  <c r="K60" i="30" s="1"/>
  <c r="I60" i="30"/>
  <c r="H60" i="30"/>
  <c r="E60" i="30"/>
  <c r="J59" i="30"/>
  <c r="K59" i="30" s="1"/>
  <c r="I59" i="30"/>
  <c r="H59" i="30"/>
  <c r="E59" i="30"/>
  <c r="J58" i="30"/>
  <c r="I58" i="30"/>
  <c r="K58" i="30" s="1"/>
  <c r="H58" i="30"/>
  <c r="E58" i="30"/>
  <c r="G57" i="30"/>
  <c r="H57" i="30" s="1"/>
  <c r="F57" i="30"/>
  <c r="D57" i="30"/>
  <c r="J57" i="30" s="1"/>
  <c r="K57" i="30" s="1"/>
  <c r="C57" i="30"/>
  <c r="I57" i="30" s="1"/>
  <c r="J56" i="30"/>
  <c r="K56" i="30" s="1"/>
  <c r="I56" i="30"/>
  <c r="H56" i="30"/>
  <c r="E56" i="30"/>
  <c r="J55" i="30"/>
  <c r="K55" i="30" s="1"/>
  <c r="I55" i="30"/>
  <c r="H55" i="30"/>
  <c r="E55" i="30"/>
  <c r="I54" i="30"/>
  <c r="G54" i="30"/>
  <c r="H54" i="30" s="1"/>
  <c r="F54" i="30"/>
  <c r="D54" i="30"/>
  <c r="E54" i="30" s="1"/>
  <c r="C54" i="30"/>
  <c r="J53" i="30"/>
  <c r="K53" i="30" s="1"/>
  <c r="I53" i="30"/>
  <c r="H53" i="30"/>
  <c r="E53" i="30"/>
  <c r="J52" i="30"/>
  <c r="K52" i="30" s="1"/>
  <c r="I52" i="30"/>
  <c r="H52" i="30"/>
  <c r="E52" i="30"/>
  <c r="J51" i="30"/>
  <c r="K51" i="30" s="1"/>
  <c r="I51" i="30"/>
  <c r="H51" i="30"/>
  <c r="E51" i="30"/>
  <c r="I50" i="30"/>
  <c r="G50" i="30"/>
  <c r="H50" i="30" s="1"/>
  <c r="F50" i="30"/>
  <c r="D50" i="30"/>
  <c r="E50" i="30" s="1"/>
  <c r="C50" i="30"/>
  <c r="J49" i="30"/>
  <c r="K49" i="30" s="1"/>
  <c r="I49" i="30"/>
  <c r="H49" i="30"/>
  <c r="E49" i="30"/>
  <c r="J48" i="30"/>
  <c r="K48" i="30" s="1"/>
  <c r="I48" i="30"/>
  <c r="H48" i="30"/>
  <c r="E48" i="30"/>
  <c r="J47" i="30"/>
  <c r="K47" i="30" s="1"/>
  <c r="I47" i="30"/>
  <c r="H47" i="30"/>
  <c r="E47" i="30"/>
  <c r="J46" i="30"/>
  <c r="I46" i="30"/>
  <c r="K46" i="30" s="1"/>
  <c r="H46" i="30"/>
  <c r="E46" i="30"/>
  <c r="G45" i="30"/>
  <c r="F45" i="30"/>
  <c r="H45" i="30" s="1"/>
  <c r="D45" i="30"/>
  <c r="J45" i="30" s="1"/>
  <c r="C45" i="30"/>
  <c r="I45" i="30" s="1"/>
  <c r="J44" i="30"/>
  <c r="K44" i="30" s="1"/>
  <c r="I44" i="30"/>
  <c r="H44" i="30"/>
  <c r="E44" i="30"/>
  <c r="I41" i="30"/>
  <c r="E41" i="30"/>
  <c r="G41" i="30" s="1"/>
  <c r="F40" i="30"/>
  <c r="D40" i="30"/>
  <c r="E40" i="30" s="1"/>
  <c r="C40" i="30"/>
  <c r="I40" i="30" s="1"/>
  <c r="K39" i="30"/>
  <c r="J39" i="30"/>
  <c r="I39" i="30"/>
  <c r="H39" i="30"/>
  <c r="E39" i="30"/>
  <c r="J38" i="30"/>
  <c r="K38" i="30" s="1"/>
  <c r="I38" i="30"/>
  <c r="H38" i="30"/>
  <c r="E38" i="30"/>
  <c r="I37" i="30"/>
  <c r="G37" i="30"/>
  <c r="H37" i="30" s="1"/>
  <c r="F37" i="30"/>
  <c r="E37" i="30"/>
  <c r="D37" i="30"/>
  <c r="J37" i="30" s="1"/>
  <c r="K37" i="30" s="1"/>
  <c r="C37" i="30"/>
  <c r="J36" i="30"/>
  <c r="K36" i="30" s="1"/>
  <c r="I36" i="30"/>
  <c r="H36" i="30"/>
  <c r="E36" i="30"/>
  <c r="K35" i="30"/>
  <c r="J35" i="30"/>
  <c r="I35" i="30"/>
  <c r="H35" i="30"/>
  <c r="E35" i="30"/>
  <c r="J34" i="30"/>
  <c r="K34" i="30" s="1"/>
  <c r="I34" i="30"/>
  <c r="H34" i="30"/>
  <c r="E34" i="30"/>
  <c r="J33" i="30"/>
  <c r="K33" i="30" s="1"/>
  <c r="I33" i="30"/>
  <c r="H33" i="30"/>
  <c r="E33" i="30"/>
  <c r="J32" i="30"/>
  <c r="K32" i="30" s="1"/>
  <c r="I32" i="30"/>
  <c r="H32" i="30"/>
  <c r="E32" i="30"/>
  <c r="K31" i="30"/>
  <c r="J31" i="30"/>
  <c r="I31" i="30"/>
  <c r="H31" i="30"/>
  <c r="E31" i="30"/>
  <c r="J30" i="30"/>
  <c r="K30" i="30" s="1"/>
  <c r="I30" i="30"/>
  <c r="H30" i="30"/>
  <c r="E30" i="30"/>
  <c r="J29" i="30"/>
  <c r="I29" i="30"/>
  <c r="K29" i="30" s="1"/>
  <c r="H29" i="30"/>
  <c r="E29" i="30"/>
  <c r="J28" i="30"/>
  <c r="K28" i="30" s="1"/>
  <c r="G28" i="30"/>
  <c r="F28" i="30"/>
  <c r="H28" i="30" s="1"/>
  <c r="D28" i="30"/>
  <c r="E28" i="30" s="1"/>
  <c r="C28" i="30"/>
  <c r="I28" i="30" s="1"/>
  <c r="K27" i="30"/>
  <c r="J27" i="30"/>
  <c r="I27" i="30"/>
  <c r="H27" i="30"/>
  <c r="E27" i="30"/>
  <c r="J26" i="30"/>
  <c r="K26" i="30" s="1"/>
  <c r="I26" i="30"/>
  <c r="H26" i="30"/>
  <c r="E26" i="30"/>
  <c r="J25" i="30"/>
  <c r="K25" i="30" s="1"/>
  <c r="I25" i="30"/>
  <c r="H25" i="30"/>
  <c r="E25" i="30"/>
  <c r="J24" i="30"/>
  <c r="K24" i="30" s="1"/>
  <c r="I24" i="30"/>
  <c r="H24" i="30"/>
  <c r="E24" i="30"/>
  <c r="K23" i="30"/>
  <c r="J23" i="30"/>
  <c r="I23" i="30"/>
  <c r="H23" i="30"/>
  <c r="E23" i="30"/>
  <c r="J22" i="30"/>
  <c r="K22" i="30" s="1"/>
  <c r="I22" i="30"/>
  <c r="H22" i="30"/>
  <c r="E22" i="30"/>
  <c r="J21" i="30"/>
  <c r="K21" i="30" s="1"/>
  <c r="I21" i="30"/>
  <c r="H21" i="30"/>
  <c r="E21" i="30"/>
  <c r="J20" i="30"/>
  <c r="K20" i="30" s="1"/>
  <c r="I20" i="30"/>
  <c r="H20" i="30"/>
  <c r="E20" i="30"/>
  <c r="K19" i="30"/>
  <c r="J19" i="30"/>
  <c r="I19" i="30"/>
  <c r="H19" i="30"/>
  <c r="E19" i="30"/>
  <c r="J18" i="30"/>
  <c r="K18" i="30" s="1"/>
  <c r="I18" i="30"/>
  <c r="H18" i="30"/>
  <c r="E18" i="30"/>
  <c r="J17" i="30"/>
  <c r="I17" i="30"/>
  <c r="K17" i="30" s="1"/>
  <c r="H17" i="30"/>
  <c r="E17" i="30"/>
  <c r="J16" i="30"/>
  <c r="K16" i="30" s="1"/>
  <c r="I16" i="30"/>
  <c r="H16" i="30"/>
  <c r="E16" i="30"/>
  <c r="K15" i="30"/>
  <c r="J15" i="30"/>
  <c r="I15" i="30"/>
  <c r="H15" i="30"/>
  <c r="E15" i="30"/>
  <c r="J14" i="30"/>
  <c r="K14" i="30" s="1"/>
  <c r="I14" i="30"/>
  <c r="H14" i="30"/>
  <c r="E14" i="30"/>
  <c r="J13" i="30"/>
  <c r="I13" i="30"/>
  <c r="K13" i="30" s="1"/>
  <c r="H13" i="30"/>
  <c r="E13" i="30"/>
  <c r="J12" i="30"/>
  <c r="K12" i="30" s="1"/>
  <c r="I12" i="30"/>
  <c r="H12" i="30"/>
  <c r="E12" i="30"/>
  <c r="J11" i="30"/>
  <c r="I11" i="30"/>
  <c r="K11" i="30" s="1"/>
  <c r="H11" i="30"/>
  <c r="E11" i="30"/>
  <c r="J10" i="30"/>
  <c r="K10" i="30" s="1"/>
  <c r="I10" i="30"/>
  <c r="H10" i="30"/>
  <c r="E10" i="30"/>
  <c r="I9" i="30"/>
  <c r="G9" i="30"/>
  <c r="H9" i="30" s="1"/>
  <c r="F9" i="30"/>
  <c r="D9" i="30"/>
  <c r="E9" i="30" s="1"/>
  <c r="C9" i="30"/>
  <c r="J8" i="30"/>
  <c r="K8" i="30" s="1"/>
  <c r="I8" i="30"/>
  <c r="H8" i="30"/>
  <c r="E8" i="30"/>
  <c r="J7" i="30"/>
  <c r="K7" i="30" s="1"/>
  <c r="I7" i="30"/>
  <c r="H7" i="30"/>
  <c r="E7" i="30"/>
  <c r="E5" i="30" s="1"/>
  <c r="J6" i="30"/>
  <c r="K6" i="30" s="1"/>
  <c r="I6" i="30"/>
  <c r="H6" i="30"/>
  <c r="E6" i="30"/>
  <c r="I5" i="30"/>
  <c r="I61" i="30" s="1"/>
  <c r="H5" i="30"/>
  <c r="G5" i="30"/>
  <c r="F5" i="30"/>
  <c r="D5" i="30"/>
  <c r="D61" i="30" s="1"/>
  <c r="C5" i="30"/>
  <c r="C61" i="30" s="1"/>
  <c r="D61" i="66"/>
  <c r="J60" i="66"/>
  <c r="K60" i="66" s="1"/>
  <c r="I60" i="66"/>
  <c r="H60" i="66"/>
  <c r="E60" i="66"/>
  <c r="J59" i="66"/>
  <c r="K59" i="66" s="1"/>
  <c r="I59" i="66"/>
  <c r="H59" i="66"/>
  <c r="E59" i="66"/>
  <c r="J58" i="66"/>
  <c r="K58" i="66" s="1"/>
  <c r="I58" i="66"/>
  <c r="H58" i="66"/>
  <c r="E58" i="66"/>
  <c r="G57" i="66"/>
  <c r="H57" i="66" s="1"/>
  <c r="F57" i="66"/>
  <c r="D57" i="66"/>
  <c r="J57" i="66" s="1"/>
  <c r="K57" i="66" s="1"/>
  <c r="C57" i="66"/>
  <c r="I57" i="66" s="1"/>
  <c r="J56" i="66"/>
  <c r="K56" i="66" s="1"/>
  <c r="I56" i="66"/>
  <c r="H56" i="66"/>
  <c r="E56" i="66"/>
  <c r="J55" i="66"/>
  <c r="K55" i="66" s="1"/>
  <c r="I55" i="66"/>
  <c r="H55" i="66"/>
  <c r="E55" i="66"/>
  <c r="J54" i="66"/>
  <c r="K54" i="66" s="1"/>
  <c r="I54" i="66"/>
  <c r="H54" i="66"/>
  <c r="E54" i="66"/>
  <c r="K53" i="66"/>
  <c r="J53" i="66"/>
  <c r="I53" i="66"/>
  <c r="H53" i="66"/>
  <c r="E53" i="66"/>
  <c r="J52" i="66"/>
  <c r="K52" i="66" s="1"/>
  <c r="I52" i="66"/>
  <c r="H52" i="66"/>
  <c r="E52" i="66"/>
  <c r="J51" i="66"/>
  <c r="K51" i="66" s="1"/>
  <c r="I51" i="66"/>
  <c r="H51" i="66"/>
  <c r="E51" i="66"/>
  <c r="J50" i="66"/>
  <c r="G50" i="66"/>
  <c r="H50" i="66" s="1"/>
  <c r="F50" i="66"/>
  <c r="D50" i="66"/>
  <c r="E50" i="66" s="1"/>
  <c r="C50" i="66"/>
  <c r="I50" i="66" s="1"/>
  <c r="K49" i="66"/>
  <c r="J49" i="66"/>
  <c r="I49" i="66"/>
  <c r="H49" i="66"/>
  <c r="E49" i="66"/>
  <c r="J48" i="66"/>
  <c r="K48" i="66" s="1"/>
  <c r="I48" i="66"/>
  <c r="H48" i="66"/>
  <c r="E48" i="66"/>
  <c r="J47" i="66"/>
  <c r="K47" i="66" s="1"/>
  <c r="I47" i="66"/>
  <c r="H47" i="66"/>
  <c r="E47" i="66"/>
  <c r="J46" i="66"/>
  <c r="K46" i="66" s="1"/>
  <c r="I46" i="66"/>
  <c r="H46" i="66"/>
  <c r="E46" i="66"/>
  <c r="G45" i="66"/>
  <c r="H45" i="66" s="1"/>
  <c r="F45" i="66"/>
  <c r="D45" i="66"/>
  <c r="E45" i="66" s="1"/>
  <c r="C45" i="66"/>
  <c r="I45" i="66" s="1"/>
  <c r="J44" i="66"/>
  <c r="K44" i="66" s="1"/>
  <c r="I44" i="66"/>
  <c r="H44" i="66"/>
  <c r="E44" i="66"/>
  <c r="J41" i="66"/>
  <c r="K41" i="66" s="1"/>
  <c r="I41" i="66"/>
  <c r="H41" i="66"/>
  <c r="E41" i="66"/>
  <c r="J40" i="66"/>
  <c r="K40" i="66" s="1"/>
  <c r="G40" i="66"/>
  <c r="H40" i="66" s="1"/>
  <c r="F40" i="66"/>
  <c r="D40" i="66"/>
  <c r="E40" i="66" s="1"/>
  <c r="C40" i="66"/>
  <c r="I40" i="66" s="1"/>
  <c r="K39" i="66"/>
  <c r="J39" i="66"/>
  <c r="I39" i="66"/>
  <c r="H39" i="66"/>
  <c r="E39" i="66"/>
  <c r="J38" i="66"/>
  <c r="K38" i="66" s="1"/>
  <c r="I38" i="66"/>
  <c r="H38" i="66"/>
  <c r="E38" i="66"/>
  <c r="G37" i="66"/>
  <c r="H37" i="66" s="1"/>
  <c r="F37" i="66"/>
  <c r="I37" i="66" s="1"/>
  <c r="E37" i="66"/>
  <c r="D37" i="66"/>
  <c r="J37" i="66" s="1"/>
  <c r="C37" i="66"/>
  <c r="J36" i="66"/>
  <c r="K36" i="66" s="1"/>
  <c r="I36" i="66"/>
  <c r="H36" i="66"/>
  <c r="E36" i="66"/>
  <c r="K35" i="66"/>
  <c r="J35" i="66"/>
  <c r="I35" i="66"/>
  <c r="H35" i="66"/>
  <c r="E35" i="66"/>
  <c r="J34" i="66"/>
  <c r="K34" i="66" s="1"/>
  <c r="I34" i="66"/>
  <c r="H34" i="66"/>
  <c r="E34" i="66"/>
  <c r="J33" i="66"/>
  <c r="K33" i="66" s="1"/>
  <c r="I33" i="66"/>
  <c r="H33" i="66"/>
  <c r="E33" i="66"/>
  <c r="J32" i="66"/>
  <c r="K32" i="66" s="1"/>
  <c r="I32" i="66"/>
  <c r="H32" i="66"/>
  <c r="E32" i="66"/>
  <c r="K31" i="66"/>
  <c r="J31" i="66"/>
  <c r="I31" i="66"/>
  <c r="H31" i="66"/>
  <c r="E31" i="66"/>
  <c r="J30" i="66"/>
  <c r="K30" i="66" s="1"/>
  <c r="I30" i="66"/>
  <c r="H30" i="66"/>
  <c r="E30" i="66"/>
  <c r="J29" i="66"/>
  <c r="K29" i="66" s="1"/>
  <c r="I29" i="66"/>
  <c r="H29" i="66"/>
  <c r="E29" i="66"/>
  <c r="G28" i="66"/>
  <c r="J28" i="66" s="1"/>
  <c r="F28" i="66"/>
  <c r="D28" i="66"/>
  <c r="E28" i="66" s="1"/>
  <c r="C28" i="66"/>
  <c r="I28" i="66" s="1"/>
  <c r="K27" i="66"/>
  <c r="J27" i="66"/>
  <c r="I27" i="66"/>
  <c r="H27" i="66"/>
  <c r="E27" i="66"/>
  <c r="C27" i="66"/>
  <c r="J26" i="66"/>
  <c r="K26" i="66" s="1"/>
  <c r="I26" i="66"/>
  <c r="H26" i="66"/>
  <c r="E26" i="66"/>
  <c r="J25" i="66"/>
  <c r="K25" i="66" s="1"/>
  <c r="I25" i="66"/>
  <c r="H25" i="66"/>
  <c r="E25" i="66"/>
  <c r="K24" i="66"/>
  <c r="J24" i="66"/>
  <c r="I24" i="66"/>
  <c r="H24" i="66"/>
  <c r="E24" i="66"/>
  <c r="J23" i="66"/>
  <c r="K23" i="66" s="1"/>
  <c r="I23" i="66"/>
  <c r="H23" i="66"/>
  <c r="E23" i="66"/>
  <c r="J22" i="66"/>
  <c r="K22" i="66" s="1"/>
  <c r="I22" i="66"/>
  <c r="H22" i="66"/>
  <c r="E22" i="66"/>
  <c r="J21" i="66"/>
  <c r="K21" i="66" s="1"/>
  <c r="I21" i="66"/>
  <c r="H21" i="66"/>
  <c r="E21" i="66"/>
  <c r="K20" i="66"/>
  <c r="J20" i="66"/>
  <c r="I20" i="66"/>
  <c r="H20" i="66"/>
  <c r="E20" i="66"/>
  <c r="J19" i="66"/>
  <c r="K19" i="66" s="1"/>
  <c r="I19" i="66"/>
  <c r="H19" i="66"/>
  <c r="E19" i="66"/>
  <c r="J18" i="66"/>
  <c r="I18" i="66"/>
  <c r="K18" i="66" s="1"/>
  <c r="H18" i="66"/>
  <c r="E18" i="66"/>
  <c r="J17" i="66"/>
  <c r="K17" i="66" s="1"/>
  <c r="I17" i="66"/>
  <c r="H17" i="66"/>
  <c r="E17" i="66"/>
  <c r="K16" i="66"/>
  <c r="J16" i="66"/>
  <c r="I16" i="66"/>
  <c r="H16" i="66"/>
  <c r="E16" i="66"/>
  <c r="J15" i="66"/>
  <c r="K15" i="66" s="1"/>
  <c r="I15" i="66"/>
  <c r="H15" i="66"/>
  <c r="E15" i="66"/>
  <c r="J14" i="66"/>
  <c r="K14" i="66" s="1"/>
  <c r="I14" i="66"/>
  <c r="H14" i="66"/>
  <c r="E14" i="66"/>
  <c r="J13" i="66"/>
  <c r="K13" i="66" s="1"/>
  <c r="I13" i="66"/>
  <c r="H13" i="66"/>
  <c r="E13" i="66"/>
  <c r="K12" i="66"/>
  <c r="J12" i="66"/>
  <c r="I12" i="66"/>
  <c r="H12" i="66"/>
  <c r="E12" i="66"/>
  <c r="J11" i="66"/>
  <c r="K11" i="66" s="1"/>
  <c r="I11" i="66"/>
  <c r="H11" i="66"/>
  <c r="E11" i="66"/>
  <c r="J10" i="66"/>
  <c r="I10" i="66"/>
  <c r="K10" i="66" s="1"/>
  <c r="H10" i="66"/>
  <c r="E10" i="66"/>
  <c r="J9" i="66"/>
  <c r="G9" i="66"/>
  <c r="H9" i="66" s="1"/>
  <c r="F9" i="66"/>
  <c r="D9" i="66"/>
  <c r="E9" i="66" s="1"/>
  <c r="C9" i="66"/>
  <c r="I9" i="66" s="1"/>
  <c r="K8" i="66"/>
  <c r="J8" i="66"/>
  <c r="I8" i="66"/>
  <c r="H8" i="66"/>
  <c r="E8" i="66"/>
  <c r="J7" i="66"/>
  <c r="K7" i="66" s="1"/>
  <c r="I7" i="66"/>
  <c r="H7" i="66"/>
  <c r="H5" i="66" s="1"/>
  <c r="E7" i="66"/>
  <c r="J6" i="66"/>
  <c r="K6" i="66" s="1"/>
  <c r="I6" i="66"/>
  <c r="I5" i="66" s="1"/>
  <c r="H6" i="66"/>
  <c r="E6" i="66"/>
  <c r="E5" i="66" s="1"/>
  <c r="J5" i="66"/>
  <c r="G5" i="66"/>
  <c r="F5" i="66"/>
  <c r="F61" i="66" s="1"/>
  <c r="D5" i="66"/>
  <c r="C5" i="66"/>
  <c r="C61" i="66" s="1"/>
  <c r="J60" i="12"/>
  <c r="K60" i="12" s="1"/>
  <c r="I60" i="12"/>
  <c r="H60" i="12"/>
  <c r="E60" i="12"/>
  <c r="J59" i="12"/>
  <c r="K59" i="12" s="1"/>
  <c r="I59" i="12"/>
  <c r="H59" i="12"/>
  <c r="E59" i="12"/>
  <c r="K58" i="12"/>
  <c r="J58" i="12"/>
  <c r="I58" i="12"/>
  <c r="H58" i="12"/>
  <c r="E58" i="12"/>
  <c r="H57" i="12"/>
  <c r="G57" i="12"/>
  <c r="F57" i="12"/>
  <c r="I57" i="12" s="1"/>
  <c r="D57" i="12"/>
  <c r="J57" i="12" s="1"/>
  <c r="C57" i="12"/>
  <c r="J56" i="12"/>
  <c r="K56" i="12" s="1"/>
  <c r="I56" i="12"/>
  <c r="H56" i="12"/>
  <c r="E56" i="12"/>
  <c r="J55" i="12"/>
  <c r="K55" i="12" s="1"/>
  <c r="I55" i="12"/>
  <c r="H55" i="12"/>
  <c r="E55" i="12"/>
  <c r="G54" i="12"/>
  <c r="H54" i="12" s="1"/>
  <c r="F54" i="12"/>
  <c r="D54" i="12"/>
  <c r="E54" i="12" s="1"/>
  <c r="C54" i="12"/>
  <c r="I54" i="12" s="1"/>
  <c r="J53" i="12"/>
  <c r="K53" i="12" s="1"/>
  <c r="I53" i="12"/>
  <c r="H53" i="12"/>
  <c r="E53" i="12"/>
  <c r="J52" i="12"/>
  <c r="K52" i="12" s="1"/>
  <c r="I52" i="12"/>
  <c r="H52" i="12"/>
  <c r="E52" i="12"/>
  <c r="J51" i="12"/>
  <c r="K51" i="12" s="1"/>
  <c r="I51" i="12"/>
  <c r="H51" i="12"/>
  <c r="E51" i="12"/>
  <c r="G50" i="12"/>
  <c r="H50" i="12" s="1"/>
  <c r="F50" i="12"/>
  <c r="D50" i="12"/>
  <c r="E50" i="12" s="1"/>
  <c r="C50" i="12"/>
  <c r="I50" i="12" s="1"/>
  <c r="J49" i="12"/>
  <c r="K49" i="12" s="1"/>
  <c r="I49" i="12"/>
  <c r="H49" i="12"/>
  <c r="E49" i="12"/>
  <c r="J48" i="12"/>
  <c r="K48" i="12" s="1"/>
  <c r="I48" i="12"/>
  <c r="H48" i="12"/>
  <c r="E48" i="12"/>
  <c r="J47" i="12"/>
  <c r="K47" i="12" s="1"/>
  <c r="I47" i="12"/>
  <c r="H47" i="12"/>
  <c r="E47" i="12"/>
  <c r="K46" i="12"/>
  <c r="J46" i="12"/>
  <c r="I46" i="12"/>
  <c r="H46" i="12"/>
  <c r="E46" i="12"/>
  <c r="H45" i="12"/>
  <c r="G45" i="12"/>
  <c r="F45" i="12"/>
  <c r="I45" i="12" s="1"/>
  <c r="D45" i="12"/>
  <c r="J45" i="12" s="1"/>
  <c r="K45" i="12" s="1"/>
  <c r="C45" i="12"/>
  <c r="J44" i="12"/>
  <c r="K44" i="12" s="1"/>
  <c r="I44" i="12"/>
  <c r="H44" i="12"/>
  <c r="E44" i="12"/>
  <c r="J43" i="12"/>
  <c r="K43" i="12" s="1"/>
  <c r="I43" i="12"/>
  <c r="H43" i="12"/>
  <c r="E43" i="12"/>
  <c r="K42" i="12"/>
  <c r="J42" i="12"/>
  <c r="I42" i="12"/>
  <c r="H42" i="12"/>
  <c r="E42" i="12"/>
  <c r="J41" i="12"/>
  <c r="K41" i="12" s="1"/>
  <c r="I41" i="12"/>
  <c r="H41" i="12"/>
  <c r="E41" i="12"/>
  <c r="J40" i="12"/>
  <c r="K40" i="12" s="1"/>
  <c r="I40" i="12"/>
  <c r="G40" i="12"/>
  <c r="H40" i="12" s="1"/>
  <c r="F40" i="12"/>
  <c r="E40" i="12"/>
  <c r="D40" i="12"/>
  <c r="C40" i="12"/>
  <c r="J39" i="12"/>
  <c r="K39" i="12" s="1"/>
  <c r="I39" i="12"/>
  <c r="H39" i="12"/>
  <c r="E39" i="12"/>
  <c r="K38" i="12"/>
  <c r="J38" i="12"/>
  <c r="I38" i="12"/>
  <c r="H38" i="12"/>
  <c r="E38" i="12"/>
  <c r="H37" i="12"/>
  <c r="G37" i="12"/>
  <c r="F37" i="12"/>
  <c r="I37" i="12" s="1"/>
  <c r="D37" i="12"/>
  <c r="D61" i="12" s="1"/>
  <c r="C37" i="12"/>
  <c r="J36" i="12"/>
  <c r="K36" i="12" s="1"/>
  <c r="I36" i="12"/>
  <c r="H36" i="12"/>
  <c r="E36" i="12"/>
  <c r="J35" i="12"/>
  <c r="K35" i="12" s="1"/>
  <c r="I35" i="12"/>
  <c r="H35" i="12"/>
  <c r="E35" i="12"/>
  <c r="K34" i="12"/>
  <c r="J34" i="12"/>
  <c r="I34" i="12"/>
  <c r="H34" i="12"/>
  <c r="E34" i="12"/>
  <c r="J33" i="12"/>
  <c r="K33" i="12" s="1"/>
  <c r="I33" i="12"/>
  <c r="H33" i="12"/>
  <c r="E33" i="12"/>
  <c r="J32" i="12"/>
  <c r="K32" i="12" s="1"/>
  <c r="I32" i="12"/>
  <c r="H32" i="12"/>
  <c r="E32" i="12"/>
  <c r="J31" i="12"/>
  <c r="K31" i="12" s="1"/>
  <c r="I31" i="12"/>
  <c r="H31" i="12"/>
  <c r="E31" i="12"/>
  <c r="K30" i="12"/>
  <c r="J30" i="12"/>
  <c r="I30" i="12"/>
  <c r="H30" i="12"/>
  <c r="E30" i="12"/>
  <c r="J29" i="12"/>
  <c r="K29" i="12" s="1"/>
  <c r="I29" i="12"/>
  <c r="H29" i="12"/>
  <c r="E29" i="12"/>
  <c r="G28" i="12"/>
  <c r="J28" i="12" s="1"/>
  <c r="F28" i="12"/>
  <c r="I28" i="12" s="1"/>
  <c r="E28" i="12"/>
  <c r="D28" i="12"/>
  <c r="C28" i="12"/>
  <c r="J27" i="12"/>
  <c r="K27" i="12" s="1"/>
  <c r="I27" i="12"/>
  <c r="H27" i="12"/>
  <c r="E27" i="12"/>
  <c r="K26" i="12"/>
  <c r="J26" i="12"/>
  <c r="I26" i="12"/>
  <c r="H26" i="12"/>
  <c r="E26" i="12"/>
  <c r="J25" i="12"/>
  <c r="K25" i="12" s="1"/>
  <c r="I25" i="12"/>
  <c r="H25" i="12"/>
  <c r="E25" i="12"/>
  <c r="J24" i="12"/>
  <c r="K24" i="12" s="1"/>
  <c r="I24" i="12"/>
  <c r="H24" i="12"/>
  <c r="E24" i="12"/>
  <c r="J23" i="12"/>
  <c r="K23" i="12" s="1"/>
  <c r="I23" i="12"/>
  <c r="H23" i="12"/>
  <c r="E23" i="12"/>
  <c r="K22" i="12"/>
  <c r="J22" i="12"/>
  <c r="I22" i="12"/>
  <c r="H22" i="12"/>
  <c r="E22" i="12"/>
  <c r="J21" i="12"/>
  <c r="K21" i="12" s="1"/>
  <c r="I21" i="12"/>
  <c r="H21" i="12"/>
  <c r="E21" i="12"/>
  <c r="J20" i="12"/>
  <c r="K20" i="12" s="1"/>
  <c r="I20" i="12"/>
  <c r="H20" i="12"/>
  <c r="E20" i="12"/>
  <c r="J19" i="12"/>
  <c r="K19" i="12" s="1"/>
  <c r="I19" i="12"/>
  <c r="H19" i="12"/>
  <c r="E19" i="12"/>
  <c r="K18" i="12"/>
  <c r="J18" i="12"/>
  <c r="I18" i="12"/>
  <c r="H18" i="12"/>
  <c r="E18" i="12"/>
  <c r="J17" i="12"/>
  <c r="K17" i="12" s="1"/>
  <c r="I17" i="12"/>
  <c r="H17" i="12"/>
  <c r="E17" i="12"/>
  <c r="J16" i="12"/>
  <c r="K16" i="12" s="1"/>
  <c r="I16" i="12"/>
  <c r="H16" i="12"/>
  <c r="E16" i="12"/>
  <c r="J15" i="12"/>
  <c r="K15" i="12" s="1"/>
  <c r="I15" i="12"/>
  <c r="H15" i="12"/>
  <c r="E15" i="12"/>
  <c r="K14" i="12"/>
  <c r="J14" i="12"/>
  <c r="I14" i="12"/>
  <c r="H14" i="12"/>
  <c r="E14" i="12"/>
  <c r="J13" i="12"/>
  <c r="K13" i="12" s="1"/>
  <c r="I13" i="12"/>
  <c r="H13" i="12"/>
  <c r="E13" i="12"/>
  <c r="J12" i="12"/>
  <c r="K12" i="12" s="1"/>
  <c r="I12" i="12"/>
  <c r="H12" i="12"/>
  <c r="E12" i="12"/>
  <c r="J11" i="12"/>
  <c r="K11" i="12" s="1"/>
  <c r="I11" i="12"/>
  <c r="H11" i="12"/>
  <c r="E11" i="12"/>
  <c r="K10" i="12"/>
  <c r="J10" i="12"/>
  <c r="I10" i="12"/>
  <c r="H10" i="12"/>
  <c r="E10" i="12"/>
  <c r="I9" i="12"/>
  <c r="H9" i="12"/>
  <c r="G9" i="12"/>
  <c r="F9" i="12"/>
  <c r="D9" i="12"/>
  <c r="E9" i="12" s="1"/>
  <c r="C9" i="12"/>
  <c r="J8" i="12"/>
  <c r="K8" i="12" s="1"/>
  <c r="I8" i="12"/>
  <c r="I5" i="12" s="1"/>
  <c r="H8" i="12"/>
  <c r="E8" i="12"/>
  <c r="J7" i="12"/>
  <c r="K7" i="12" s="1"/>
  <c r="I7" i="12"/>
  <c r="H7" i="12"/>
  <c r="E7" i="12"/>
  <c r="K6" i="12"/>
  <c r="K5" i="12" s="1"/>
  <c r="J6" i="12"/>
  <c r="I6" i="12"/>
  <c r="H6" i="12"/>
  <c r="E6" i="12"/>
  <c r="E5" i="12" s="1"/>
  <c r="H5" i="12"/>
  <c r="G5" i="12"/>
  <c r="G61" i="12" s="1"/>
  <c r="F5" i="12"/>
  <c r="D5" i="12"/>
  <c r="C5" i="12"/>
  <c r="C61" i="12" s="1"/>
  <c r="K57" i="65" l="1"/>
  <c r="J61" i="65"/>
  <c r="H61" i="65"/>
  <c r="K50" i="65"/>
  <c r="I61" i="65"/>
  <c r="K40" i="65"/>
  <c r="K7" i="65"/>
  <c r="E50" i="65"/>
  <c r="E57" i="65"/>
  <c r="K6" i="65"/>
  <c r="E9" i="65"/>
  <c r="E61" i="65" s="1"/>
  <c r="J61" i="36"/>
  <c r="K50" i="36"/>
  <c r="E9" i="36"/>
  <c r="E61" i="36" s="1"/>
  <c r="E57" i="36"/>
  <c r="E50" i="36"/>
  <c r="H40" i="36"/>
  <c r="K6" i="36"/>
  <c r="K5" i="36" s="1"/>
  <c r="K61" i="36" s="1"/>
  <c r="H9" i="36"/>
  <c r="H61" i="36" s="1"/>
  <c r="H57" i="36"/>
  <c r="H50" i="36"/>
  <c r="H61" i="70"/>
  <c r="K37" i="70"/>
  <c r="K5" i="70"/>
  <c r="G9" i="70"/>
  <c r="H9" i="70" s="1"/>
  <c r="J24" i="70"/>
  <c r="K24" i="70" s="1"/>
  <c r="H24" i="70"/>
  <c r="K28" i="70"/>
  <c r="K50" i="70"/>
  <c r="E61" i="70"/>
  <c r="I61" i="70"/>
  <c r="D61" i="70"/>
  <c r="J5" i="70"/>
  <c r="J9" i="70"/>
  <c r="K9" i="70" s="1"/>
  <c r="E37" i="70"/>
  <c r="E57" i="70"/>
  <c r="J45" i="70"/>
  <c r="K45" i="70" s="1"/>
  <c r="H50" i="70"/>
  <c r="K57" i="69"/>
  <c r="K9" i="69"/>
  <c r="K40" i="69"/>
  <c r="E61" i="69"/>
  <c r="H61" i="69"/>
  <c r="E9" i="69"/>
  <c r="J28" i="69"/>
  <c r="K28" i="69" s="1"/>
  <c r="E57" i="69"/>
  <c r="J37" i="69"/>
  <c r="K37" i="69" s="1"/>
  <c r="J45" i="69"/>
  <c r="K45" i="69" s="1"/>
  <c r="E50" i="69"/>
  <c r="K6" i="69"/>
  <c r="K5" i="69" s="1"/>
  <c r="H61" i="68"/>
  <c r="J61" i="68"/>
  <c r="E37" i="68"/>
  <c r="E61" i="68" s="1"/>
  <c r="E57" i="68"/>
  <c r="D61" i="68"/>
  <c r="E50" i="68"/>
  <c r="K45" i="38"/>
  <c r="I61" i="38"/>
  <c r="K28" i="38"/>
  <c r="K8" i="38"/>
  <c r="K5" i="38" s="1"/>
  <c r="K61" i="38" s="1"/>
  <c r="I57" i="38"/>
  <c r="K57" i="38" s="1"/>
  <c r="H50" i="38"/>
  <c r="H61" i="38" s="1"/>
  <c r="E45" i="38"/>
  <c r="J40" i="38"/>
  <c r="K40" i="38" s="1"/>
  <c r="E37" i="38"/>
  <c r="E61" i="38" s="1"/>
  <c r="G61" i="38"/>
  <c r="J37" i="38"/>
  <c r="K37" i="38" s="1"/>
  <c r="K28" i="24"/>
  <c r="J61" i="24"/>
  <c r="K9" i="24"/>
  <c r="K61" i="24" s="1"/>
  <c r="E61" i="24"/>
  <c r="E28" i="24"/>
  <c r="I40" i="24"/>
  <c r="I61" i="24" s="1"/>
  <c r="F61" i="24"/>
  <c r="K57" i="28"/>
  <c r="K9" i="28"/>
  <c r="K40" i="28"/>
  <c r="I61" i="28"/>
  <c r="K54" i="28"/>
  <c r="E9" i="28"/>
  <c r="E61" i="28" s="1"/>
  <c r="J28" i="28"/>
  <c r="K28" i="28" s="1"/>
  <c r="E45" i="28"/>
  <c r="H50" i="28"/>
  <c r="H61" i="28" s="1"/>
  <c r="H54" i="28"/>
  <c r="E57" i="28"/>
  <c r="J37" i="28"/>
  <c r="K37" i="28" s="1"/>
  <c r="K6" i="28"/>
  <c r="K5" i="28" s="1"/>
  <c r="K57" i="27"/>
  <c r="K5" i="27"/>
  <c r="K61" i="27" s="1"/>
  <c r="K28" i="27"/>
  <c r="I61" i="27"/>
  <c r="H61" i="27"/>
  <c r="E37" i="27"/>
  <c r="E61" i="27" s="1"/>
  <c r="E57" i="27"/>
  <c r="K8" i="27"/>
  <c r="J37" i="27"/>
  <c r="K37" i="27" s="1"/>
  <c r="E50" i="27"/>
  <c r="K57" i="10"/>
  <c r="H61" i="10"/>
  <c r="I61" i="10"/>
  <c r="J61" i="10"/>
  <c r="K45" i="10"/>
  <c r="K50" i="10"/>
  <c r="E40" i="10"/>
  <c r="E9" i="10"/>
  <c r="E61" i="10" s="1"/>
  <c r="J28" i="10"/>
  <c r="K28" i="10" s="1"/>
  <c r="E57" i="10"/>
  <c r="K6" i="10"/>
  <c r="K5" i="10" s="1"/>
  <c r="I61" i="17"/>
  <c r="K57" i="17"/>
  <c r="K28" i="17"/>
  <c r="J61" i="17"/>
  <c r="H61" i="17"/>
  <c r="K6" i="17"/>
  <c r="K5" i="17" s="1"/>
  <c r="K61" i="17" s="1"/>
  <c r="E28" i="17"/>
  <c r="E61" i="17" s="1"/>
  <c r="J40" i="17"/>
  <c r="K50" i="19"/>
  <c r="K28" i="19"/>
  <c r="I61" i="19"/>
  <c r="H61" i="19"/>
  <c r="K5" i="19"/>
  <c r="K37" i="19"/>
  <c r="J40" i="19"/>
  <c r="K40" i="19" s="1"/>
  <c r="E28" i="19"/>
  <c r="E61" i="19" s="1"/>
  <c r="E50" i="19"/>
  <c r="J5" i="19"/>
  <c r="E57" i="19"/>
  <c r="H61" i="73"/>
  <c r="E50" i="73"/>
  <c r="E37" i="73"/>
  <c r="E61" i="73" s="1"/>
  <c r="E57" i="73"/>
  <c r="J37" i="73"/>
  <c r="K37" i="73" s="1"/>
  <c r="K61" i="73" s="1"/>
  <c r="I61" i="14"/>
  <c r="K40" i="14"/>
  <c r="K45" i="14"/>
  <c r="K50" i="14"/>
  <c r="K28" i="14"/>
  <c r="K37" i="14"/>
  <c r="K54" i="14"/>
  <c r="K57" i="14"/>
  <c r="E9" i="14"/>
  <c r="E61" i="14" s="1"/>
  <c r="H24" i="14"/>
  <c r="H9" i="14" s="1"/>
  <c r="H61" i="14" s="1"/>
  <c r="E45" i="14"/>
  <c r="E57" i="14"/>
  <c r="G9" i="14"/>
  <c r="J9" i="14" s="1"/>
  <c r="J28" i="14"/>
  <c r="K6" i="14"/>
  <c r="K5" i="14" s="1"/>
  <c r="J37" i="14"/>
  <c r="E40" i="14"/>
  <c r="G61" i="72"/>
  <c r="G9" i="72"/>
  <c r="J16" i="72"/>
  <c r="K16" i="72" s="1"/>
  <c r="H16" i="72"/>
  <c r="K37" i="72"/>
  <c r="K50" i="72"/>
  <c r="K57" i="72"/>
  <c r="D61" i="72"/>
  <c r="J45" i="72"/>
  <c r="K45" i="72" s="1"/>
  <c r="E50" i="72"/>
  <c r="J5" i="72"/>
  <c r="E57" i="72"/>
  <c r="E37" i="72"/>
  <c r="E61" i="72" s="1"/>
  <c r="K50" i="71"/>
  <c r="H61" i="71"/>
  <c r="K37" i="71"/>
  <c r="I61" i="71"/>
  <c r="K57" i="71"/>
  <c r="E37" i="71"/>
  <c r="E61" i="71" s="1"/>
  <c r="E57" i="71"/>
  <c r="J5" i="71"/>
  <c r="J9" i="71"/>
  <c r="K9" i="71" s="1"/>
  <c r="K61" i="71" s="1"/>
  <c r="J45" i="71"/>
  <c r="K45" i="71" s="1"/>
  <c r="E50" i="71"/>
  <c r="D61" i="71"/>
  <c r="K57" i="18"/>
  <c r="I61" i="18"/>
  <c r="J61" i="18"/>
  <c r="E9" i="18"/>
  <c r="E61" i="18" s="1"/>
  <c r="E57" i="18"/>
  <c r="K6" i="18"/>
  <c r="K5" i="18" s="1"/>
  <c r="H9" i="18"/>
  <c r="H61" i="18" s="1"/>
  <c r="I50" i="18"/>
  <c r="K50" i="18" s="1"/>
  <c r="K9" i="15"/>
  <c r="K5" i="15"/>
  <c r="H61" i="15"/>
  <c r="E9" i="15"/>
  <c r="E61" i="15" s="1"/>
  <c r="E57" i="15"/>
  <c r="J37" i="15"/>
  <c r="K37" i="15" s="1"/>
  <c r="J45" i="15"/>
  <c r="K45" i="15" s="1"/>
  <c r="E50" i="15"/>
  <c r="K37" i="13"/>
  <c r="I61" i="13"/>
  <c r="K57" i="13"/>
  <c r="K5" i="13"/>
  <c r="H61" i="13"/>
  <c r="K45" i="13"/>
  <c r="D61" i="13"/>
  <c r="E37" i="13"/>
  <c r="E57" i="13"/>
  <c r="E50" i="13"/>
  <c r="E61" i="13" s="1"/>
  <c r="F61" i="13"/>
  <c r="H61" i="21"/>
  <c r="K37" i="21"/>
  <c r="K45" i="21"/>
  <c r="I61" i="21"/>
  <c r="K5" i="21"/>
  <c r="K61" i="21" s="1"/>
  <c r="J9" i="21"/>
  <c r="K9" i="21" s="1"/>
  <c r="E40" i="21"/>
  <c r="E61" i="21" s="1"/>
  <c r="J5" i="21"/>
  <c r="J61" i="21" s="1"/>
  <c r="J57" i="21"/>
  <c r="K57" i="21" s="1"/>
  <c r="J28" i="21"/>
  <c r="K28" i="21" s="1"/>
  <c r="I37" i="21"/>
  <c r="K9" i="9"/>
  <c r="K45" i="9"/>
  <c r="K57" i="9"/>
  <c r="E61" i="9"/>
  <c r="K5" i="9"/>
  <c r="H61" i="9"/>
  <c r="I61" i="9"/>
  <c r="J61" i="9"/>
  <c r="K40" i="9"/>
  <c r="E9" i="9"/>
  <c r="E45" i="9"/>
  <c r="H50" i="9"/>
  <c r="H54" i="9"/>
  <c r="E57" i="9"/>
  <c r="J37" i="9"/>
  <c r="K37" i="9" s="1"/>
  <c r="K57" i="20"/>
  <c r="K5" i="20"/>
  <c r="I61" i="20"/>
  <c r="K37" i="20"/>
  <c r="H61" i="20"/>
  <c r="E37" i="20"/>
  <c r="E61" i="20" s="1"/>
  <c r="E45" i="20"/>
  <c r="E57" i="20"/>
  <c r="J5" i="20"/>
  <c r="F61" i="20"/>
  <c r="H28" i="20"/>
  <c r="J50" i="20"/>
  <c r="K50" i="20" s="1"/>
  <c r="J54" i="20"/>
  <c r="K54" i="20" s="1"/>
  <c r="D61" i="20"/>
  <c r="K40" i="23"/>
  <c r="H61" i="23"/>
  <c r="I61" i="23"/>
  <c r="E40" i="23"/>
  <c r="E61" i="23" s="1"/>
  <c r="J28" i="23"/>
  <c r="K28" i="23" s="1"/>
  <c r="K6" i="23"/>
  <c r="K5" i="23" s="1"/>
  <c r="K61" i="23" s="1"/>
  <c r="K37" i="22"/>
  <c r="I61" i="22"/>
  <c r="K15" i="22"/>
  <c r="K45" i="22"/>
  <c r="K6" i="22"/>
  <c r="K5" i="22" s="1"/>
  <c r="J28" i="22"/>
  <c r="K28" i="22" s="1"/>
  <c r="E57" i="22"/>
  <c r="E50" i="22"/>
  <c r="E61" i="22" s="1"/>
  <c r="H11" i="22"/>
  <c r="K37" i="16"/>
  <c r="K57" i="16"/>
  <c r="K9" i="16"/>
  <c r="K45" i="16"/>
  <c r="K50" i="16"/>
  <c r="K6" i="16"/>
  <c r="K5" i="16" s="1"/>
  <c r="H45" i="16"/>
  <c r="H61" i="16" s="1"/>
  <c r="D61" i="16"/>
  <c r="E37" i="16"/>
  <c r="J40" i="16"/>
  <c r="K40" i="16" s="1"/>
  <c r="E57" i="16"/>
  <c r="E28" i="16"/>
  <c r="E61" i="16" s="1"/>
  <c r="E50" i="16"/>
  <c r="I37" i="16"/>
  <c r="I61" i="16" s="1"/>
  <c r="J61" i="26"/>
  <c r="I61" i="26"/>
  <c r="K5" i="26"/>
  <c r="E37" i="26"/>
  <c r="E57" i="26"/>
  <c r="J9" i="26"/>
  <c r="K9" i="26" s="1"/>
  <c r="E45" i="26"/>
  <c r="E61" i="26" s="1"/>
  <c r="J50" i="26"/>
  <c r="K50" i="26" s="1"/>
  <c r="J54" i="26"/>
  <c r="K54" i="26" s="1"/>
  <c r="K57" i="33"/>
  <c r="I61" i="33"/>
  <c r="E61" i="33"/>
  <c r="D61" i="33"/>
  <c r="K8" i="33"/>
  <c r="K5" i="33" s="1"/>
  <c r="K61" i="33" s="1"/>
  <c r="H28" i="33"/>
  <c r="J50" i="33"/>
  <c r="K50" i="33" s="1"/>
  <c r="J54" i="33"/>
  <c r="K54" i="33" s="1"/>
  <c r="H37" i="33"/>
  <c r="H61" i="33" s="1"/>
  <c r="H45" i="33"/>
  <c r="E57" i="33"/>
  <c r="J37" i="33"/>
  <c r="K37" i="33" s="1"/>
  <c r="J45" i="33"/>
  <c r="K45" i="33" s="1"/>
  <c r="K61" i="11"/>
  <c r="K45" i="11"/>
  <c r="K57" i="11"/>
  <c r="K37" i="11"/>
  <c r="H61" i="11"/>
  <c r="K28" i="11"/>
  <c r="D61" i="11"/>
  <c r="E61" i="11" s="1"/>
  <c r="E45" i="11"/>
  <c r="H54" i="11"/>
  <c r="J50" i="11"/>
  <c r="K50" i="11" s="1"/>
  <c r="E37" i="11"/>
  <c r="E57" i="11"/>
  <c r="G40" i="30"/>
  <c r="H41" i="30"/>
  <c r="J41" i="30"/>
  <c r="K41" i="30" s="1"/>
  <c r="E61" i="30"/>
  <c r="K5" i="30"/>
  <c r="G61" i="30"/>
  <c r="H61" i="30" s="1"/>
  <c r="K45" i="30"/>
  <c r="E45" i="30"/>
  <c r="E57" i="30"/>
  <c r="F61" i="30"/>
  <c r="J5" i="30"/>
  <c r="J9" i="30"/>
  <c r="K9" i="30" s="1"/>
  <c r="J50" i="30"/>
  <c r="K50" i="30" s="1"/>
  <c r="J54" i="30"/>
  <c r="K54" i="30" s="1"/>
  <c r="K37" i="66"/>
  <c r="K9" i="66"/>
  <c r="K50" i="66"/>
  <c r="K5" i="66"/>
  <c r="K28" i="66"/>
  <c r="E61" i="66"/>
  <c r="H28" i="66"/>
  <c r="E57" i="66"/>
  <c r="J45" i="66"/>
  <c r="K45" i="66" s="1"/>
  <c r="G61" i="66"/>
  <c r="H61" i="66" s="1"/>
  <c r="K28" i="12"/>
  <c r="I61" i="12"/>
  <c r="K57" i="12"/>
  <c r="E37" i="12"/>
  <c r="E61" i="12" s="1"/>
  <c r="E45" i="12"/>
  <c r="E57" i="12"/>
  <c r="J5" i="12"/>
  <c r="J9" i="12"/>
  <c r="K9" i="12" s="1"/>
  <c r="F61" i="12"/>
  <c r="H28" i="12"/>
  <c r="H61" i="12" s="1"/>
  <c r="J50" i="12"/>
  <c r="K50" i="12" s="1"/>
  <c r="J54" i="12"/>
  <c r="K54" i="12" s="1"/>
  <c r="J37" i="12"/>
  <c r="K37" i="12" s="1"/>
  <c r="K5" i="65" l="1"/>
  <c r="K61" i="65" s="1"/>
  <c r="K61" i="70"/>
  <c r="J61" i="70"/>
  <c r="G61" i="70"/>
  <c r="K61" i="69"/>
  <c r="J61" i="69"/>
  <c r="J61" i="38"/>
  <c r="J61" i="28"/>
  <c r="K61" i="28"/>
  <c r="J61" i="27"/>
  <c r="K61" i="10"/>
  <c r="K61" i="19"/>
  <c r="J61" i="19"/>
  <c r="J61" i="73"/>
  <c r="J61" i="14"/>
  <c r="K9" i="14"/>
  <c r="K61" i="14"/>
  <c r="G61" i="14"/>
  <c r="J61" i="72"/>
  <c r="H9" i="72"/>
  <c r="H61" i="72" s="1"/>
  <c r="J9" i="72"/>
  <c r="K9" i="72" s="1"/>
  <c r="K61" i="72" s="1"/>
  <c r="J61" i="71"/>
  <c r="K61" i="18"/>
  <c r="K61" i="15"/>
  <c r="J61" i="15"/>
  <c r="K61" i="13"/>
  <c r="K61" i="9"/>
  <c r="J61" i="20"/>
  <c r="K61" i="20"/>
  <c r="J61" i="23"/>
  <c r="K61" i="22"/>
  <c r="J61" i="22"/>
  <c r="J61" i="16"/>
  <c r="K61" i="16"/>
  <c r="K61" i="26"/>
  <c r="J61" i="33"/>
  <c r="J61" i="11"/>
  <c r="J40" i="30"/>
  <c r="K40" i="30" s="1"/>
  <c r="H40" i="30"/>
  <c r="K61" i="66"/>
  <c r="J61" i="12"/>
  <c r="K61" i="12" s="1"/>
  <c r="J61" i="30" l="1"/>
  <c r="K61" i="30" s="1"/>
  <c r="E792" i="77" l="1"/>
  <c r="G5" i="79" l="1"/>
  <c r="G6" i="79"/>
  <c r="G7" i="79"/>
  <c r="G8" i="79"/>
  <c r="G9" i="79"/>
  <c r="G10" i="79"/>
  <c r="G11" i="79"/>
  <c r="G12" i="79"/>
  <c r="G13" i="79"/>
  <c r="G14" i="79"/>
  <c r="G15" i="79"/>
  <c r="G16" i="79"/>
  <c r="G17" i="79"/>
  <c r="G18" i="79"/>
  <c r="G19" i="79"/>
  <c r="G20" i="79"/>
  <c r="G21" i="79"/>
  <c r="G22" i="79"/>
  <c r="G23" i="79"/>
  <c r="G24" i="79"/>
  <c r="G25" i="79"/>
  <c r="G26" i="79"/>
  <c r="G27" i="79"/>
  <c r="G28" i="79"/>
  <c r="G29" i="79"/>
  <c r="G30" i="79"/>
  <c r="G31" i="79"/>
  <c r="G32" i="79"/>
  <c r="G33" i="79"/>
  <c r="G34" i="79"/>
  <c r="G35" i="79"/>
  <c r="G36" i="79"/>
  <c r="G37" i="79"/>
  <c r="G38" i="79"/>
  <c r="G39" i="79"/>
  <c r="G40" i="79"/>
  <c r="G41" i="79"/>
  <c r="G42" i="79"/>
  <c r="G43" i="79"/>
  <c r="G44" i="79"/>
  <c r="G45" i="79"/>
  <c r="G46" i="79"/>
  <c r="G47" i="79"/>
  <c r="G48" i="79"/>
  <c r="G49" i="79"/>
  <c r="G50" i="79"/>
  <c r="G51" i="79"/>
  <c r="G52" i="79"/>
  <c r="G53" i="79"/>
  <c r="G54" i="79"/>
  <c r="G55" i="79"/>
  <c r="G56" i="79"/>
  <c r="G57" i="79"/>
  <c r="G58" i="79"/>
  <c r="G59" i="79"/>
  <c r="G60" i="79"/>
  <c r="G61" i="79"/>
  <c r="G62" i="79"/>
  <c r="G63" i="79"/>
  <c r="G64" i="79"/>
  <c r="G65" i="79"/>
  <c r="G66" i="79"/>
  <c r="G67" i="79"/>
  <c r="G68" i="79"/>
  <c r="G69" i="79"/>
  <c r="G70" i="79"/>
  <c r="G71" i="79"/>
  <c r="G72" i="79"/>
  <c r="G73" i="79"/>
  <c r="G74" i="79"/>
  <c r="G75" i="79"/>
  <c r="G76" i="79"/>
  <c r="G77" i="79"/>
  <c r="G78" i="79"/>
  <c r="G79" i="79"/>
  <c r="G80" i="79"/>
  <c r="G81" i="79"/>
  <c r="G82" i="79"/>
  <c r="G83" i="79"/>
  <c r="G84" i="79"/>
  <c r="G85" i="79"/>
  <c r="G86" i="79"/>
  <c r="G87" i="79"/>
  <c r="G88" i="79"/>
  <c r="G89" i="79"/>
  <c r="G90" i="79"/>
  <c r="G91" i="79"/>
  <c r="G92" i="79"/>
  <c r="G93" i="79"/>
  <c r="G94" i="79"/>
  <c r="G95" i="79"/>
  <c r="G96" i="79"/>
  <c r="G97" i="79"/>
  <c r="G98" i="79"/>
  <c r="G99" i="79"/>
  <c r="G100" i="79"/>
  <c r="G101" i="79"/>
  <c r="G102" i="79"/>
  <c r="G103" i="79"/>
  <c r="G104" i="79"/>
  <c r="G105" i="79"/>
  <c r="G106" i="79"/>
  <c r="G107" i="79"/>
  <c r="G108" i="79"/>
  <c r="G109" i="79"/>
  <c r="G110" i="79"/>
  <c r="G111" i="79"/>
  <c r="G112" i="79"/>
  <c r="G113" i="79"/>
  <c r="G114" i="79"/>
  <c r="G115" i="79"/>
  <c r="G116" i="79"/>
  <c r="G117" i="79"/>
  <c r="G118" i="79"/>
  <c r="G119" i="79"/>
  <c r="G120" i="79"/>
  <c r="G121" i="79"/>
  <c r="G122" i="79"/>
  <c r="G123" i="79"/>
  <c r="G4" i="79"/>
  <c r="E125" i="79"/>
  <c r="F125" i="79"/>
  <c r="D125" i="79"/>
  <c r="G125" i="79" s="1"/>
  <c r="F292" i="78"/>
  <c r="E292" i="78"/>
  <c r="G292" i="78"/>
  <c r="D292" i="78"/>
  <c r="H292" i="78" l="1"/>
  <c r="E127" i="56" l="1"/>
  <c r="H4" i="50"/>
  <c r="E23" i="60"/>
  <c r="D297" i="58"/>
  <c r="D1671" i="57" l="1"/>
  <c r="D6" i="61" l="1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Thinkpad-T470s</author>
  </authors>
  <commentList>
    <comment ref="D1011" authorId="0" shapeId="0" xr:uid="{18A78459-897B-482E-A3C8-171F8B7BBFE6}">
      <text>
        <r>
          <rPr>
            <b/>
            <sz val="9"/>
            <color indexed="81"/>
            <rFont val="Tahoma"/>
            <family val="2"/>
          </rPr>
          <t>JOSEPH:</t>
        </r>
        <r>
          <rPr>
            <sz val="9"/>
            <color indexed="81"/>
            <rFont val="Tahoma"/>
            <family val="2"/>
          </rPr>
          <t xml:space="preserve">
MONTANT TOTAL DES MARCHES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Table001 (Page 1)" description="Connexion à la requête « Table001 (Page 1) » dans le classeur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2" xr16:uid="{00000000-0015-0000-FFFF-FFFF01000000}" keepAlive="1" name="Requête - Table003 (Page 1)" description="Connexion à la requête « Table003 (Page 1) » dans le classeur." type="5" refreshedVersion="0" background="1">
    <dbPr connection="Provider=Microsoft.Mashup.OleDb.1;Data Source=$Workbook$;Location=&quot;Table003 (Page 1)&quot;;Extended Properties=&quot;&quot;" command="SELECT * FROM [Table003 (Page 1)]"/>
  </connection>
  <connection id="3" xr16:uid="{00000000-0015-0000-FFFF-FFFF02000000}" keepAlive="1" name="Requête - Table005 (Page 1)" description="Connexion à la requête « Table005 (Page 1) » dans le classeur." type="5" refreshedVersion="0" background="1">
    <dbPr connection="Provider=Microsoft.Mashup.OleDb.1;Data Source=$Workbook$;Location=&quot;Table005 (Page 1)&quot;;Extended Properties=&quot;&quot;" command="SELECT * FROM [Table005 (Page 1)]"/>
  </connection>
</connections>
</file>

<file path=xl/sharedStrings.xml><?xml version="1.0" encoding="utf-8"?>
<sst xmlns="http://schemas.openxmlformats.org/spreadsheetml/2006/main" count="30417" uniqueCount="8275">
  <si>
    <t>Annexe 1- Sociétés retenues pour une déclaration unilatérale</t>
  </si>
  <si>
    <t>LISTE DES SOCIÉTÉS EXTRACTIVES RETENUES POUR LA DÉCLARATION UNILATÉRALE</t>
  </si>
  <si>
    <t>N° Ordre</t>
  </si>
  <si>
    <t>NIF</t>
  </si>
  <si>
    <t>DÉSIGNATIONS</t>
  </si>
  <si>
    <t xml:space="preserve"> FIMCO</t>
  </si>
  <si>
    <t>085133631D</t>
  </si>
  <si>
    <t>789 Mining and exploration</t>
  </si>
  <si>
    <t>790 Mining and exploration</t>
  </si>
  <si>
    <t>081121299G</t>
  </si>
  <si>
    <t>Abas Gold</t>
  </si>
  <si>
    <t>Abdoul Karim FOFANA</t>
  </si>
  <si>
    <t>Africa Global Services</t>
  </si>
  <si>
    <t>085148737D</t>
  </si>
  <si>
    <t>Africain Lithium</t>
  </si>
  <si>
    <t>087800549W</t>
  </si>
  <si>
    <t>African Gold Group Mali</t>
  </si>
  <si>
    <t>NF</t>
  </si>
  <si>
    <t>Agence Mandingue de Courtage</t>
  </si>
  <si>
    <t>AGMEX</t>
  </si>
  <si>
    <t>Agro Mines</t>
  </si>
  <si>
    <t>084137282T</t>
  </si>
  <si>
    <t>Alcea Mining</t>
  </si>
  <si>
    <t>Alwadoud</t>
  </si>
  <si>
    <t>086106689B</t>
  </si>
  <si>
    <t>AMBOGO</t>
  </si>
  <si>
    <t>025033184G</t>
  </si>
  <si>
    <t>Anhe Sté Minière International</t>
  </si>
  <si>
    <t>Approvisionnement et Distribution</t>
  </si>
  <si>
    <t>Ardo Mining</t>
  </si>
  <si>
    <t>As K Mining</t>
  </si>
  <si>
    <t>Assiste</t>
  </si>
  <si>
    <t>087800793W</t>
  </si>
  <si>
    <t>Avion Mali west Exploration</t>
  </si>
  <si>
    <t>082238470W</t>
  </si>
  <si>
    <t>B2Gold</t>
  </si>
  <si>
    <t>Badenya Gold</t>
  </si>
  <si>
    <t>Bagoe National Corporation</t>
  </si>
  <si>
    <t xml:space="preserve">Bama </t>
  </si>
  <si>
    <t>082243160G</t>
  </si>
  <si>
    <t>Bambara Resources</t>
  </si>
  <si>
    <t>025024724G</t>
  </si>
  <si>
    <t>Baoba Mali</t>
  </si>
  <si>
    <t>Baragiota Finotto</t>
  </si>
  <si>
    <t>Baris Travaux</t>
  </si>
  <si>
    <t>Barris Holding</t>
  </si>
  <si>
    <t>Baskad</t>
  </si>
  <si>
    <t>Bath Golden</t>
  </si>
  <si>
    <t>Beka Mining</t>
  </si>
  <si>
    <t>Belle Ville Mining</t>
  </si>
  <si>
    <t>084116322J</t>
  </si>
  <si>
    <t>Birimian Gold Mali</t>
  </si>
  <si>
    <t>084126653H</t>
  </si>
  <si>
    <t>Blackseeds Resources</t>
  </si>
  <si>
    <t>0841277988D</t>
  </si>
  <si>
    <t>Blue Bird Mali</t>
  </si>
  <si>
    <t>Blue sky Negoce Gold Mali</t>
  </si>
  <si>
    <t>Bou &amp; frères</t>
  </si>
  <si>
    <t>Bouren Or</t>
  </si>
  <si>
    <t>Cabinet d'Architecture design</t>
  </si>
  <si>
    <t>Cadiac</t>
  </si>
  <si>
    <t>Calitus</t>
  </si>
  <si>
    <t>082242472E</t>
  </si>
  <si>
    <t>Catalyst Ressources</t>
  </si>
  <si>
    <t>085127449J</t>
  </si>
  <si>
    <t>CGCOC</t>
  </si>
  <si>
    <t>chaka mining</t>
  </si>
  <si>
    <t>China Africa Building</t>
  </si>
  <si>
    <t>084136439X</t>
  </si>
  <si>
    <t>Cimenterie du Mali</t>
  </si>
  <si>
    <t>COMICAR</t>
  </si>
  <si>
    <t>Compagnie Minière Baoulé</t>
  </si>
  <si>
    <t>Company Mines and career</t>
  </si>
  <si>
    <t>Compass Gold Mali</t>
  </si>
  <si>
    <t>Compny mines and career</t>
  </si>
  <si>
    <t>Concept Trade Mining</t>
  </si>
  <si>
    <t>087800931V</t>
  </si>
  <si>
    <t>Cora resources</t>
  </si>
  <si>
    <t>Cosem</t>
  </si>
  <si>
    <t>CTM</t>
  </si>
  <si>
    <t>086127714D</t>
  </si>
  <si>
    <t>DaleOr</t>
  </si>
  <si>
    <t>Damladeniz</t>
  </si>
  <si>
    <t>084131855T</t>
  </si>
  <si>
    <t>Dampan Ressources</t>
  </si>
  <si>
    <t>Danaya Holding Ressources</t>
  </si>
  <si>
    <t>083340123E</t>
  </si>
  <si>
    <t>Dansoko Gold Mine</t>
  </si>
  <si>
    <t>082216837R</t>
  </si>
  <si>
    <t>Delta Exploration</t>
  </si>
  <si>
    <t>084122884L</t>
  </si>
  <si>
    <t>Demba KANTE</t>
  </si>
  <si>
    <t>084130185L</t>
  </si>
  <si>
    <t>Desert Gold Mali</t>
  </si>
  <si>
    <t>Diaff Services Mali</t>
  </si>
  <si>
    <t>Diafounou Mining</t>
  </si>
  <si>
    <t>084134445P</t>
  </si>
  <si>
    <t>Diak Gold</t>
  </si>
  <si>
    <t>086123697D</t>
  </si>
  <si>
    <t>Dilinke Negoce</t>
  </si>
  <si>
    <t>Djire Gold</t>
  </si>
  <si>
    <t>Dora Or</t>
  </si>
  <si>
    <t>DRAMES et frères</t>
  </si>
  <si>
    <t>DS Consulting</t>
  </si>
  <si>
    <t>DSP Gold</t>
  </si>
  <si>
    <t>Dynastiy Gold Reserves</t>
  </si>
  <si>
    <t>Eaux Souteraine du Mali</t>
  </si>
  <si>
    <t>EBEF Mali</t>
  </si>
  <si>
    <t>082236820P</t>
  </si>
  <si>
    <t>ECOSUD</t>
  </si>
  <si>
    <t>Energie Talgaz Mali</t>
  </si>
  <si>
    <t>Entreprise Baba Ayouba MONEKATA</t>
  </si>
  <si>
    <t>025022400K</t>
  </si>
  <si>
    <t>Entreprise BALLO &amp; Frères Mali</t>
  </si>
  <si>
    <t>Entreprise de construction MoussaKEITA</t>
  </si>
  <si>
    <t>Entreprise de developpementy du Gourma</t>
  </si>
  <si>
    <t>Entreprise DIANE Commerce</t>
  </si>
  <si>
    <t>033000267A</t>
  </si>
  <si>
    <t>Entreprise Général TRAORE &amp; Fils</t>
  </si>
  <si>
    <t>086125647T</t>
  </si>
  <si>
    <t>Entreprise TRAORE &amp; Frères</t>
  </si>
  <si>
    <t>Enviro Mining</t>
  </si>
  <si>
    <t>Etablissement Commercial du sud</t>
  </si>
  <si>
    <t>Etablissement Zoumana TRAORE</t>
  </si>
  <si>
    <t>Etude Géologique</t>
  </si>
  <si>
    <t>085129461E</t>
  </si>
  <si>
    <t>Falcon Gold Ressources</t>
  </si>
  <si>
    <t>086144804T</t>
  </si>
  <si>
    <t>Fatima &amp; Nafissatou Mining</t>
  </si>
  <si>
    <t>084137589F</t>
  </si>
  <si>
    <t>Faya Mining</t>
  </si>
  <si>
    <t>Fily SISSOKO Mining</t>
  </si>
  <si>
    <t>08700829C</t>
  </si>
  <si>
    <t>Finoil Mines</t>
  </si>
  <si>
    <t>FM Gold</t>
  </si>
  <si>
    <t>082246641P</t>
  </si>
  <si>
    <t>Fofana</t>
  </si>
  <si>
    <t>083203048T</t>
  </si>
  <si>
    <t>Fokolore Mining</t>
  </si>
  <si>
    <t>Fonds d'Investissement Mahamadou</t>
  </si>
  <si>
    <t>Fusem</t>
  </si>
  <si>
    <t>G Mining Consulting</t>
  </si>
  <si>
    <t>Gavi Mining</t>
  </si>
  <si>
    <t>025033594M</t>
  </si>
  <si>
    <t>Gemini Gold Resources</t>
  </si>
  <si>
    <t>Géologie Kodiaco Consulting</t>
  </si>
  <si>
    <t>Gestion des carrières</t>
  </si>
  <si>
    <t>Geupard'or</t>
  </si>
  <si>
    <t>087800578N</t>
  </si>
  <si>
    <t>Glencar Mali</t>
  </si>
  <si>
    <t>082227004X</t>
  </si>
  <si>
    <t>Global Driling and Blasting</t>
  </si>
  <si>
    <t>Global Equipement</t>
  </si>
  <si>
    <t>Golbal Investment coroporation</t>
  </si>
  <si>
    <t>084118078P</t>
  </si>
  <si>
    <t>Gold Partner</t>
  </si>
  <si>
    <t>Gold resources du mali</t>
  </si>
  <si>
    <t>Gold star</t>
  </si>
  <si>
    <t>Gold stone</t>
  </si>
  <si>
    <t>084123504M</t>
  </si>
  <si>
    <t>Goldrox</t>
  </si>
  <si>
    <t>Goldstricks Mali</t>
  </si>
  <si>
    <t>Golend BEAK</t>
  </si>
  <si>
    <t>084122512T</t>
  </si>
  <si>
    <t>Green Gold</t>
  </si>
  <si>
    <t>Groupe International de Construction</t>
  </si>
  <si>
    <t>086129009D</t>
  </si>
  <si>
    <t>GT Mining and geology</t>
  </si>
  <si>
    <t>Guepard'Or</t>
  </si>
  <si>
    <t>Habif Mining</t>
  </si>
  <si>
    <t>Hady &amp; family Global</t>
  </si>
  <si>
    <t>Hafia Mining</t>
  </si>
  <si>
    <t>Hako</t>
  </si>
  <si>
    <t>Hane SOGORE Construction</t>
  </si>
  <si>
    <t>Hanna SOGORE</t>
  </si>
  <si>
    <t>082222068N</t>
  </si>
  <si>
    <t>Hanne General Trading</t>
  </si>
  <si>
    <t>Harmatan Consulting</t>
  </si>
  <si>
    <t>Harmattan</t>
  </si>
  <si>
    <t>HBD</t>
  </si>
  <si>
    <t>HBS</t>
  </si>
  <si>
    <t>HD Group</t>
  </si>
  <si>
    <t>082247646Y</t>
  </si>
  <si>
    <t>Heng Yuan Mines</t>
  </si>
  <si>
    <t>Hippo International</t>
  </si>
  <si>
    <t>Hong Fa Minng</t>
  </si>
  <si>
    <t>082223002V</t>
  </si>
  <si>
    <t>Horizon</t>
  </si>
  <si>
    <t>087800681E</t>
  </si>
  <si>
    <t>Iamgold Corporation</t>
  </si>
  <si>
    <t>Immobilière Foncière Et Negoce</t>
  </si>
  <si>
    <t>Ingenierie pour le Developpement</t>
  </si>
  <si>
    <t>082242975Y</t>
  </si>
  <si>
    <t>Intermin Lithium</t>
  </si>
  <si>
    <t>085121842M</t>
  </si>
  <si>
    <t>International Goldfields</t>
  </si>
  <si>
    <t>085144464V</t>
  </si>
  <si>
    <t>ITS Energy Mining</t>
  </si>
  <si>
    <t>ITS International Holding</t>
  </si>
  <si>
    <t>085129477G</t>
  </si>
  <si>
    <t>Iventus Mining</t>
  </si>
  <si>
    <t>084122878X</t>
  </si>
  <si>
    <t>Jin yuan</t>
  </si>
  <si>
    <t>082234708L</t>
  </si>
  <si>
    <t>Jinlong</t>
  </si>
  <si>
    <t>Kamissoko Services</t>
  </si>
  <si>
    <t>086122651M</t>
  </si>
  <si>
    <t>Kara Gold</t>
  </si>
  <si>
    <t>Kara Mining</t>
  </si>
  <si>
    <t>KL Mining</t>
  </si>
  <si>
    <t>087800971A</t>
  </si>
  <si>
    <t>Kofou Mining</t>
  </si>
  <si>
    <t xml:space="preserve">Kogec </t>
  </si>
  <si>
    <t>085132582Y</t>
  </si>
  <si>
    <t>Komet Mali</t>
  </si>
  <si>
    <t>087800966E</t>
  </si>
  <si>
    <t>Kounfaga Mining</t>
  </si>
  <si>
    <t>Kumala</t>
  </si>
  <si>
    <t>Kumo</t>
  </si>
  <si>
    <t>Le Verseau</t>
  </si>
  <si>
    <t>087800799M</t>
  </si>
  <si>
    <t xml:space="preserve">Legende Gold Mali </t>
  </si>
  <si>
    <t>085143952W</t>
  </si>
  <si>
    <t>Liberte Finances</t>
  </si>
  <si>
    <t>Lidya Mali</t>
  </si>
  <si>
    <t>086153021G</t>
  </si>
  <si>
    <t>Local Mining</t>
  </si>
  <si>
    <t>Long Run Afrique Mining</t>
  </si>
  <si>
    <t>Longue prosperite Mali Chine</t>
  </si>
  <si>
    <t>M &amp; J Compagnie</t>
  </si>
  <si>
    <t>Mac &amp; Mac Mining</t>
  </si>
  <si>
    <t>Macina Gold</t>
  </si>
  <si>
    <t>084119442K</t>
  </si>
  <si>
    <t>Maifa Mining Corporation</t>
  </si>
  <si>
    <t>Mala Exploration Mining</t>
  </si>
  <si>
    <t>082246613N</t>
  </si>
  <si>
    <t>Malamine TRAORE</t>
  </si>
  <si>
    <t>084136818Y</t>
  </si>
  <si>
    <t>Mali Mami</t>
  </si>
  <si>
    <t>025027085K</t>
  </si>
  <si>
    <t>Mali Maria Services</t>
  </si>
  <si>
    <t>Mali Mining &amp; Developement</t>
  </si>
  <si>
    <t>025026948V</t>
  </si>
  <si>
    <t>Mali Sadio or</t>
  </si>
  <si>
    <t>Mali Xin Hong Mining</t>
  </si>
  <si>
    <t>061001051L</t>
  </si>
  <si>
    <t>Malienne de divers travaux</t>
  </si>
  <si>
    <t>Malienne de Recherche &amp; exploitation Minière</t>
  </si>
  <si>
    <t>Mande Or</t>
  </si>
  <si>
    <t>Manding Mining</t>
  </si>
  <si>
    <t>083322816W</t>
  </si>
  <si>
    <t>MandinGold Mining</t>
  </si>
  <si>
    <t>Marco Mining</t>
  </si>
  <si>
    <t>Maremou Mining</t>
  </si>
  <si>
    <t>Matrix Mining</t>
  </si>
  <si>
    <t>086139240P</t>
  </si>
  <si>
    <t>Menta Resources</t>
  </si>
  <si>
    <t>Merepin Mining</t>
  </si>
  <si>
    <t>Métédia Mining</t>
  </si>
  <si>
    <t>Mettali Exporation and Mining</t>
  </si>
  <si>
    <t>MGE</t>
  </si>
  <si>
    <t>083341068P</t>
  </si>
  <si>
    <t xml:space="preserve">Miena Gold Mining </t>
  </si>
  <si>
    <t>Mina Services</t>
  </si>
  <si>
    <t>086144099B</t>
  </si>
  <si>
    <t>Mineral Manegement Consulting</t>
  </si>
  <si>
    <t>Mines Carrie</t>
  </si>
  <si>
    <t>Mines Recherche &amp; Exploitation</t>
  </si>
  <si>
    <t>Minestones Mali</t>
  </si>
  <si>
    <t>084119834H</t>
  </si>
  <si>
    <t>Minex</t>
  </si>
  <si>
    <t>087800907T</t>
  </si>
  <si>
    <t>Minière &amp; commerciale</t>
  </si>
  <si>
    <t>minière Traoré et Fils</t>
  </si>
  <si>
    <t>Minimo</t>
  </si>
  <si>
    <t>Mining HDM Goldens</t>
  </si>
  <si>
    <t>081137669B</t>
  </si>
  <si>
    <t>Mining Toucabangou</t>
  </si>
  <si>
    <t>Minsol Mali</t>
  </si>
  <si>
    <t>086143345R</t>
  </si>
  <si>
    <t>MLS &amp; Consulting</t>
  </si>
  <si>
    <t xml:space="preserve">MMC </t>
  </si>
  <si>
    <t>085143911N</t>
  </si>
  <si>
    <t>Moketi Mining</t>
  </si>
  <si>
    <t>Multinationale pour le commerce</t>
  </si>
  <si>
    <t>Nara Gold Corporation</t>
  </si>
  <si>
    <t>New Dimension</t>
  </si>
  <si>
    <t>New Hope</t>
  </si>
  <si>
    <t>082240698V</t>
  </si>
  <si>
    <t>New Mining Mali</t>
  </si>
  <si>
    <t>Oani Mining</t>
  </si>
  <si>
    <t>087800979J</t>
  </si>
  <si>
    <t>Ogossai Mining</t>
  </si>
  <si>
    <t>086139476F</t>
  </si>
  <si>
    <t>Oklo Resources Mali</t>
  </si>
  <si>
    <t xml:space="preserve">Omnium Invest </t>
  </si>
  <si>
    <t>Organisation TOUNKARA</t>
  </si>
  <si>
    <t>Orica Mali</t>
  </si>
  <si>
    <t>OTCI Mining Investissement</t>
  </si>
  <si>
    <t>081120299A</t>
  </si>
  <si>
    <t>Ouani Or</t>
  </si>
  <si>
    <t>Oumou- Oumar SIDIBE</t>
  </si>
  <si>
    <t>Ouologuem &amp; Frères</t>
  </si>
  <si>
    <t>Ousmane Bintou Mamadou</t>
  </si>
  <si>
    <t>025036573M</t>
  </si>
  <si>
    <t>Pensea international Resources</t>
  </si>
  <si>
    <t>082241259M</t>
  </si>
  <si>
    <t>Pierre Angulaire Mali</t>
  </si>
  <si>
    <t>Point Commercial</t>
  </si>
  <si>
    <t>087800864K</t>
  </si>
  <si>
    <t>Prance Mining</t>
  </si>
  <si>
    <t>Recode Ressources</t>
  </si>
  <si>
    <t>087800749M</t>
  </si>
  <si>
    <t>Ressources Robex</t>
  </si>
  <si>
    <t>081134097P</t>
  </si>
  <si>
    <t>Roscan</t>
  </si>
  <si>
    <t>S&amp;S Industrie</t>
  </si>
  <si>
    <t>S.Geol Consulting</t>
  </si>
  <si>
    <t>Sacko Holding</t>
  </si>
  <si>
    <t>Sahara Gold Mining</t>
  </si>
  <si>
    <t>085145845A</t>
  </si>
  <si>
    <t>Sahel Mining</t>
  </si>
  <si>
    <t>086131669L</t>
  </si>
  <si>
    <t>Salam Negoce</t>
  </si>
  <si>
    <t>085133073M</t>
  </si>
  <si>
    <t>Salike &amp; Fils</t>
  </si>
  <si>
    <t>Samadou Mining</t>
  </si>
  <si>
    <t>084127071K</t>
  </si>
  <si>
    <t>Sandama</t>
  </si>
  <si>
    <t>082240816J</t>
  </si>
  <si>
    <t>Sankarani Ressources</t>
  </si>
  <si>
    <t>082242335N</t>
  </si>
  <si>
    <t>Sanou Star Ressources</t>
  </si>
  <si>
    <t>Sanou Woule</t>
  </si>
  <si>
    <t>SDM Invest</t>
  </si>
  <si>
    <t>SECOMINE</t>
  </si>
  <si>
    <t>Sesame</t>
  </si>
  <si>
    <t>08224815R</t>
  </si>
  <si>
    <t>Seyba Consulting</t>
  </si>
  <si>
    <t>Sham</t>
  </si>
  <si>
    <t>SIDIBE Mining</t>
  </si>
  <si>
    <t>031005408B</t>
  </si>
  <si>
    <t>Sikamine</t>
  </si>
  <si>
    <t>Simpa Mines</t>
  </si>
  <si>
    <t>084136113H</t>
  </si>
  <si>
    <t>Sira Mining</t>
  </si>
  <si>
    <t>084115529Y</t>
  </si>
  <si>
    <t>SK Company</t>
  </si>
  <si>
    <t>086150562P</t>
  </si>
  <si>
    <t>SKP Muning</t>
  </si>
  <si>
    <t>SMAT Mining</t>
  </si>
  <si>
    <t>084132880R</t>
  </si>
  <si>
    <t>SOGES Gold</t>
  </si>
  <si>
    <t>082242939L</t>
  </si>
  <si>
    <t>Solage Mining</t>
  </si>
  <si>
    <t>SOMACA</t>
  </si>
  <si>
    <t>SOMACOTH</t>
  </si>
  <si>
    <t>SOMICO</t>
  </si>
  <si>
    <t>SOREXCO</t>
  </si>
  <si>
    <t>083327184V</t>
  </si>
  <si>
    <t>Soudan Mining Company</t>
  </si>
  <si>
    <t>0812042411H</t>
  </si>
  <si>
    <t>Sté Africaine des Mines</t>
  </si>
  <si>
    <t>086124929N</t>
  </si>
  <si>
    <t>STE BAFOULABE MINING SARL</t>
  </si>
  <si>
    <t>087800767K</t>
  </si>
  <si>
    <t>Sté d'exploration de Siribaya</t>
  </si>
  <si>
    <t>Sté Drissa DIARRA</t>
  </si>
  <si>
    <t>0811175573J</t>
  </si>
  <si>
    <t>Sté Lassine FANE</t>
  </si>
  <si>
    <t>084123650C</t>
  </si>
  <si>
    <t>Sté Mali Carrière</t>
  </si>
  <si>
    <t>Sté Mineral Management &amp;t conslting</t>
  </si>
  <si>
    <t>Sté Minière &amp; Commerciale</t>
  </si>
  <si>
    <t>Stones</t>
  </si>
  <si>
    <t>087000171K</t>
  </si>
  <si>
    <t>Sud Mining</t>
  </si>
  <si>
    <t>Sudquest</t>
  </si>
  <si>
    <t>031005336B</t>
  </si>
  <si>
    <t>Tata Mines</t>
  </si>
  <si>
    <t>Tawati Gold Mali</t>
  </si>
  <si>
    <t>Technisollab</t>
  </si>
  <si>
    <t xml:space="preserve">Tichitt </t>
  </si>
  <si>
    <t>025023073L</t>
  </si>
  <si>
    <t>Tielo CISSE BARRY</t>
  </si>
  <si>
    <t>085141531j</t>
  </si>
  <si>
    <t>Titan Mining</t>
  </si>
  <si>
    <t>Toka Mining Holding</t>
  </si>
  <si>
    <t>TOTCI</t>
  </si>
  <si>
    <t>081135991W</t>
  </si>
  <si>
    <t>Touba  Mining Junior</t>
  </si>
  <si>
    <t>031003870Y</t>
  </si>
  <si>
    <t>Tourekonda BT</t>
  </si>
  <si>
    <t>086119803A</t>
  </si>
  <si>
    <t>Tropical Gold</t>
  </si>
  <si>
    <t>Tunu Ressources</t>
  </si>
  <si>
    <t>Union Mine</t>
  </si>
  <si>
    <t>085128866M</t>
  </si>
  <si>
    <t>Universal Mineral</t>
  </si>
  <si>
    <t>Wasmine Or</t>
  </si>
  <si>
    <t>Yelen Ressources</t>
  </si>
  <si>
    <t>Yiyuan Mines</t>
  </si>
  <si>
    <t>Yobe Mining</t>
  </si>
  <si>
    <t>Zhong Xin</t>
  </si>
  <si>
    <t>Zhong Yuan International</t>
  </si>
  <si>
    <t>LISTE DES SOUS TRAITANTS</t>
  </si>
  <si>
    <t>N°</t>
  </si>
  <si>
    <t>CONTRIBUABLES</t>
  </si>
  <si>
    <t>082203924D</t>
  </si>
  <si>
    <t>AECI MALI SARL</t>
  </si>
  <si>
    <t>086123984K</t>
  </si>
  <si>
    <t>AFRICA EQUIPEMENTS MAINTENANCE AND SERVICES</t>
  </si>
  <si>
    <t>082248210H</t>
  </si>
  <si>
    <t>AFRICA GOLD SARL UNIPERSSONNELLE</t>
  </si>
  <si>
    <t>087800645J</t>
  </si>
  <si>
    <t>AFRICAN MINING SERVICES SARL</t>
  </si>
  <si>
    <t>087800698T</t>
  </si>
  <si>
    <t>AFRICAN UNDERGROUND MINING SERVICES MALI</t>
  </si>
  <si>
    <t>084126514W</t>
  </si>
  <si>
    <t>AGGREKO MALI SARL</t>
  </si>
  <si>
    <t>087800524V</t>
  </si>
  <si>
    <t>ALLTERRAIN SERVICES MALI</t>
  </si>
  <si>
    <t>087800280H</t>
  </si>
  <si>
    <t>ANGLOGOLD MALI</t>
  </si>
  <si>
    <t>083330659T</t>
  </si>
  <si>
    <t>ASI - BF MALI</t>
  </si>
  <si>
    <t>087801042L</t>
  </si>
  <si>
    <t>AS-K MINING SARL</t>
  </si>
  <si>
    <t>087801040J</t>
  </si>
  <si>
    <t>B2GOLD MALI RESOURCES SARL</t>
  </si>
  <si>
    <t>085130277D</t>
  </si>
  <si>
    <t>BFEG MALI-SARL</t>
  </si>
  <si>
    <t>BIRIMIAN GOLD MALI SARL</t>
  </si>
  <si>
    <t>082209843Y</t>
  </si>
  <si>
    <t>BOART LONG YEAR MALI S.A</t>
  </si>
  <si>
    <t>087800583T</t>
  </si>
  <si>
    <t>BULK MINING EXPLOSIVES</t>
  </si>
  <si>
    <t>087800715M</t>
  </si>
  <si>
    <t>BYRNECUT MALI SARL</t>
  </si>
  <si>
    <t>084126000X</t>
  </si>
  <si>
    <t>CAPITAL DRILLING MALI-SARL</t>
  </si>
  <si>
    <t>087801043M</t>
  </si>
  <si>
    <t>CIBOC GOLD RESOURCES SARL</t>
  </si>
  <si>
    <t>084136069W</t>
  </si>
  <si>
    <t>CONTANGO-GOLD MALI-SARL</t>
  </si>
  <si>
    <t>CORA RESSOURCES -MALI - SARL</t>
  </si>
  <si>
    <t>087000227G</t>
  </si>
  <si>
    <t>CRES MINES  TVAUX PUBL-MLI SARL</t>
  </si>
  <si>
    <t>087800997J</t>
  </si>
  <si>
    <t>D.O.O MANTEH NOVI S A D</t>
  </si>
  <si>
    <t>082246277X</t>
  </si>
  <si>
    <t>DAMANDA - SARL</t>
  </si>
  <si>
    <t>DAMPAN RESSOURCES-SARL</t>
  </si>
  <si>
    <t>DELTA EXPLORATION MALI</t>
  </si>
  <si>
    <t>DESERT GOLD MALI-SARL</t>
  </si>
  <si>
    <t>086138466M</t>
  </si>
  <si>
    <t>DIAMANT D'AFRIQUE - SARL</t>
  </si>
  <si>
    <t>084113971D</t>
  </si>
  <si>
    <t>DRILL CORP SAHARA MALI</t>
  </si>
  <si>
    <t>087000223C</t>
  </si>
  <si>
    <t>ECOLOG GENERAL TRADIND MALISARL</t>
  </si>
  <si>
    <t>ECOSUD -SARL</t>
  </si>
  <si>
    <t>087800717K</t>
  </si>
  <si>
    <t>EPIROC MALI SARL</t>
  </si>
  <si>
    <t>084102014J</t>
  </si>
  <si>
    <t>ETABLISSEMENT ADAMA SIDIBE</t>
  </si>
  <si>
    <t>087000142R</t>
  </si>
  <si>
    <t>ETABLISSEMENT AHMED BARRY SARL</t>
  </si>
  <si>
    <t>084135466W</t>
  </si>
  <si>
    <t>ETASI &amp; CO DRILLING SARL</t>
  </si>
  <si>
    <t>082103226J</t>
  </si>
  <si>
    <t>FLUICONNECTO MALI SARL</t>
  </si>
  <si>
    <t>087800998K</t>
  </si>
  <si>
    <t>FOMOLO GOLD -  SARL</t>
  </si>
  <si>
    <t>087800710G</t>
  </si>
  <si>
    <t>FOOD AND EVENTS AFRICA</t>
  </si>
  <si>
    <t>GLENCAR MALI SARL</t>
  </si>
  <si>
    <t>084138087Y</t>
  </si>
  <si>
    <t>GOLD AND CO  SARL</t>
  </si>
  <si>
    <t>083332724F</t>
  </si>
  <si>
    <t>GOLD SERVICES</t>
  </si>
  <si>
    <t>087800972B</t>
  </si>
  <si>
    <t>GOLDCORP MINING &amp; MANAGEMENT SUARL</t>
  </si>
  <si>
    <t>084136257V</t>
  </si>
  <si>
    <t>GONKA GOLD MALI - SARL</t>
  </si>
  <si>
    <t>087800730C</t>
  </si>
  <si>
    <t>GOUNKOTO MINING SERVICES SA</t>
  </si>
  <si>
    <t>087801025M</t>
  </si>
  <si>
    <t>GROUPE BABAKAR SARL</t>
  </si>
  <si>
    <t>087800593D</t>
  </si>
  <si>
    <t>GROUPE DE LABORATOIRE ALS MALI</t>
  </si>
  <si>
    <t>087800881X</t>
  </si>
  <si>
    <t xml:space="preserve">HAFIA MINING SARL </t>
  </si>
  <si>
    <t>082235217A</t>
  </si>
  <si>
    <t>IAMGOLD MALI CORPORATION</t>
  </si>
  <si>
    <t>084134552N</t>
  </si>
  <si>
    <t>INDIGOLD MINING-SARL</t>
  </si>
  <si>
    <t>087800754R</t>
  </si>
  <si>
    <t>INTER MINING SERVICES</t>
  </si>
  <si>
    <t>083325535B</t>
  </si>
  <si>
    <t>INTERNATIONAL DRILLING COMPANY MALI SARL</t>
  </si>
  <si>
    <t>084120163E</t>
  </si>
  <si>
    <t>KANKOU MOUSSA REFINERY</t>
  </si>
  <si>
    <t>087800948E</t>
  </si>
  <si>
    <t>KENIEBA EXPLORATION-SARL</t>
  </si>
  <si>
    <t>086106053B</t>
  </si>
  <si>
    <t>LEGEND GOLD MALI SARL</t>
  </si>
  <si>
    <t>LGC EXPLORATION MALI</t>
  </si>
  <si>
    <t>084134399B</t>
  </si>
  <si>
    <t>MAC ET MAC MINING SARL U</t>
  </si>
  <si>
    <t>087800874W</t>
  </si>
  <si>
    <t>MALIAN MINING SUBCON COMPANY</t>
  </si>
  <si>
    <t>085145009N</t>
  </si>
  <si>
    <t>MALIBA MINING SERVICES &amp; JUNCTION CONTACT MINING SARL</t>
  </si>
  <si>
    <t>087800936B</t>
  </si>
  <si>
    <t>MALICAN EXPLORATION SARL</t>
  </si>
  <si>
    <t>082243859B</t>
  </si>
  <si>
    <t>MALISHI-SA</t>
  </si>
  <si>
    <t>085127628W</t>
  </si>
  <si>
    <t>MANAGEM GESTION MINIERE</t>
  </si>
  <si>
    <t>086125146M</t>
  </si>
  <si>
    <t>MANDE  SARL</t>
  </si>
  <si>
    <t>087800831X</t>
  </si>
  <si>
    <t>MANDE MINING-SARL</t>
  </si>
  <si>
    <t>087801026N</t>
  </si>
  <si>
    <t>MANUTENTION SERVICES MALI SASU</t>
  </si>
  <si>
    <t>087801004J</t>
  </si>
  <si>
    <t>MARVEL GOLD EXPLORATION SARL</t>
  </si>
  <si>
    <t>087801035N</t>
  </si>
  <si>
    <t>MEIM MORILA SARL</t>
  </si>
  <si>
    <t>011007813X</t>
  </si>
  <si>
    <t>MINE KALE EXPLORATION-SARL</t>
  </si>
  <si>
    <t>087800980A</t>
  </si>
  <si>
    <t>MINE SITE MAINTENANCE MALI</t>
  </si>
  <si>
    <t>087801021H</t>
  </si>
  <si>
    <t>MONSIEUR AGEM LIMITED S/C IAM GOLD</t>
  </si>
  <si>
    <t>087801034M</t>
  </si>
  <si>
    <t>MOTA ENGIL MALI SARL</t>
  </si>
  <si>
    <t>025029446N</t>
  </si>
  <si>
    <t>MS GEO-CONSULT-SARL</t>
  </si>
  <si>
    <t>087800350L</t>
  </si>
  <si>
    <t>NEW GOLD MALI SA</t>
  </si>
  <si>
    <t>OGOSSAI MINING SARL</t>
  </si>
  <si>
    <t>083330626E</t>
  </si>
  <si>
    <t>ORANGE GOLD SARL</t>
  </si>
  <si>
    <t>084132380K</t>
  </si>
  <si>
    <t>OREZONE DRILLING MALI SARL</t>
  </si>
  <si>
    <t>087801047T</t>
  </si>
  <si>
    <t>OUMA RESOURCES SARL</t>
  </si>
  <si>
    <t>087800944A</t>
  </si>
  <si>
    <t>PANTHERA MALI RESOURCES SARL</t>
  </si>
  <si>
    <t>087801008N</t>
  </si>
  <si>
    <t>PERSEUS MALI EXPLORATION SARL</t>
  </si>
  <si>
    <t>PIERRE ANGULAIRE MALI</t>
  </si>
  <si>
    <t>085117982H</t>
  </si>
  <si>
    <t>POINT MACHINE SARL UNIPERSONNELLE</t>
  </si>
  <si>
    <t>082248651V</t>
  </si>
  <si>
    <t>PREMIUM INTERNATIONAL MINING AFRICA</t>
  </si>
  <si>
    <t>082243087R</t>
  </si>
  <si>
    <t>PREMIUM INTERNATIONAL MINING COMPANY SARL</t>
  </si>
  <si>
    <t>084137433P</t>
  </si>
  <si>
    <t>PREMIUM MINING GLOBAL COMPANY</t>
  </si>
  <si>
    <t>087800620H</t>
  </si>
  <si>
    <t>PW MINING INTERNATIONAL LIMITED</t>
  </si>
  <si>
    <t>024000216N</t>
  </si>
  <si>
    <t>RAFFINERIE D'OR MARENA GOLD MALI SARL</t>
  </si>
  <si>
    <t>RESSOURCES ROBEX MALI - SARL</t>
  </si>
  <si>
    <t>ROSCAN GOLD MALI-SARL</t>
  </si>
  <si>
    <t>087800988J</t>
  </si>
  <si>
    <t>S.P. MINERALS SARL</t>
  </si>
  <si>
    <t>087801014K</t>
  </si>
  <si>
    <t>SAHARA MALI SARLU</t>
  </si>
  <si>
    <t>082248381V</t>
  </si>
  <si>
    <t>SAMOU GOLD SARL</t>
  </si>
  <si>
    <t>083327405C</t>
  </si>
  <si>
    <t>SAN OR  SARL</t>
  </si>
  <si>
    <t>087800626B</t>
  </si>
  <si>
    <t>SANDVIK MINING AND CONSTRUCTION MALI</t>
  </si>
  <si>
    <t>087800577D</t>
  </si>
  <si>
    <t>SANKARANI RESSOURCES SARL</t>
  </si>
  <si>
    <t>083328043R</t>
  </si>
  <si>
    <t>SIMPA-MINESARL</t>
  </si>
  <si>
    <t>084109806V</t>
  </si>
  <si>
    <t>SIPEX MALI BRANC SARL</t>
  </si>
  <si>
    <t>087800054F</t>
  </si>
  <si>
    <t>SOCIETE DES EAUX MINERALES MALI</t>
  </si>
  <si>
    <t>SOCIETE D'EXPLORATION DE SIRIBAYA</t>
  </si>
  <si>
    <t>087801033L</t>
  </si>
  <si>
    <t>SOCIETE HAI-XIN-MINING-SARL</t>
  </si>
  <si>
    <t>SOCIETE KOUNFAGA MINING SERVICES SARL U</t>
  </si>
  <si>
    <t>SOCIETE MINIERE BAMA</t>
  </si>
  <si>
    <t>087800953A</t>
  </si>
  <si>
    <t>SOCIETE MINIERE DE RECHERCHE ET D'EXPLOITATION DU MALI SARL</t>
  </si>
  <si>
    <t>084121498A</t>
  </si>
  <si>
    <t>SOCIETE MINIERE ET IMMOBILIERE DU MALI</t>
  </si>
  <si>
    <t>082226026G</t>
  </si>
  <si>
    <t>SOCIETE MINIERE. DU .MALI. SARL</t>
  </si>
  <si>
    <t>084137924X</t>
  </si>
  <si>
    <t>SOCIETE MINIEREE FALAISES OR  SASU</t>
  </si>
  <si>
    <t>SOCIETE PRANCE MINING -SARL</t>
  </si>
  <si>
    <t>084136274T</t>
  </si>
  <si>
    <t>SOCIETE YONG XIN MINES- SARL</t>
  </si>
  <si>
    <t>083330024E</t>
  </si>
  <si>
    <t>SODIAF SARL</t>
  </si>
  <si>
    <t>083329167Y</t>
  </si>
  <si>
    <t>SOW GOLD SARL</t>
  </si>
  <si>
    <t>083336363T</t>
  </si>
  <si>
    <t>SS GOLD - SARL</t>
  </si>
  <si>
    <t>011001501T</t>
  </si>
  <si>
    <t>STE DE FORAGE ET DE TRAVAUX PUBLICS</t>
  </si>
  <si>
    <t>083324704V</t>
  </si>
  <si>
    <t>STELLAR PACIFIC MALI SARL</t>
  </si>
  <si>
    <t>082228726H</t>
  </si>
  <si>
    <t>TARGET DRILLING</t>
  </si>
  <si>
    <t>087800742J</t>
  </si>
  <si>
    <t>TAURUS GOLD MALI SA</t>
  </si>
  <si>
    <t>084120097W</t>
  </si>
  <si>
    <t>TAURUS TRUCKING MALI</t>
  </si>
  <si>
    <t>TOUBANI RESOURCES MALI SARL</t>
  </si>
  <si>
    <t>084123270L</t>
  </si>
  <si>
    <t>ULTIME MINES OPERATIONS MALI SARL</t>
  </si>
  <si>
    <t>087800879C</t>
  </si>
  <si>
    <t>WASSA MINING SAS</t>
  </si>
  <si>
    <t>087801032K</t>
  </si>
  <si>
    <t>YELLOW POWER MALI SARL</t>
  </si>
  <si>
    <t>087800787F</t>
  </si>
  <si>
    <t>YI YUAN MINES MALI SARL</t>
  </si>
  <si>
    <t>082240611K</t>
  </si>
  <si>
    <t>Z  FOR MINING SARL</t>
  </si>
  <si>
    <t>084118976X</t>
  </si>
  <si>
    <t>Z.GOLD MINING-S.A</t>
  </si>
  <si>
    <t>Annexe 2 - Structure de capital et propriété réelle des sociétés retenues dans le périmètre de conciliation</t>
  </si>
  <si>
    <t>Societé</t>
  </si>
  <si>
    <t>Actionnaire</t>
  </si>
  <si>
    <t>% Participation</t>
  </si>
  <si>
    <t xml:space="preserve">Nationalité de l'Entité/Personne </t>
  </si>
  <si>
    <t>Coté en bourse (oui/non)</t>
  </si>
  <si>
    <t>Place boursière</t>
  </si>
  <si>
    <t>Numéro ISIN ou stock ISIN (International Securities Identifying Number)</t>
  </si>
  <si>
    <t>lien vers formulaire de déclaration des bénéficiaires effectifs à la place boursière</t>
  </si>
  <si>
    <t>Information sur la proprieté réelle</t>
  </si>
  <si>
    <t>SOMILO </t>
  </si>
  <si>
    <t>Participation publique (Etat Malien )</t>
  </si>
  <si>
    <t>SOMILO Limited</t>
  </si>
  <si>
    <t>FEKOLA</t>
  </si>
  <si>
    <t>N/A</t>
  </si>
  <si>
    <t>MMI</t>
  </si>
  <si>
    <t>Iles vierges Britaniques</t>
  </si>
  <si>
    <t>Bourse de Toronto - "Toronto Stock Exchange"</t>
  </si>
  <si>
    <t>GOUNKOTO</t>
  </si>
  <si>
    <t>SOMISY</t>
  </si>
  <si>
    <t>Resolute Mining Limited (RML)</t>
  </si>
  <si>
    <t>Australie</t>
  </si>
  <si>
    <t>Oui</t>
  </si>
  <si>
    <t>ASX (Australian Securities Exchange) Bourse</t>
  </si>
  <si>
    <t>ACN-097088689/AU000000RSG6</t>
  </si>
  <si>
    <t>Etat Malien</t>
  </si>
  <si>
    <t>Mali</t>
  </si>
  <si>
    <t>SEMOS</t>
  </si>
  <si>
    <t>ETAT DU MALI</t>
  </si>
  <si>
    <t>Malienne</t>
  </si>
  <si>
    <t>NON</t>
  </si>
  <si>
    <t>ALLIED GOLD ML CORP</t>
  </si>
  <si>
    <t>Dubai, United Arab Emirates (UAE)</t>
  </si>
  <si>
    <t>ALLIED GOLD MALI LIMITED</t>
  </si>
  <si>
    <t>SEMICO</t>
  </si>
  <si>
    <t>Tabakoto Holdings</t>
  </si>
  <si>
    <t>Non</t>
  </si>
  <si>
    <t>SMK</t>
  </si>
  <si>
    <t>Hummingbird resources</t>
  </si>
  <si>
    <t xml:space="preserve">Britanique </t>
  </si>
  <si>
    <t>OUI</t>
  </si>
  <si>
    <t>MORILA</t>
  </si>
  <si>
    <t>ETAT</t>
  </si>
  <si>
    <t>FIREFINCH</t>
  </si>
  <si>
    <t>Australien</t>
  </si>
  <si>
    <t>Perth</t>
  </si>
  <si>
    <t>NAMPALA</t>
  </si>
  <si>
    <t xml:space="preserve">ETAT </t>
  </si>
  <si>
    <t>RESSOURCES ROBEX INC</t>
  </si>
  <si>
    <t>Canadienne</t>
  </si>
  <si>
    <t>FRANKFORD</t>
  </si>
  <si>
    <t>SOMIFI</t>
  </si>
  <si>
    <t>Resolute (Finkolo) Limited</t>
  </si>
  <si>
    <t>ASX &amp; LSE</t>
  </si>
  <si>
    <t>DCM</t>
  </si>
  <si>
    <t>DIAMOND CEMENT BURKINA FASO</t>
  </si>
  <si>
    <t>BURKINA-FASO</t>
  </si>
  <si>
    <t>WACEM</t>
  </si>
  <si>
    <t>TOGO</t>
  </si>
  <si>
    <t>MOTAPARTI PRASAD</t>
  </si>
  <si>
    <t>INDE</t>
  </si>
  <si>
    <t>M. J. PATEL</t>
  </si>
  <si>
    <t>PUBLIQUE MALIEN</t>
  </si>
  <si>
    <t>MALI</t>
  </si>
  <si>
    <t>MAWULI AHIALEY</t>
  </si>
  <si>
    <t>DESIGN TRIBE</t>
  </si>
  <si>
    <t>MAWGAN LIMITED</t>
  </si>
  <si>
    <t>CMM</t>
  </si>
  <si>
    <t>SEMM</t>
  </si>
  <si>
    <t>SOMIKA</t>
  </si>
  <si>
    <t>ETAT MALIEN</t>
  </si>
  <si>
    <t>ENDEAVOUR MINING</t>
  </si>
  <si>
    <t>CANADIENNE</t>
  </si>
  <si>
    <t>TORONTO</t>
  </si>
  <si>
    <t>BARRICK</t>
  </si>
  <si>
    <t>BARRICK GOLD</t>
  </si>
  <si>
    <t>TSX: ABX.S&amp;P/TSX60.NYSE</t>
  </si>
  <si>
    <t>870450/CA0679011084</t>
  </si>
  <si>
    <t>FABOULA</t>
  </si>
  <si>
    <t>MULTI ASSETS HOLDING LTD</t>
  </si>
  <si>
    <t>EMIRATI</t>
  </si>
  <si>
    <t>PEARL GOLD AG</t>
  </si>
  <si>
    <t>ALLEMANDE</t>
  </si>
  <si>
    <t>FRANCFORT</t>
  </si>
  <si>
    <t>MALIENNE</t>
  </si>
  <si>
    <t>MINE DE KOFI</t>
  </si>
  <si>
    <t>Etat du Mali</t>
  </si>
  <si>
    <t>BCM GROUP GHANA</t>
  </si>
  <si>
    <t>Ghana</t>
  </si>
  <si>
    <t>RAZEL</t>
  </si>
  <si>
    <t>RAZEL BEC INTERNATIONAL</t>
  </si>
  <si>
    <t>MAURICIENNE</t>
  </si>
  <si>
    <t xml:space="preserve">TOGUNA </t>
  </si>
  <si>
    <t>TOGUNA MINING CORPOROTION (TMC-SARL)</t>
  </si>
  <si>
    <t>non</t>
  </si>
  <si>
    <t>CCM</t>
  </si>
  <si>
    <t>ALH</t>
  </si>
  <si>
    <t>IPAE</t>
  </si>
  <si>
    <t>France</t>
  </si>
  <si>
    <t>Privés Maliens</t>
  </si>
  <si>
    <t>IAMGOLD</t>
  </si>
  <si>
    <t>AGEM Ltd</t>
  </si>
  <si>
    <t>Barbadienne</t>
  </si>
  <si>
    <t>NYSE et TSX</t>
  </si>
  <si>
    <t>SOCARCO</t>
  </si>
  <si>
    <t>SISAG</t>
  </si>
  <si>
    <t>IVOIRIENNE</t>
  </si>
  <si>
    <t>FUTURE MINERALS</t>
  </si>
  <si>
    <t>AFRICA MINING</t>
  </si>
  <si>
    <t>MMR</t>
  </si>
  <si>
    <t>ERG Africa Hoding</t>
  </si>
  <si>
    <t>Sud Africaine</t>
  </si>
  <si>
    <t>MMH SA</t>
  </si>
  <si>
    <t>MINE KALE</t>
  </si>
  <si>
    <t>TIMBUKTU</t>
  </si>
  <si>
    <t>FIREFINCH LIMITED</t>
  </si>
  <si>
    <t>AUSTRALIENNE</t>
  </si>
  <si>
    <t>ASX</t>
  </si>
  <si>
    <t>PETROMA</t>
  </si>
  <si>
    <t>HYDROMA INC</t>
  </si>
  <si>
    <t xml:space="preserve">CANADA </t>
  </si>
  <si>
    <t>ALIOU DIALLO</t>
  </si>
  <si>
    <t>NEVSUN</t>
  </si>
  <si>
    <t>N"GUVU MINING</t>
  </si>
  <si>
    <t>YATELA</t>
  </si>
  <si>
    <t>BAGAMA</t>
  </si>
  <si>
    <t>BIG BANG MINERALS</t>
  </si>
  <si>
    <t>EMIRATS ARABES UNIS</t>
  </si>
  <si>
    <t>BAGAMA HOLGING</t>
  </si>
  <si>
    <t>Française</t>
  </si>
  <si>
    <t>Annexe 3 – Fiabilisation des déclarations</t>
  </si>
  <si>
    <t>Déclaration des sociétés extractives</t>
  </si>
  <si>
    <t>Secteur des hydrocarbures :</t>
  </si>
  <si>
    <t>Formulaires de Déclaration</t>
  </si>
  <si>
    <t>Etats Financiers</t>
  </si>
  <si>
    <t>Fiabilité globale</t>
  </si>
  <si>
    <t>Société</t>
  </si>
  <si>
    <t>Signé par le Management</t>
  </si>
  <si>
    <t>Certifié par un auditeur</t>
  </si>
  <si>
    <t>Electronique</t>
  </si>
  <si>
    <t>EF 2022 certifiés par un CAC</t>
  </si>
  <si>
    <t>Rapport d'audit ou Lettre d'affirmation du CAC envoyé</t>
  </si>
  <si>
    <t>HYDROMA</t>
  </si>
  <si>
    <t>Faible</t>
  </si>
  <si>
    <t>Secteur minier :</t>
  </si>
  <si>
    <t>États Financiers</t>
  </si>
  <si>
    <t>Electronique ou Physique</t>
  </si>
  <si>
    <t>SOMILO</t>
  </si>
  <si>
    <t>Elevé</t>
  </si>
  <si>
    <t>Moyen</t>
  </si>
  <si>
    <t>Moyen </t>
  </si>
  <si>
    <t>KOFI</t>
  </si>
  <si>
    <t>Faible </t>
  </si>
  <si>
    <t>Elevé </t>
  </si>
  <si>
    <t>TOGUNA</t>
  </si>
  <si>
    <t>TIMBUCTU</t>
  </si>
  <si>
    <t>NEVSUN LTD</t>
  </si>
  <si>
    <t>Régies financières</t>
  </si>
  <si>
    <t>Régies Financières</t>
  </si>
  <si>
    <t>Signé par le Directeur Général</t>
  </si>
  <si>
    <t>Certifié la section des comptes</t>
  </si>
  <si>
    <t>Électronique ou physique</t>
  </si>
  <si>
    <t>DGD</t>
  </si>
  <si>
    <t>DGE</t>
  </si>
  <si>
    <t>Direction des impôts de Kayes</t>
  </si>
  <si>
    <t>Direction des impôts de Sikasso</t>
  </si>
  <si>
    <t>Direction des impôts de Koulikoro</t>
  </si>
  <si>
    <t>DND</t>
  </si>
  <si>
    <t>DNGM</t>
  </si>
  <si>
    <t>DNTCP</t>
  </si>
  <si>
    <t>DNACPN</t>
  </si>
  <si>
    <t>INPS</t>
  </si>
  <si>
    <t>Secteur des hydrocarbures :</t>
  </si>
  <si>
    <t>ONRP</t>
  </si>
  <si>
    <t>Annexe 4 – Effectif des employés</t>
  </si>
  <si>
    <t xml:space="preserve">SOCIETES </t>
  </si>
  <si>
    <t>Catégorie</t>
  </si>
  <si>
    <t>Qualifications</t>
  </si>
  <si>
    <t>Nationalité</t>
  </si>
  <si>
    <t>Effectif - Hommes</t>
  </si>
  <si>
    <t>Effectif - Femmes</t>
  </si>
  <si>
    <t>Effectif - Total</t>
  </si>
  <si>
    <t>Masse salariale - Hommes</t>
  </si>
  <si>
    <t>Masse salariale - Femmes</t>
  </si>
  <si>
    <t>Masse salariale - Total</t>
  </si>
  <si>
    <t>Observations</t>
  </si>
  <si>
    <t xml:space="preserve">Personnel </t>
  </si>
  <si>
    <t>Employés, manœuvres, ouvriers,apprentis ,Cadres supérieurs,Techniciens, agents de maîtrise et ouvriers qualifiés</t>
  </si>
  <si>
    <t>Nationaux et Etrangers</t>
  </si>
  <si>
    <t>FABOULA GOLD</t>
  </si>
  <si>
    <t>Personnel interne</t>
  </si>
  <si>
    <t>Personnel extérieur</t>
  </si>
  <si>
    <t>Gounkoto</t>
  </si>
  <si>
    <t>Néant</t>
  </si>
  <si>
    <t>Total</t>
  </si>
  <si>
    <t>Annexe  – Paiements sociaux obligatoires</t>
  </si>
  <si>
    <t>Catégorie de paiements</t>
  </si>
  <si>
    <t>Identité du Bénéficiaire (Nom, fonction)</t>
  </si>
  <si>
    <t>Région du bénéficiaire</t>
  </si>
  <si>
    <t>Date</t>
  </si>
  <si>
    <t>Description</t>
  </si>
  <si>
    <t>Paiements en numéraires (Montant)</t>
  </si>
  <si>
    <t>Contributions en nature 
(Montant)</t>
  </si>
  <si>
    <t>Devise (USD ou FCFA)</t>
  </si>
  <si>
    <t>Base juridique du paiement (Réf de la  convention/contrat, Arrêté, décret, etc..)</t>
  </si>
  <si>
    <t>SOCIETE</t>
  </si>
  <si>
    <t>Paiements sociaux obligatoires</t>
  </si>
  <si>
    <t xml:space="preserve">Les enseignants </t>
  </si>
  <si>
    <t>Kayes</t>
  </si>
  <si>
    <t xml:space="preserve">Paiement des deux enseignants </t>
  </si>
  <si>
    <t>NEANT</t>
  </si>
  <si>
    <t>Annexe 6 – Paiements sociaux volontaires</t>
  </si>
  <si>
    <t>Paiements sociaux volontaires</t>
  </si>
  <si>
    <t>TRAVAUX DE CONSTRUCTION DE LA CLOTURE DU</t>
  </si>
  <si>
    <t>FCFA</t>
  </si>
  <si>
    <t>CONSTRUCTION PLATEFORM MULTIFONCTIONNELL</t>
  </si>
  <si>
    <t>UPGRADING THE CANTEEN OF MOTEL</t>
  </si>
  <si>
    <t>PAIEMENT BOURSE DES ELEVES ET ETUDIAN KBA</t>
  </si>
  <si>
    <t xml:space="preserve">SALAIRES MENS DES GARDIENS </t>
  </si>
  <si>
    <t>DRILLING BOREHOL AT KENIEBA  PREFECTURE</t>
  </si>
  <si>
    <t>SALAIRE MENS DES GARDIENS NOV 2022</t>
  </si>
  <si>
    <t>FRAIS ADMN  COUT MENSUELS DES GARDIEN ET PA FEV 22</t>
  </si>
  <si>
    <t>FRAIS ADMN  COUT MENSUELS DES GARDIEN ET PA JAN 22</t>
  </si>
  <si>
    <t>SALAIRES MENS DES GARDIENS MARCH 22</t>
  </si>
  <si>
    <t>CONGE ANNUEL DE GARDIANS ET PATROUILLEURS</t>
  </si>
  <si>
    <t>SALAIRES MENS DES GARDIENS APRIL 22</t>
  </si>
  <si>
    <t xml:space="preserve">FRAIS ADMN  COUT MENSUELS DES GARDIENS </t>
  </si>
  <si>
    <t>FRAIS ADMN  COUT MENSUELS DES GARDIENS JUIN 22</t>
  </si>
  <si>
    <t>FRAIS ADMN  COUT MENSUELS DES GARDIEN ET PA MAI 22</t>
  </si>
  <si>
    <t>SALAIRES MENS DES GARDIENS JUILLET 22</t>
  </si>
  <si>
    <t>FRAIS ADMN  COUT MENSUELS DES GARDIEN SEPTEMB 22</t>
  </si>
  <si>
    <t>FRAIS ADMN  SALAIRE MENSUELS DES GARDIENS OCT 22</t>
  </si>
  <si>
    <t>SALAIRES MENS DES GARDIENS OCT 22</t>
  </si>
  <si>
    <t>UPGRADING AGRICENTER INFRASTRUCTURES</t>
  </si>
  <si>
    <t>APPUI 78 BOURSIERS ET 20 ENSIGNANTS</t>
  </si>
  <si>
    <t>CELEBRATION MOIS DE SOLIDARITE CERCLE KENIEBA</t>
  </si>
  <si>
    <t>PAIEMENT ARDI (TRANCHE ETUDE D'ELABORATION)</t>
  </si>
  <si>
    <t>MULTIFUNCTIONAL LATRINE DJIDIAN</t>
  </si>
  <si>
    <t>Multifunctional LATRINE SITAKILY</t>
  </si>
  <si>
    <t>APPUI CENTRE AGROBUSINESS DE SAKOLA</t>
  </si>
  <si>
    <t>HOUSEKEEPING OF AGRICENTER</t>
  </si>
  <si>
    <t>PAIEMENT FRAIS CELEBRATION JOURNEE MONDIALE</t>
  </si>
  <si>
    <t>FRAIS FORMATION DES JEUNES JCI ET CJLAS</t>
  </si>
  <si>
    <t>APPUI AUX SALAIRE ENSEIGNANTS ZONE LOULO</t>
  </si>
  <si>
    <t>FRAIS DE SACRIFICE COMMUNAUTE</t>
  </si>
  <si>
    <t>FRAIS ADMN  COUT MENSUELS DES GARDIEN</t>
  </si>
  <si>
    <t>APPUI AU BUREAU DE LA RECOTRADE DE KENIEBA</t>
  </si>
  <si>
    <t>SALARIES - SOMILO - NOVEMBRE2022</t>
  </si>
  <si>
    <t>APPUI REALISATION RALENTISSEUR FARABA HAMEAU</t>
  </si>
  <si>
    <t xml:space="preserve">FRAIS ADMN  COUT MENSUELS DES GARDIEN </t>
  </si>
  <si>
    <t>APPUI FINANCIER DISTRICT LOCAL FOOTBALL</t>
  </si>
  <si>
    <t>APPUI FINANCIER A CJLAS KBA CIRCULATION ROUTIERE</t>
  </si>
  <si>
    <t>PAIEMENT PERDIEM DELEGATION PRESSE KBA-KAYES</t>
  </si>
  <si>
    <t>FRAIS DE CARBURANT DES MEMBRES DU COMITE LOULO</t>
  </si>
  <si>
    <t>FRAIS CARBURANT DES MEMBRES DU COMITE GKOTO</t>
  </si>
  <si>
    <t>CREDIT CARD FEA-JUIL.2022-P2</t>
  </si>
  <si>
    <t>FRAIS CARBURANT DES MEMBRES DU COMITE LOULO</t>
  </si>
  <si>
    <t>FRAIS DE CARBURANT MEMBRES DU COMITE LOULO</t>
  </si>
  <si>
    <t>FRAIS CARBURANT MEMBRES COMITE GKOTO DEC-2022</t>
  </si>
  <si>
    <t>FRAIS CARBURANT MEMBRES COMITE GKOTO NOV-2022</t>
  </si>
  <si>
    <t>APPUI AU CONSEIL COMMUNAL JEUNESSE SITAKILY</t>
  </si>
  <si>
    <t>FRAIS DE CARBURANT MEMBRE COMITE SEPT-22</t>
  </si>
  <si>
    <t>FRAIS CARBURANT MEMBRES DU COMITE GKOTO FEV-2022</t>
  </si>
  <si>
    <t>FRAIS PRISE EN CHARGE MEDICALE EVACUATION</t>
  </si>
  <si>
    <t>APPUI A LA COMERATION DU 22 SEPTEMBRE 2022</t>
  </si>
  <si>
    <t>FRAIS DE CARBURANT DES MEMBRES DU COMITE GKOTO</t>
  </si>
  <si>
    <t>FRAIS DE CARBURANT DES MEMBRES DU COMITE DE GKOTO</t>
  </si>
  <si>
    <t>FRAIS DE CARBURANT SUR MISSION BKO</t>
  </si>
  <si>
    <t>FRAIS CARBURANT MEMBRES DU COMITE GKOTO</t>
  </si>
  <si>
    <t>FRAIS CARBURANT MEMBRE COMITE GKOTO OCTOBRE</t>
  </si>
  <si>
    <t>FRAIS CARBURANT MEMBRE COMITE GKOTO SEPTEMBRE</t>
  </si>
  <si>
    <t>FRAIS MESSAGE DE PREVENTION CONTRE COVID-19</t>
  </si>
  <si>
    <t>FRAIS DE GESTION DES DECHETS DU SITE DE LOULO</t>
  </si>
  <si>
    <t>FRAIS DIFFUSSION MESAGE PREVENTION CONTRE COVID-19</t>
  </si>
  <si>
    <t>FRAIS DE SNSIBILISATION CONTRE COVID-19 SITAKILY-K</t>
  </si>
  <si>
    <t>PAIEMENT FRAIS COMMUNICATION COVID LUTTE PALUDISME</t>
  </si>
  <si>
    <t>FRAIS SENSIBILISATION LUTE CONTRE COVID-19 5 RADIO</t>
  </si>
  <si>
    <t>FRAIS SENSIBILISATION PREVENTION CONTRE COVID-19</t>
  </si>
  <si>
    <t>SENSIBILISATION PALUDISME&amp;COVID</t>
  </si>
  <si>
    <t>APPUI COMITE AEEM LYCE PUBLIQUE KENIEBA MARS 2022</t>
  </si>
  <si>
    <t>APPUI POUR L'ORGANISATION DES FESTIVITES DU 22-9-2</t>
  </si>
  <si>
    <t>FRAIS RESTITUTION REUNION COMITE ET DIFFUSSION</t>
  </si>
  <si>
    <t>FRAIS DE COMMUNICATION RADIO BENKAN</t>
  </si>
  <si>
    <t>RESTITUTION RADIOPHONIQUE REUNION  COMITE 7;8;9-22</t>
  </si>
  <si>
    <t>RESTITUTION RADIOPHONIQUE REUNION COMITE 7;8;9-22</t>
  </si>
  <si>
    <t>APPUI A LA COMMISSION D'ORGANISATION DU MALWILD</t>
  </si>
  <si>
    <t>APPUI AU CONSEIL LOCAL SOCIETE CIVILE KENIEBA</t>
  </si>
  <si>
    <t>FRAIS MAGAZINE SUR ORPAILLAGE DE KENIEBA</t>
  </si>
  <si>
    <t>FRAIS D'HEBERGEMENT ET RESTAURATION AGENTS PDESC</t>
  </si>
  <si>
    <t>SECURITY MONTH OF FEBRUARY 2022</t>
  </si>
  <si>
    <t>FRAIS RESTITUTION REUNION COMITE NOV-DEC-21 RADIO</t>
  </si>
  <si>
    <t>FRAIS COMMUNICATION VIH SIDA RESTITUTION REUNION</t>
  </si>
  <si>
    <t>FRAIS DIFFUSION COMMUNICATION CIRCULATION  COVID</t>
  </si>
  <si>
    <t>FRAIS DE COMMUNICATION RADIO DJEBE</t>
  </si>
  <si>
    <t>PAIEMENT FRAIS COMMUNICATION RADIO BENKAN DJIDIAN</t>
  </si>
  <si>
    <t>PAIEMENT FRAIS COMMUNICATION RADIO DJEBE SITAKILY</t>
  </si>
  <si>
    <t>RENOUVEL ANNUEL FLOTTE SOMILO 2022-23 ASSURANCE</t>
  </si>
  <si>
    <t>FRAIS MISSION L'ARGENT SERVICE AGRICULTURE</t>
  </si>
  <si>
    <t>FRAIS D'HEBERGEMENT ET RESTAURATION AGENTS ARDI</t>
  </si>
  <si>
    <t>HYDROGEOLOGICAL AND GEOPHYSICAL STUDIES</t>
  </si>
  <si>
    <t>SALARIES - SOMILO NATINAL - AVRIL 2022</t>
  </si>
  <si>
    <t>FRAIS REDIFFUSION MAGAZINE PALUDISME ET CIRCUTION</t>
  </si>
  <si>
    <t>PERDIEM CHEF AGRICULTURE KENIEBA ET RAPPORT</t>
  </si>
  <si>
    <t>FRAIS DE GESTION DES DECHETS DU SITE DE GKOTO</t>
  </si>
  <si>
    <t>FRAIS MISSION SERVICE AGRICOLE VILLAGE MAHINAMINE</t>
  </si>
  <si>
    <t>ALLOCATION SCOLARITE 2022</t>
  </si>
  <si>
    <t>FRAIS RESTITUTION REUNION COMITE DECEMBRE2021</t>
  </si>
  <si>
    <t>FRAIS DE RESTITUTION REUNION COMITE LOULO NOV-2021</t>
  </si>
  <si>
    <t>FRAIS DIFFUSION DU MAGAZINE COVID-19</t>
  </si>
  <si>
    <t>FRAIS RESTITUTION REUNION COMITE FEVRIER 2022</t>
  </si>
  <si>
    <t>FRAIS RESTITUTION REUNION COMITE JANV-2022 RADIO</t>
  </si>
  <si>
    <t>FRAIS COUVERTURE MEDIATIQUE FORMATION G.I.E COMPLE</t>
  </si>
  <si>
    <t>FRAIS DE CARBURANT /MISSION</t>
  </si>
  <si>
    <t>DOTATION RAMADAN-2022</t>
  </si>
  <si>
    <t>Sikasso</t>
  </si>
  <si>
    <t>Donation aux activites communautaires</t>
  </si>
  <si>
    <t>L'extension et Réhabilitation de l'installation électrique de la Clinique de Fourou et de la Banque</t>
  </si>
  <si>
    <t>Relating to the extension of the Rehabilitation of electrical installation at Fourou clinic and Bank</t>
  </si>
  <si>
    <t>Construction de 2 bassins de 50m2 chacun pour la pisculture dans le périmètre maraicher de Kambereke</t>
  </si>
  <si>
    <t>Construction de 2 bassins de 50m2 chacun pour la pisculture dans le périmètre maraicher de Dièou</t>
  </si>
  <si>
    <t>Construction de 2 bassins de 50m2 chacun pour la pisculture dans le périmètre maraicher de Lollè</t>
  </si>
  <si>
    <t>Approvisionnement  en béton du  ponceau à N’Golopene et Kadiana Road</t>
  </si>
  <si>
    <t>Refection de 2 bassins de 50m2 chacun dans le perimètre maraicher de Syama</t>
  </si>
  <si>
    <t>Entretien Routier Dieou</t>
  </si>
  <si>
    <t>Cloture des pompes à motricité humaine PMH  (Tembleni, Kapalaka, Zekere, Glambere, NGolopene et Nigoulasso) par EKC</t>
  </si>
  <si>
    <t>Plantation des plaques d'identification des projets communautaires</t>
  </si>
  <si>
    <t>Gouverneur Sikasso</t>
  </si>
  <si>
    <t>Frais de Communication Gouverneur Sikasso</t>
  </si>
  <si>
    <t>Chéférie Traditionnelle</t>
  </si>
  <si>
    <t>Village de Tabakoroni</t>
  </si>
  <si>
    <t xml:space="preserve">Frais de Sacrifices </t>
  </si>
  <si>
    <t>Yaya DAOU</t>
  </si>
  <si>
    <t xml:space="preserve"> Frais construction de toilettes</t>
  </si>
  <si>
    <t>MORILA SA</t>
  </si>
  <si>
    <t>Bougouni</t>
  </si>
  <si>
    <t>ACHAT DE 2 CIWARA</t>
  </si>
  <si>
    <t>CHEFS DE VILLAGE DE COMMUNES</t>
  </si>
  <si>
    <t>ACHAT DE 6 BELIERS POUR 4 CHEFS DE VILLAGES</t>
  </si>
  <si>
    <t>CLUB SANOUMASSA</t>
  </si>
  <si>
    <t>ACHAT D'EQUIPEMENT FOOT POUR L'EQUIPE DE MORILA SA</t>
  </si>
  <si>
    <t>COMMUNE RURALE DE SANSO</t>
  </si>
  <si>
    <t>30-Aug</t>
  </si>
  <si>
    <t>AOUT - 2022 PROJET COMMUNAUTAIRE</t>
  </si>
  <si>
    <t>COMITE LOCALE DE DEVELOPPEMENT</t>
  </si>
  <si>
    <t>23-Dec</t>
  </si>
  <si>
    <t>APPUI A LA PARTICIPATION DE LA SEANCE DE TRAVAIL D</t>
  </si>
  <si>
    <t>Protection Civil Bougouni</t>
  </si>
  <si>
    <t>30-Apr</t>
  </si>
  <si>
    <t>Appui a la protection civil pour la cele</t>
  </si>
  <si>
    <t>APPUI A L'ORGANISATION DES ACTIVITES DE REDEMARAGE</t>
  </si>
  <si>
    <t>Bamako</t>
  </si>
  <si>
    <t>APPUI FINANCIER A LA DNACPN POUR LE FORUM MONDIAL</t>
  </si>
  <si>
    <t>COMMUNE RURALE DE DOMBA</t>
  </si>
  <si>
    <t>APPUI FINANCIER A LA MAIRIE DE DOMBA POUR L'ORGANI</t>
  </si>
  <si>
    <t>COMMUNE RURALE DE KOUMANTOU</t>
  </si>
  <si>
    <t>APPUI FINANCIER A LA MAIRIE DE KOUMATOU POUR L'ORG</t>
  </si>
  <si>
    <t>COMMUNE RURALE DE MASSIGUI</t>
  </si>
  <si>
    <t>APPUI FINANCIER A LA MAIRIE DE MASSIGUI POUR L'ORG</t>
  </si>
  <si>
    <t>APPUI FINANCIER A LA MAIRIE DE SANSO POUR L'ORGANI</t>
  </si>
  <si>
    <t>COMMUNE RURALE DE WOLA</t>
  </si>
  <si>
    <t>APPUI FINANCIER A LA MAIRIE DE WOLA POUR L'ORG</t>
  </si>
  <si>
    <t>PREFET DE BOUGOUNI</t>
  </si>
  <si>
    <t>6-Jul</t>
  </si>
  <si>
    <t>APPUI FINANCIER AU PREFET DE BOUGOUNI POUR L'</t>
  </si>
  <si>
    <t>SOUS-PREFET DE SANSO</t>
  </si>
  <si>
    <t>APPUI FINANCIER AU SOUS-PREFET DE SANSO POUR L'ORG</t>
  </si>
  <si>
    <t>CHEFS DE VILLAGE ET IMAMS DE SANSO</t>
  </si>
  <si>
    <t>APPUI FINANCIER AUX CHEFS DE VILLAGE ET IMAMS DE S</t>
  </si>
  <si>
    <t>ASSOCIATION DES FEMMES</t>
  </si>
  <si>
    <t>11-Apr</t>
  </si>
  <si>
    <t>APPUI FINANCIER DE MORILA SA A L'ASSOCIATION DES F</t>
  </si>
  <si>
    <t>3-May</t>
  </si>
  <si>
    <t>APPUI FINANCIER DE MORILA SA A M. TOROTIE TRAORE H</t>
  </si>
  <si>
    <t>30-Jun</t>
  </si>
  <si>
    <t>APPUI FINANCIER DE MORILA SA POUR L'ELABORATION DU</t>
  </si>
  <si>
    <t>APPUI FINANCIER DE MORILA SA POUR L'ORGANISATION D</t>
  </si>
  <si>
    <t>1-Aug</t>
  </si>
  <si>
    <t>28-Feb</t>
  </si>
  <si>
    <t>APPUI FINANCIER POUR L'ORGANISATION DES FESTIVITES</t>
  </si>
  <si>
    <t>FETES DE 8 MARS 2022</t>
  </si>
  <si>
    <t>APPUI FINANCIER POUR L'ORGANISATION FETES 8 MARS</t>
  </si>
  <si>
    <t>APPUI FINANCIER POUR L'ORGANISATION FETES 8, MARS</t>
  </si>
  <si>
    <t>SOUS-PREFET DE MASSIGUI</t>
  </si>
  <si>
    <t>APPUI FINANCIER/DEMENAGEMENT DU SOUS-PREFET-MASSIG</t>
  </si>
  <si>
    <t>APPUI FINANCIER/DEMENAGEMENT DU SOUS-PREFET-SANSO</t>
  </si>
  <si>
    <t>CGS DE SANSO</t>
  </si>
  <si>
    <t>APPUI FINANCIERS AU CGS DE SANSO POUR L'ORGANISATI</t>
  </si>
  <si>
    <t>CHEFFERIE DE BOUGOUNI</t>
  </si>
  <si>
    <t>APPUI POUR LA CONTRUCTION DE CHEFFERIE DE BOUGOUNI</t>
  </si>
  <si>
    <t>APPUI POUR LA PRISE EN CHARGE EN MEDICAMENTS POUR</t>
  </si>
  <si>
    <t>KOLA/KOUMANTOU</t>
  </si>
  <si>
    <t>APPUI/REALISATION DES TRAVAUX DE KOLA/KOUMANTOU</t>
  </si>
  <si>
    <t>APPUIS POUR L'ORGANISATION DES EXAMEN DE FIN DOMBA</t>
  </si>
  <si>
    <t>26-Apr</t>
  </si>
  <si>
    <t>AVRIL - 2022 PROJET COMMUNAUTAIRE</t>
  </si>
  <si>
    <t>15-Aug</t>
  </si>
  <si>
    <t>BOREHOLE AND SURFACE SAMPLE WATERS REQUE</t>
  </si>
  <si>
    <t>BRICK HOUSE FENSE COMPLEX BUILDING</t>
  </si>
  <si>
    <t>5-Jul</t>
  </si>
  <si>
    <t>CIVIL WORK/Entreprise Amidou Mariko</t>
  </si>
  <si>
    <t>CIVIL WORK/ENTREPRISE BEMBA ET FILS - EBF - SA</t>
  </si>
  <si>
    <t>28-Jul</t>
  </si>
  <si>
    <t>CIVIL WORK/ENTREPRISE IDRISSA DIARRA</t>
  </si>
  <si>
    <t>CIVIL WORK/ENTREPRISE SOUNGALO TOGOLA</t>
  </si>
  <si>
    <t>13-Aug</t>
  </si>
  <si>
    <t>CIVIL WORK/ENTREPRISE SOUNGALO TOGOLA/ENTREPRISE SOUNGALO TOGOLA</t>
  </si>
  <si>
    <t>4-Aug</t>
  </si>
  <si>
    <t>CIVIL WORK/G.I.E BADJENEBA/G.I.E BADJENEBA</t>
  </si>
  <si>
    <t>31-Aug</t>
  </si>
  <si>
    <t>COMPENSATION PERTE CHAMPS ET ARBRE  VIPER</t>
  </si>
  <si>
    <t>COMPENSATION PERTE CHAMPS ET ARBRE PROJET N'TIOLA</t>
  </si>
  <si>
    <t>COMPLEX BUILDING</t>
  </si>
  <si>
    <t>22-Feb</t>
  </si>
  <si>
    <t>CONFECTION DE PLAQUES EE-220227</t>
  </si>
  <si>
    <t>CONTRIBUTION A LA CEREMONIE DE REHABILITATION DU P</t>
  </si>
  <si>
    <t>25-Feb</t>
  </si>
  <si>
    <t>CONTRIBUTION A MORILA DE L'ORGANISATION DES CEREMO</t>
  </si>
  <si>
    <t>CONTRIBUTION AUX DECES DE Mr YACOUBA MARIKO PULVER</t>
  </si>
  <si>
    <t>SYNDICATS DE MORILA SA</t>
  </si>
  <si>
    <t>20-May</t>
  </si>
  <si>
    <t>CONTRIBUTION AUX FESTIVITES DU 1ER MAI 2022</t>
  </si>
  <si>
    <t>20-Apr</t>
  </si>
  <si>
    <t>CONTRIBUTION AUX FRAIS DE MEDICAUX DES BLESSES SUR</t>
  </si>
  <si>
    <t>27-Apr</t>
  </si>
  <si>
    <t>CONTRIBUTION AUX FRAIS MEDICAUX DES BLESSES SUR LA</t>
  </si>
  <si>
    <t>CONTRIBUTION AUX FUNERAILLES - EPOUSE SIDI TOGOLA</t>
  </si>
  <si>
    <t>12-Aug</t>
  </si>
  <si>
    <t>CONTRIBUTION AUX FUNERAILLES - MERE  FELIX BONO TO</t>
  </si>
  <si>
    <t>23-Aug</t>
  </si>
  <si>
    <t>CONTRIBUTION AUX FUNERAILLES - MERE ALASSANE TRAORE</t>
  </si>
  <si>
    <t>CONTRIBUTION AUX FUNERAILLES - MERE BASSALA KOROMA</t>
  </si>
  <si>
    <t>CONTRIBUTION AUX FUNERAILLES - PERE SALIA TOGOLA</t>
  </si>
  <si>
    <t>IMAM DE LA COMMUNE</t>
  </si>
  <si>
    <t>CONTRIBUTION AUX FUNERAILLES DE L'IMAM DU VILLAGE</t>
  </si>
  <si>
    <t>29-Apr</t>
  </si>
  <si>
    <t>CONTRIBUTION AUX FUNERAILLES DE M BASAMBA N'DIAYE MARIKO</t>
  </si>
  <si>
    <t>CHEF DE VILLAGE DE LA COMMUNE</t>
  </si>
  <si>
    <t>CONTRIBUTION AUX FUNERAILLES DU CHEF DU VILLAGE DE</t>
  </si>
  <si>
    <t>2-Feb</t>
  </si>
  <si>
    <t>CONTRIBUTION AUX FUNERAILLES -ENFANT DE DRISSA CHE</t>
  </si>
  <si>
    <t>CONTRIBUTION AUX FUNERAILLES -MERE ABDOUL KARIM DI</t>
  </si>
  <si>
    <t>CONTRIBUTION AUX FUNERAILLES -PERE BIRAMA BAMBA</t>
  </si>
  <si>
    <t>19-May</t>
  </si>
  <si>
    <t>CONTRIBUTION AUX FUNERAILLES PERE- CHEICK ANTHA DI</t>
  </si>
  <si>
    <t>CONTRIBUTION AUX FUNERAILLES PÈRE- DRISSA MARIKO</t>
  </si>
  <si>
    <t>12-Jul</t>
  </si>
  <si>
    <t>CONTRIBUTION AUX FUNERAILLES PÈRE-MORIBA DIABATE</t>
  </si>
  <si>
    <t>CONTRIBUTION AUX FUNERRAILLES DU CHEF DE VILLAGE D</t>
  </si>
  <si>
    <t>13-Apr</t>
  </si>
  <si>
    <t>CONTRIBUTION AUX SACRIFICES DU CHEF DE VILLAGE DE</t>
  </si>
  <si>
    <t>13-May</t>
  </si>
  <si>
    <t>CONTRIBUTION FINANCIERE A LA CEREMONIE CULTURELLE</t>
  </si>
  <si>
    <t>CHEFS DE VILLAGES DES COMMUNES</t>
  </si>
  <si>
    <t>DON DE SUCRE ET LAIT AUX CHEFS DE VILLAGES ET AU G</t>
  </si>
  <si>
    <t>FENCE OF SURFACE IN WIRE FENCING/ENTREPRISE SOUNGALO TOGOLA</t>
  </si>
  <si>
    <t>FENCE OF SURFACE IN WIRE FENCING/SANSO ASSAINI</t>
  </si>
  <si>
    <t>23-Feb</t>
  </si>
  <si>
    <t>FEVRIER - 2022 PROJET COMMUNAUTAIRE</t>
  </si>
  <si>
    <t>FORMATION DE 182 ENSEIGNANTS COMMUNAUTAIRES DES CO</t>
  </si>
  <si>
    <t>LES FEMMES DE COMMUNES</t>
  </si>
  <si>
    <t>30-May</t>
  </si>
  <si>
    <t>FRAIS ACHAT DES SEMENCES POUR LES COMMUNAUTES</t>
  </si>
  <si>
    <t>22-Jul</t>
  </si>
  <si>
    <t>FRAIS DE CONSULTATION POUR ELABORATION DU P.D</t>
  </si>
  <si>
    <t>FRAIS DE GARDIENNAGE EE-221592</t>
  </si>
  <si>
    <t>FRAIS DE GARDIENNAGE EE-221593</t>
  </si>
  <si>
    <t>FRAIS DE GARDIENNAGE FASO KANU FEV-2022</t>
  </si>
  <si>
    <t>FRAIS DE GARDIENNAGE FEV.22 EE-220535</t>
  </si>
  <si>
    <t>FRAIS DE GARDIENNAGE ROUTE DE DOMBA EE-2</t>
  </si>
  <si>
    <t>BOUGOUNI</t>
  </si>
  <si>
    <t>31-Dec</t>
  </si>
  <si>
    <t>FRAIS DE MISSION POUR LA VISITE DU GOUVERNEUR DE B</t>
  </si>
  <si>
    <t>MAITRE SANA YALCOUYE</t>
  </si>
  <si>
    <t>FRAIS DUS AMAITRE SANA YALCOUYE POUR LE CONSTAT</t>
  </si>
  <si>
    <t>FRAIS/RESTAU/CEREMONIE AU REVOIR/SOUS-PREFET/SANSO</t>
  </si>
  <si>
    <t>9-Aug</t>
  </si>
  <si>
    <t>FRAISPOUR LES SACRIFICES PROPOSES PAR LES AUTORITE</t>
  </si>
  <si>
    <t>GARDIENNAGE</t>
  </si>
  <si>
    <t>31-May</t>
  </si>
  <si>
    <t>HAULING ROAD MORILA-DOMBA MONITORING</t>
  </si>
  <si>
    <t>HAULING ROAD VIPER-NTIOLA MONITORING</t>
  </si>
  <si>
    <t>SOUAIBOU GOURO</t>
  </si>
  <si>
    <t>19-Apr</t>
  </si>
  <si>
    <t>HONNORAIRE POUR CONSULTANT INDEPENDANT SOUAIBOU GO</t>
  </si>
  <si>
    <t>YAYA BAMBA</t>
  </si>
  <si>
    <t>HONNORAIRE POUR CONSULTANT INDEPENDANT YAYA BAMBA</t>
  </si>
  <si>
    <t>HONNORAIRE POUR CONSULTANT INDEPENDANT-"SOUAIBOU G</t>
  </si>
  <si>
    <t>HONNORAIRE POUR CONSULTANT INDEPENDANT-A</t>
  </si>
  <si>
    <t>22-Aug</t>
  </si>
  <si>
    <t>HONNORAIRE POUR CONSULTANT INDEPENDANT-JUILLET 22-</t>
  </si>
  <si>
    <t>HONORAIRE CONSULTANT P.D.C-OCTOBRE 22</t>
  </si>
  <si>
    <t>HONORAIRE POUR CONSULTANT INDEPENDANT "SOUAIBOU GO</t>
  </si>
  <si>
    <t>HONORAIRE POUR CONSULTANT INDEPENDANT "YAYA BAMBA"</t>
  </si>
  <si>
    <t>HONORAIRE POUR CONSULTANT INDEPENTANT ''SOUAIBOU</t>
  </si>
  <si>
    <t>HONORAIRES CONSULTANT P.D.C NOVEMBRE 2022</t>
  </si>
  <si>
    <t>INSTALLING DOORS AND WINDOWS COMPLEX BUILDING</t>
  </si>
  <si>
    <t>INVOICE PAYMENT/SETICE SARL</t>
  </si>
  <si>
    <t>JANVIER - 2022 PROJET COMMUNAUTAIRE</t>
  </si>
  <si>
    <t>JUILLET - 2022 PROJET COMMUNAUTAIRE</t>
  </si>
  <si>
    <t>JUIN - 2022 PROJET COMMUNAUTAIRE</t>
  </si>
  <si>
    <t>4-Jul</t>
  </si>
  <si>
    <t>LABOUR ON SITE/STE COOP SIMPL AGRO-SYLVO-PASTO CCE</t>
  </si>
  <si>
    <t>MAI - 2022 PROJET COMMUNAUTAIRE</t>
  </si>
  <si>
    <t>KOUMANTOU</t>
  </si>
  <si>
    <t>12-Apr</t>
  </si>
  <si>
    <t>MAKING T-SHIRT, CAP</t>
  </si>
  <si>
    <t>9-May</t>
  </si>
  <si>
    <t>MARS - 2022 PROJET COMMUNAUTAIRE</t>
  </si>
  <si>
    <t>NOVEMBRE - 2022 PROJET COMMUNAUTAIRE</t>
  </si>
  <si>
    <t>OCTOBRE - 2022 PROJET COMMUNAUTAIRE</t>
  </si>
  <si>
    <t>PAIEMENT FRAIS D'ASSISTANCE A L'ADMINISTRATION</t>
  </si>
  <si>
    <t>11-Feb</t>
  </si>
  <si>
    <t>4-May</t>
  </si>
  <si>
    <t>PAIEMENT FRAIS D'ASSISTANCE A UN BLESSE DE L'ACCIDENT</t>
  </si>
  <si>
    <t>19-Dec</t>
  </si>
  <si>
    <t>PAIEMENT FRAIS DE CONTRIBUTION A L'ORGANISATION DE</t>
  </si>
  <si>
    <t>PAIEMENT FRAIS DE MISSION DE SENSIBILISATION AVEC</t>
  </si>
  <si>
    <t>PAIEMENT FRAIS DE MISSION POUR CONSTAT DANS LES JA</t>
  </si>
  <si>
    <t>PAIEMENT FRAIS DE MISSION POUR CONSTAT DES EGATS C</t>
  </si>
  <si>
    <t>PAIEMENT FRAIS DE MISSION POUR LA REMISE DES CLES</t>
  </si>
  <si>
    <t>PAIEMENT FRAIS DE MISSION POUR LES PREPARATIFS PRO</t>
  </si>
  <si>
    <t>PAIEMENT FRAIS D'ORGANISATION DE LA CEREMONIE DE</t>
  </si>
  <si>
    <t>PAIEMENT PERDIEM POUR LES CONSILLERS DELA COMMUNE</t>
  </si>
  <si>
    <t>PAIEMENT POUR INDEMNISATION DE 2 MOUTONS ET 1 BOEU</t>
  </si>
  <si>
    <t>PAIEMENT POUR L'ACHAT D'UN CADEAU A SARAH ROBINSON</t>
  </si>
  <si>
    <t>PARTICIPATION A LA REUNION LOCALE DU COMITE TECHNI</t>
  </si>
  <si>
    <t>PERDIEM DES MEMBRES DU COMITE TECHNIQUE DE SUIVI</t>
  </si>
  <si>
    <t>PERDIEM MEMBRE OF TECHNICAL COMITES OF MORILA MINE</t>
  </si>
  <si>
    <t>PERDIEM MEMBRES OF THE TECHNICAL COMITEES OF MORILA</t>
  </si>
  <si>
    <t>PERDIEM MEMBRES OF THE TECHNICAL COMITES OF MORILA</t>
  </si>
  <si>
    <t>PRISE EN CHARGE (MEDICALE ET MATERIELLE) M SERIBA</t>
  </si>
  <si>
    <t>PRISE EN CHARGE DES FRAIS DE SACRIFICES DU BELEDJO</t>
  </si>
  <si>
    <t>PRISE EN CHARGE DES MEMBREE DES COMMISSIONS DE SUI</t>
  </si>
  <si>
    <t>PRISE EN CHARGE DES PARTICIPANTS A LA REUNION</t>
  </si>
  <si>
    <t>PROJET_PROTOCOLE_DRGR MORILA SA_SURCEURSEMENT_MARE DE DOMBA</t>
  </si>
  <si>
    <t>REALISATION OF BOREHOLE</t>
  </si>
  <si>
    <t>RELIQUAT PRISE EN CHARGE DES FRAIS MEDICAUX</t>
  </si>
  <si>
    <t>RELIQUAT/PARTICIPATION A LA REUNION LOCALE DU COMI</t>
  </si>
  <si>
    <t>12-May</t>
  </si>
  <si>
    <t>REMB. FRAIS ACHAT DE 5 SACS DE SON POUR LES MOUTON</t>
  </si>
  <si>
    <t>25-Apr</t>
  </si>
  <si>
    <t>REMB. FRAIS ACHAT DE CLE USB POUR LA CEREMONIE DE</t>
  </si>
  <si>
    <t>REMB. FRAIS ACHAT D'EAUX EN SACHET POUR L'EQUIPE D</t>
  </si>
  <si>
    <t>REMB. FRAIS DE COUVERTURE MEDIA DE LA RUPTURE GROU</t>
  </si>
  <si>
    <t>Remb. Frais de déplacement de l'équipe d</t>
  </si>
  <si>
    <t>REMB. FRAIS DE RESTAURATION DE 416 PLATS AUX FEMME</t>
  </si>
  <si>
    <t>REMB. FRAIS DE RESTAURATION DE 432 PLATS AUX FEMME</t>
  </si>
  <si>
    <t>REMB. FRAIS DE RESTAURATION OFERT AUX FEMMES DU PE</t>
  </si>
  <si>
    <t>REMB. FRAIS DE SONORISATION POUR LE DON DU JARDIN</t>
  </si>
  <si>
    <t>REMB. FRAIS D'ENGAGEMENT DE L'EQUIPE DE FOOTBALL P</t>
  </si>
  <si>
    <t>JEUNESSE DE DOMBA</t>
  </si>
  <si>
    <t>REMB. FRAIS D'IMAGES ET VIDEO POUR LA FESTIVITES D</t>
  </si>
  <si>
    <t>SALAIRE DE GARDIENAGE EE-220034</t>
  </si>
  <si>
    <t>SALAIRE DE GARDIENAGE EE-220038</t>
  </si>
  <si>
    <t>SALAIRE DE GARDIENAGE EE-220081</t>
  </si>
  <si>
    <t>SALAIRE DE GARDIENNAGE</t>
  </si>
  <si>
    <t>SALAIRE DU GARDINNGE AU PITE DE DOMBA ET DE LA ROU</t>
  </si>
  <si>
    <t>SEPTEMBRE - 2022 PROJET COMMUNAUTAIRE</t>
  </si>
  <si>
    <t>SERVICE FEE MONTHLY</t>
  </si>
  <si>
    <t>11-May</t>
  </si>
  <si>
    <t>20-Dec</t>
  </si>
  <si>
    <t>SERVICE FEE MONTHLY - SEPTEMBRE 2022</t>
  </si>
  <si>
    <t>31-Jul</t>
  </si>
  <si>
    <t>SERVICE FEE MONTHLY/Cooperative Scoop-CA Jigitugu de Do</t>
  </si>
  <si>
    <t>29-Jul</t>
  </si>
  <si>
    <t>SERVICE FEE MONTHLY/GIE Faso Kanou</t>
  </si>
  <si>
    <t>SERVICE FEE MONTHLY/GIE JEKABARRA</t>
  </si>
  <si>
    <t>SOLAR EQUIPMENT IN DOMBA SITE</t>
  </si>
  <si>
    <t>Sponsoring du Festival international DID</t>
  </si>
  <si>
    <t>10-May</t>
  </si>
  <si>
    <t>TRAVAUX DE NETTOYAGE ET D'AMENAGEMENT DE SUPERFICI</t>
  </si>
  <si>
    <t>16-May</t>
  </si>
  <si>
    <t>TRAVAUX EFFECTUES AU JARDIN  MAI 2022</t>
  </si>
  <si>
    <t>TRAVAUX EFFECTUES AU JARDIN D'AGROBUSINE</t>
  </si>
  <si>
    <t>9-Dec</t>
  </si>
  <si>
    <t>11-Aug</t>
  </si>
  <si>
    <t>TRAVAUX EFFECTUES AU JARDIN D'AGROBUSINE/GIE SANSO SANIYA</t>
  </si>
  <si>
    <t>19-Aug</t>
  </si>
  <si>
    <t>TVA N. RECUP/MEDIA COVERT OF MORILA EVENT/ASSOCIATION RADIO COMMUNAUTAIRE</t>
  </si>
  <si>
    <t>TVA NON RECAP/CONSTRUCTION DE LA MAISON DE ADAMA D</t>
  </si>
  <si>
    <t>TVA NON RECUP/ACHAT D'EQUIPEMENT FOOT POUR L'EQUIP</t>
  </si>
  <si>
    <t>TVA NON RECUP/ACHAT DES PORTES, FENETRE</t>
  </si>
  <si>
    <t>TVA NON RECUP/AVENANT DES PORTES, FENETR</t>
  </si>
  <si>
    <t>TVA NON RECUP/DESHERBAGE AU NIVEAU DE LA</t>
  </si>
  <si>
    <t>TVA NON RECUP/PRODUCTION ET DIFFUSION DE</t>
  </si>
  <si>
    <t>30-Jul</t>
  </si>
  <si>
    <t>TVA NON RECUP/RECONTRUCTION EN GRILLAGE DU JARDIN/ENTREPRISE SOUNGALO TOGOLA</t>
  </si>
  <si>
    <t>TVA NON RECUP/REPORTAGE DE LA REUNION DU SUIVI/ASSOCIATION RADIO COMMUNAUTAIRE</t>
  </si>
  <si>
    <t>TVA NON RECUP/REPORTAGE DE LA REUNION DU SUIVI/Radio Sanso FM (104.4MHZ)</t>
  </si>
  <si>
    <t>TVA NON RECUP/TRAVAUX DE CONSTRUCTION DE</t>
  </si>
  <si>
    <t>TVA NON RECUP/TRAVAUX DE CONSTRUCTION LOG MASSIGUI</t>
  </si>
  <si>
    <t>TVA RECUP/TRAVAUX DE CONSTRUCTION LOGEMENT MADOU D</t>
  </si>
  <si>
    <t>TVA/CLOTURE DU JARDIN EN GRILLAGE DE MORILLA</t>
  </si>
  <si>
    <t>TVA/CONFECTION DE 8 PLAQUES POUR LES JARDINS</t>
  </si>
  <si>
    <t>TVA/RECONSTRUCTION EN GRILLAGE DU JARDIN DE FINGOL</t>
  </si>
  <si>
    <t>TVA/REPORTAGE DE FORMATION DES ENSEIGNANTS</t>
  </si>
  <si>
    <t>TVA/REPORTAGE DE LA FORMATION DES ENSEIGNANTS</t>
  </si>
  <si>
    <t>TVA/REPORTAGE DE LA REUNION DU COMMITE TECHNIQUE</t>
  </si>
  <si>
    <t>Yanfolila (Komana)</t>
  </si>
  <si>
    <t>Travailleurs SOMIKA</t>
  </si>
  <si>
    <t>Kalana</t>
  </si>
  <si>
    <t xml:space="preserve">Frais de cérémonie de départ à la retraite </t>
  </si>
  <si>
    <t>Propriétaires champs (impactés)</t>
  </si>
  <si>
    <t xml:space="preserve"> Paiement en numeraire PRMS 2022 </t>
  </si>
  <si>
    <t>Membre Comité de pilotage</t>
  </si>
  <si>
    <t>Yanfolila</t>
  </si>
  <si>
    <t>Frais d'organisation à yanfolila Comite de pilottage</t>
  </si>
  <si>
    <t>Mairie de Kalana</t>
  </si>
  <si>
    <t>Salaires des (10) Enseignants</t>
  </si>
  <si>
    <t>Appui pour l'organisation du DEF 2022</t>
  </si>
  <si>
    <t>Don Kits sanitaires</t>
  </si>
  <si>
    <t xml:space="preserve">Salaires des (10) Enseignants </t>
  </si>
  <si>
    <t>Sous-Prefet Kalana</t>
  </si>
  <si>
    <t>Appui Sous-Prefet de Kalana</t>
  </si>
  <si>
    <t>Prefet Yanfolila</t>
  </si>
  <si>
    <t>Appui au Prefet de Yanfolila</t>
  </si>
  <si>
    <t>BT Kalana</t>
  </si>
  <si>
    <t>Appui à la Gendarmerie de kalana pour le 20 Janvier 2022</t>
  </si>
  <si>
    <t>Salaires des Matrones &amp; Medecin</t>
  </si>
  <si>
    <t>Chef de village, Eglise, Grande mosquée</t>
  </si>
  <si>
    <t xml:space="preserve">Appui frais d'electricité aux autorités coutumières et religieuses </t>
  </si>
  <si>
    <t>Femmes travailleuses SOMIKA</t>
  </si>
  <si>
    <t>Appui aux femmes de la SOMIKA pour le 8 Mars 2022</t>
  </si>
  <si>
    <t>Appui aux femmes de Kalana pour le 8 Mars 2022</t>
  </si>
  <si>
    <t>Femmes de Yanfolila</t>
  </si>
  <si>
    <t>Appui aux femmes deYanfolila pour le 8 Mars 2022</t>
  </si>
  <si>
    <t>Femmes de Kalana</t>
  </si>
  <si>
    <t xml:space="preserve">Don fete des femmes 08 Mars </t>
  </si>
  <si>
    <t>Appui au Sous-Prefet de Kalana</t>
  </si>
  <si>
    <t>Frais d'organisation du sacrifice Annuel SOMIKA 2022</t>
  </si>
  <si>
    <t>Frais de ceremonie de départ à la retraite P0270</t>
  </si>
  <si>
    <t>Autorités locales</t>
  </si>
  <si>
    <t>Don de sucre Ramadan</t>
  </si>
  <si>
    <t>Autorités regionales</t>
  </si>
  <si>
    <t>Achat de Sucre aux Autorités Regionales</t>
  </si>
  <si>
    <t>Appui aux CSCOM de Kalana &amp; Niessoumala</t>
  </si>
  <si>
    <t>Appui au Maire de Gouandiaka</t>
  </si>
  <si>
    <t>Directeur Regional</t>
  </si>
  <si>
    <t>Appui au Directeur Regionale du Travail (Bougouni)</t>
  </si>
  <si>
    <t>AFE (Centre de football)</t>
  </si>
  <si>
    <t xml:space="preserve">Appui à l'Association AFE </t>
  </si>
  <si>
    <t>Famille Ouedraogo</t>
  </si>
  <si>
    <t>Appui frais de funerailles P0803 (Lamine Ouedrago)</t>
  </si>
  <si>
    <t>Appui frais de funerailles Logistique  P0803 (Lamine Ouedrago)</t>
  </si>
  <si>
    <t>Appui au Comité Syndicale pour la fete du prémier mai 2022</t>
  </si>
  <si>
    <t>Famille Toungara</t>
  </si>
  <si>
    <t>Appui au funeraille du présidente des femmes de Kalana</t>
  </si>
  <si>
    <t>Appui au Sous-Prefet Intérimaire (Garde Nationale du Mali)</t>
  </si>
  <si>
    <t xml:space="preserve">Frais de ceremonie des partants à la retraite </t>
  </si>
  <si>
    <t>Famille Sacko</t>
  </si>
  <si>
    <t xml:space="preserve">Appui aux funeraille M. Sacko Maimouna Sidibé </t>
  </si>
  <si>
    <t xml:space="preserve">Salaires des Matrones &amp; Medecin </t>
  </si>
  <si>
    <t>Famille Camara</t>
  </si>
  <si>
    <t>Appui aux funerrailles Fily Camara</t>
  </si>
  <si>
    <t>Appui à la mairie pour les festivités du 22 Sept 2022</t>
  </si>
  <si>
    <t>Frais de cérémonie de départ à la retraite P0065</t>
  </si>
  <si>
    <t>Gestion sécurite conflit entre Kalana &amp; Kalako</t>
  </si>
  <si>
    <t>GIE Hygiène</t>
  </si>
  <si>
    <t>GIE Hygiene Sanitaire Semence pr le perimetre maraicher</t>
  </si>
  <si>
    <t>Prime mensuelle &amp; Surveillance basin à boue</t>
  </si>
  <si>
    <t>Prime mensuelle &amp; Surveillance basin</t>
  </si>
  <si>
    <t xml:space="preserve">Prime Mensuelle &amp; Surveillance basin </t>
  </si>
  <si>
    <t>Prime Mensuelle &amp; Surveillance basin a boue</t>
  </si>
  <si>
    <t>Prime Mensuel &amp; Suveillance basin à boue</t>
  </si>
  <si>
    <t>Prime de Surveillance basin a boue &amp; Prime mensuelle</t>
  </si>
  <si>
    <t xml:space="preserve">Prime de Surveillance &amp; Bassin a boue </t>
  </si>
  <si>
    <t>Prime menssuelle &amp; surveillance basin a boue</t>
  </si>
  <si>
    <t>Prime de Surveillance basin &amp; Prime Mensuelle</t>
  </si>
  <si>
    <t>GIE Eau</t>
  </si>
  <si>
    <t>Pompe adduction eau Kalana</t>
  </si>
  <si>
    <t>Don de gazoil (2022)</t>
  </si>
  <si>
    <t>Daolila village</t>
  </si>
  <si>
    <t>Daolila</t>
  </si>
  <si>
    <t>Don de forages à Daolila</t>
  </si>
  <si>
    <t>Kobada village</t>
  </si>
  <si>
    <t>Kobada</t>
  </si>
  <si>
    <t>Don de moulin et accessoires</t>
  </si>
  <si>
    <t xml:space="preserve">6 villages de la commune de Nouga et 2 villages de la commune de Kaniogo </t>
  </si>
  <si>
    <t>Koulikoro</t>
  </si>
  <si>
    <t>Courant 2022</t>
  </si>
  <si>
    <t xml:space="preserve">Don de 29 sacs de sucres de 50kg </t>
  </si>
  <si>
    <t>Force de défense</t>
  </si>
  <si>
    <t>Don pour appuyer les forces de défense</t>
  </si>
  <si>
    <t>village de Banancoro</t>
  </si>
  <si>
    <t xml:space="preserve">Koulikoro </t>
  </si>
  <si>
    <t xml:space="preserve">Réalisation de routes latéritiques au sein du village de Banancoro      </t>
  </si>
  <si>
    <t>villages de Danga et de Sombo</t>
  </si>
  <si>
    <t xml:space="preserve">Réalisation de deux( 2) forages </t>
  </si>
  <si>
    <t xml:space="preserve">Paiements sociaux volontaires </t>
  </si>
  <si>
    <t>Village de Berekegny</t>
  </si>
  <si>
    <t>Village de Siribaya</t>
  </si>
  <si>
    <t>Village de Gouongakonon</t>
  </si>
  <si>
    <t>Village de Faléa et Faraba</t>
  </si>
  <si>
    <t>Village de Falea</t>
  </si>
  <si>
    <t>Sous prefecture de Faléa et de Faraba</t>
  </si>
  <si>
    <t>Village de Bérekegny</t>
  </si>
  <si>
    <t>Commune de Faléa</t>
  </si>
  <si>
    <t>Les femmes Fadougou</t>
  </si>
  <si>
    <t> </t>
  </si>
  <si>
    <t>Réalisation d'un forage</t>
  </si>
  <si>
    <t>Raccordement du forage N°2 à la zone maraîchère de Fadougou</t>
  </si>
  <si>
    <t>Développement durable &amp; Dons</t>
  </si>
  <si>
    <t>Sogondo est un village</t>
  </si>
  <si>
    <t>Construction d'un hangar et de 10 bancs métalliques pour le centre de santé de Sogondo</t>
  </si>
  <si>
    <t>Village Fadougou</t>
  </si>
  <si>
    <t>18 - Frais de peinture du nouveau corbillard de Fadougou/Oumar Fofana/Nº18</t>
  </si>
  <si>
    <t>31 - Honoraires de calligraphie du corbillard neuf de Nouveau Fadougou/Oumar Fofana/Nº31</t>
  </si>
  <si>
    <t>Il y a plus de 1000 villages dans le pays</t>
  </si>
  <si>
    <t>Analyses bactériologiques de 04 forages communautaires</t>
  </si>
  <si>
    <t>Etangs piscicoles à Fadougou</t>
  </si>
  <si>
    <t>Village de Maléa</t>
  </si>
  <si>
    <t>Etangs piscicoles à Malea</t>
  </si>
  <si>
    <t>GIE SANTÉ (Fadougou)</t>
  </si>
  <si>
    <t>Tricycles</t>
  </si>
  <si>
    <t>Brouettes</t>
  </si>
  <si>
    <t>Pelles</t>
  </si>
  <si>
    <t>Râteaux</t>
  </si>
  <si>
    <t>Bottes</t>
  </si>
  <si>
    <t>Coffret pharmacie</t>
  </si>
  <si>
    <t>Bâches</t>
  </si>
  <si>
    <t>Détergent (carton de 12 bidons de 1,5 l)</t>
  </si>
  <si>
    <t>salopette à manches longues</t>
  </si>
  <si>
    <t>Gants manches longues</t>
  </si>
  <si>
    <t>Moussala, Fekola, Bilaliba et Fadougou</t>
  </si>
  <si>
    <t>Analyse de l'eau des châteaux d'eau de Moussala, Fekola, Bilaliba et Fadougou</t>
  </si>
  <si>
    <t>TVA non récupérable Développement Durable &amp; Dons</t>
  </si>
  <si>
    <t>Village de Tintiba</t>
  </si>
  <si>
    <t>Renforcement du système d'adduction d'eau à Tintiba</t>
  </si>
  <si>
    <t>26 - Fabrication de la civière du corbillard de Fadougou/Oumar Fofana/Nº26</t>
  </si>
  <si>
    <t>Village Kolomba II</t>
  </si>
  <si>
    <t>Construction de la Cité des enseignants</t>
  </si>
  <si>
    <t>TECHNOLOGIE D'AFFAIRES - KENIEBA</t>
  </si>
  <si>
    <t>MOU FORMATION INFORMATIQUE AVEC BUSNESS TECHNOLOGIE</t>
  </si>
  <si>
    <t>GIE SANUYA - FADOUGOU</t>
  </si>
  <si>
    <t>GIE SANYA POUR LES NOUVELLES ACTIVITÉS DE GESTION DES DÉCHETS DE FADOUGOU</t>
  </si>
  <si>
    <t>Village de Fadougou</t>
  </si>
  <si>
    <t>Interconnexion des 4 pompes solaires du château d'eau de Fadougou avec les genres</t>
  </si>
  <si>
    <t>TVA NON DEDUCTIBLE</t>
  </si>
  <si>
    <t>Village impacté et autorités de Kenieba</t>
  </si>
  <si>
    <t>Don de sucre pour le Ramdan 2022 aux acteurs (sac de 50 kg)</t>
  </si>
  <si>
    <t>Don de sucre pour le Ramdan 2022 aux acteurs (sac de 25kg)</t>
  </si>
  <si>
    <t>29-Frais d'entretien du générateur de Fadougou/Adama Konaté/Nº29</t>
  </si>
  <si>
    <t>NOUVELLES ACTIVITÉS DE GESTION DES DÉCHETS DE FADOUGOU À RECHARGER AU GIE SANYA</t>
  </si>
  <si>
    <t>Village de Médinandi</t>
  </si>
  <si>
    <t>Réalisation d'un marché à Medinandi</t>
  </si>
  <si>
    <t>28-Appui financier à l'association des usagers de l'eau de Fadougou en fioul pour le générateur/Adama</t>
  </si>
  <si>
    <t>Village de Medinandi et Tintiba</t>
  </si>
  <si>
    <t>INSTALLATION DE PANNEAUX SOLAIRES DANS LES ÉCOLES DE MEDINANDI ET TINTIBA</t>
  </si>
  <si>
    <t>Commissariat de Police de Kenieba</t>
  </si>
  <si>
    <t>Pièces et réparation Toyota du commissariat de police de Kenieba</t>
  </si>
  <si>
    <t>Villages de Fadougou, Tintiba, Medinandi, Fekola, Bétékali</t>
  </si>
  <si>
    <t>Fumigation des villages de Fadougou, Tintiba, Medinandi, Fekola, Bétékali et</t>
  </si>
  <si>
    <t>Communautes locales</t>
  </si>
  <si>
    <t>Moustiquaires imprégnées de 2 places</t>
  </si>
  <si>
    <t>COMMUNES DE FINKOLO ET N'TJIKOUNA</t>
  </si>
  <si>
    <t>RENFORCEMENT DE CAPACITE DES ELUS LOCAUX ET ACTEURS DU DEVELOPPEMENT LOCAL</t>
  </si>
  <si>
    <t>DONS DE SEMENCES GOMBOS NAMPALA</t>
  </si>
  <si>
    <t>N'TJIKOUNA</t>
  </si>
  <si>
    <t>DONS DE SEMENCES GOMBOS N'TJIKOUNA</t>
  </si>
  <si>
    <t>N'GOLOLA</t>
  </si>
  <si>
    <t>DONS DE SEMENCES GOMBOS N'GOLOLA</t>
  </si>
  <si>
    <t>AMENAGEMENT JARDIN DES FEMMES DE N'GOLOLA</t>
  </si>
  <si>
    <t>N'TJIKOUNA ET NAMPALA</t>
  </si>
  <si>
    <t xml:space="preserve">AMENAGEMENT JARDIN DES FEMMES </t>
  </si>
  <si>
    <t>FINKOLO, NAMPALA ET N'TJIKOUNA</t>
  </si>
  <si>
    <t xml:space="preserve">FRAIS SCOLAIRE-HEBERGEMENT+RESTAURATION </t>
  </si>
  <si>
    <t>GENDARMERIE NIENA</t>
  </si>
  <si>
    <t>SOUTIEN A LA BRIGADE DE NIENA GENDARMERIE POUR LA FETE DU 22 SEPTEMBRE</t>
  </si>
  <si>
    <t>ACTUALISATION DU PLAN DE DEVELOPPEMENT COMMUNAUTAIRE</t>
  </si>
  <si>
    <t>GIE DJI NKABARA DE FINKOLO GANADOUGOU</t>
  </si>
  <si>
    <t>APPUI ET EQUIPEMENTS POUR LES TROIS GIE FINKOLO</t>
  </si>
  <si>
    <t>GIE FINKOLO</t>
  </si>
  <si>
    <t>MOTO TRICYCLE POUR LA COMMUNAUTE</t>
  </si>
  <si>
    <t xml:space="preserve">GIE NAMPALA </t>
  </si>
  <si>
    <t>GIE N'TJIKOUNA</t>
  </si>
  <si>
    <t>GIE NIETA DE NAMPALA</t>
  </si>
  <si>
    <t>APPUI ET EQUIPEMENTS POUR LES TROIS GIE NAMPALA</t>
  </si>
  <si>
    <t>GIE YIRIWA DE N'TJIKOUNA</t>
  </si>
  <si>
    <t>APPUI ET EQUIPEMENTS POUR LES TROIS GIE N'TJIKOUNA</t>
  </si>
  <si>
    <t>GOUVERNORAT</t>
  </si>
  <si>
    <t xml:space="preserve">DON AU GOUVERNORAT </t>
  </si>
  <si>
    <t>FORMATIONS EN FAVEUR DE LA COMMUNAUTE</t>
  </si>
  <si>
    <t>DONS DE SEMENCES PIMENTS NAMPALA</t>
  </si>
  <si>
    <t>DONS DE SEMENCES PIMENTS N'TJIKOUNA</t>
  </si>
  <si>
    <t>DONS DE SEMENCES PIMENTS N'GOLOLA</t>
  </si>
  <si>
    <t>FINKOLO</t>
  </si>
  <si>
    <t>ETUDES ET SUIVI CONSTRUCTION DU PONT DE FINKOLO</t>
  </si>
  <si>
    <t>FINKOLO, NAMPALA, N'GOLOLA ET N'TJIKOUNA</t>
  </si>
  <si>
    <t>ACCESSOIRES POMPES MANUELLES</t>
  </si>
  <si>
    <t>TOFOLANI</t>
  </si>
  <si>
    <t>ENTRETIEN PONT</t>
  </si>
  <si>
    <t>DON ECRAN GEANT NAMPALA</t>
  </si>
  <si>
    <t>DON ECRAN GEANT N'TJIKOUNA</t>
  </si>
  <si>
    <t>DON ECRAN GEANT FINKOLO</t>
  </si>
  <si>
    <t>FRAIS DE RESTAURATION A LA FORMATION COMMUNALE</t>
  </si>
  <si>
    <t xml:space="preserve">APPUI AUX ASSOCIATIONS FEMININES ET DES JEUNES </t>
  </si>
  <si>
    <t>EQUIPEMENTS MARAICHERS POUR LA COMMUNAUTE</t>
  </si>
  <si>
    <t>DONS AUX PARTENAIRES SOCIAUX POUR LE RAMADAN</t>
  </si>
  <si>
    <t>ACHAT DE 5 CAMIONS DE MOELLONS POUR LA CONTRUCTION PONT</t>
  </si>
  <si>
    <t>SPONSORING CYCLISME N'TJIKOUNA</t>
  </si>
  <si>
    <t>APPUI AUX ACTIVITES RELIGIEUSES ET CULTURELLES N'TJIKOUNA</t>
  </si>
  <si>
    <t>SOUTIEN POUR FETE DE MAOULOUD NAMPALA</t>
  </si>
  <si>
    <t>APPUI AUX ACTIVITES RELIGIEUSES ET CULTURELLES NAMPALA</t>
  </si>
  <si>
    <t>FRAIS INSTALLATIONS TELES DANS LES 3 VILLAGES</t>
  </si>
  <si>
    <t xml:space="preserve">DONS AUX RESPONSABLES DES 3 VILLAGES (NAMPALA-FINKOLO-N'TJIKOUNA)  </t>
  </si>
  <si>
    <t>ANPE</t>
  </si>
  <si>
    <t>DON POUR LE MOIS DE RAMADAN 2022 ANPE</t>
  </si>
  <si>
    <t>CENTRE DE SANTE FINKOLO</t>
  </si>
  <si>
    <t>DON POUR LE MOIS DE RAMADAN 2022 CENTRE DE SANTE FINKOLO</t>
  </si>
  <si>
    <t>CONSTRUCTION PONT</t>
  </si>
  <si>
    <t>TRAVAUX DE RETENUE D'EAU SUR LE PONT</t>
  </si>
  <si>
    <t>CONSTRUCTION DE DALOT</t>
  </si>
  <si>
    <t>DIRECTION REGIONALE DE LA PROTECTION CIVIL</t>
  </si>
  <si>
    <t>KOULIKORO</t>
  </si>
  <si>
    <t>DON POUR LA PROTECTION CIVILE DE KATI</t>
  </si>
  <si>
    <t>ASSOCIATION DES FEMMES DE KATI &amp; DIO</t>
  </si>
  <si>
    <t>DON POUR LA JOURNEE DES FEMMES DU 8 MARS</t>
  </si>
  <si>
    <t>ASSOCIATION AMITIE MALI INDE</t>
  </si>
  <si>
    <t>DON POUR LA JOURNEE DE L'ASSOCIATION</t>
  </si>
  <si>
    <t>TOTAL</t>
  </si>
  <si>
    <t>Annexe 7 – Répertoire des titres miniers</t>
  </si>
  <si>
    <t xml:space="preserve">PERMIS DE RECHERCHE POUR OR </t>
  </si>
  <si>
    <t>ID</t>
  </si>
  <si>
    <t>Detenteur</t>
  </si>
  <si>
    <t>N° d'attr</t>
  </si>
  <si>
    <t>Date d'attr</t>
  </si>
  <si>
    <t>Substance</t>
  </si>
  <si>
    <t>Localité</t>
  </si>
  <si>
    <t xml:space="preserve">District </t>
  </si>
  <si>
    <t>Sup/Km2</t>
  </si>
  <si>
    <t>Date de renv 1</t>
  </si>
  <si>
    <t>Sup renv 1</t>
  </si>
  <si>
    <t>Date de renv 2</t>
  </si>
  <si>
    <t>Sup renv 2</t>
  </si>
  <si>
    <t>Ahmed Dembelé et Fils</t>
  </si>
  <si>
    <t>3649/MM</t>
  </si>
  <si>
    <t>or</t>
  </si>
  <si>
    <t>Boundio-Ouest</t>
  </si>
  <si>
    <t>renv en cours</t>
  </si>
  <si>
    <t>Bintou Camara et Fils (SOBICAF)</t>
  </si>
  <si>
    <t>3652/MM</t>
  </si>
  <si>
    <t>Tabakoro</t>
  </si>
  <si>
    <t>N°18-3543/MMP 08/10/2018</t>
  </si>
  <si>
    <t>Yiyuan Mines Sarl</t>
  </si>
  <si>
    <t>0011/MM</t>
  </si>
  <si>
    <t>Dégala</t>
  </si>
  <si>
    <t>Kangaba</t>
  </si>
  <si>
    <t>Camara et Fils SOCAF 2</t>
  </si>
  <si>
    <t>00125/MM</t>
  </si>
  <si>
    <t>Boudou Kamara</t>
  </si>
  <si>
    <t>0126/MM</t>
  </si>
  <si>
    <t>Ziasso</t>
  </si>
  <si>
    <t>Bagoe</t>
  </si>
  <si>
    <t>B &amp; B Sarl</t>
  </si>
  <si>
    <t>0127/MM</t>
  </si>
  <si>
    <t>Fina</t>
  </si>
  <si>
    <t>N°3099/MMP 19/09/2019</t>
  </si>
  <si>
    <t>Lucky Miners Sarl</t>
  </si>
  <si>
    <t>0417/MM</t>
  </si>
  <si>
    <t>Kénieko-Nord</t>
  </si>
  <si>
    <t>Kénieba</t>
  </si>
  <si>
    <t>N°1853/MMP 01/06/2018</t>
  </si>
  <si>
    <t>N°2436/MMEE DU 23/06/2021</t>
  </si>
  <si>
    <t>Alwadoud Sa</t>
  </si>
  <si>
    <t>0521/MM</t>
  </si>
  <si>
    <t>Winza</t>
  </si>
  <si>
    <t>N°3024/MMP 17/09/2019</t>
  </si>
  <si>
    <t>CONTAGO GOLD MALI SARL</t>
  </si>
  <si>
    <t>0582/MMM</t>
  </si>
  <si>
    <t>Garalo</t>
  </si>
  <si>
    <t>N°2492/MMP 23/08/2019</t>
  </si>
  <si>
    <t>N°2070/MMEE 06/05/2021</t>
  </si>
  <si>
    <t>Trfrt de Golden Spear Mali SARL à CONTANGO GOLD MALI SARL N°2021-4586/MMEE-SG du 05/11/2021</t>
  </si>
  <si>
    <t>ROSCAN GOLD MALI SARL</t>
  </si>
  <si>
    <t>N°600/MM</t>
  </si>
  <si>
    <t>Mankouké</t>
  </si>
  <si>
    <t>N°3608/MMP 16/10/2018</t>
  </si>
  <si>
    <t>N°2884/MMEE 07/12/2020</t>
  </si>
  <si>
    <t>OMNIUM INVEST SA</t>
  </si>
  <si>
    <t>0969/MM</t>
  </si>
  <si>
    <t>Pankourou</t>
  </si>
  <si>
    <t>N°2592/MMP du 28/08/2019</t>
  </si>
  <si>
    <t>Sympa Mining Sarl</t>
  </si>
  <si>
    <t>0687/MM</t>
  </si>
  <si>
    <t>Yatéla-sud</t>
  </si>
  <si>
    <t>N°1752/MMP 23/05/2018</t>
  </si>
  <si>
    <t>Avion Mali Corporation sa</t>
  </si>
  <si>
    <t>0695/MM</t>
  </si>
  <si>
    <t>Kofi-Dabora-Sud</t>
  </si>
  <si>
    <t>N°2608/MMP 25/07/2018</t>
  </si>
  <si>
    <t>N°2435/MMEE-SG DU 23/06/2021</t>
  </si>
  <si>
    <t>Minex Sarl</t>
  </si>
  <si>
    <t>0811/MM</t>
  </si>
  <si>
    <t>Zérékoro</t>
  </si>
  <si>
    <t>Global Equipement and Service Sarlu</t>
  </si>
  <si>
    <t>0915/MM</t>
  </si>
  <si>
    <t>Tiola-Kobasso</t>
  </si>
  <si>
    <t>N°1886/MMP 05/06/2018</t>
  </si>
  <si>
    <t>CGC Overseas Contruction Group</t>
  </si>
  <si>
    <t>1275/MM</t>
  </si>
  <si>
    <t>Fodié</t>
  </si>
  <si>
    <t>N°18_1380/MMP-SG 02/05/2018</t>
  </si>
  <si>
    <t>N°2504/MMEE du 01/07/2021</t>
  </si>
  <si>
    <t>MITRAM Sarl</t>
  </si>
  <si>
    <t>1277/MM</t>
  </si>
  <si>
    <t>Kourouba-Nord</t>
  </si>
  <si>
    <t>Oklo Ressources Mali Sarl</t>
  </si>
  <si>
    <t>1279/MM</t>
  </si>
  <si>
    <t>Aité Sud</t>
  </si>
  <si>
    <t>Toguna Mining Sarl</t>
  </si>
  <si>
    <t>1280/MM</t>
  </si>
  <si>
    <t>Siramana</t>
  </si>
  <si>
    <t>Maifa Mining Corporation Sarl</t>
  </si>
  <si>
    <t>1282/MM</t>
  </si>
  <si>
    <t>Kodiou</t>
  </si>
  <si>
    <t>N°2496/MMP 23/08/2019</t>
  </si>
  <si>
    <t>Mani Sarl</t>
  </si>
  <si>
    <t>1533/MM</t>
  </si>
  <si>
    <t>Diangounté-Sud</t>
  </si>
  <si>
    <t>Falconis Djiguiya Investissement (SFDI Sarl)</t>
  </si>
  <si>
    <t>1534/MM</t>
  </si>
  <si>
    <t>Kékoro-Nord-Ouest</t>
  </si>
  <si>
    <t>N°3628/MMP du 17/10/2018</t>
  </si>
  <si>
    <t>N°2021-3345/MMEE-SG du 30/08/2021</t>
  </si>
  <si>
    <t>Greeneco Mining Mali Sa</t>
  </si>
  <si>
    <t>1591/MM</t>
  </si>
  <si>
    <t>Ouiaga-Sud</t>
  </si>
  <si>
    <t>N°2611/MMP 25/07/2018</t>
  </si>
  <si>
    <t>N°2021-4663/MMEE-SG du 10/11/2021</t>
  </si>
  <si>
    <t>1592/MM</t>
  </si>
  <si>
    <t>Koussikoto-Ouest</t>
  </si>
  <si>
    <t>N°2778/MMP 02/08/2018</t>
  </si>
  <si>
    <t>N°2021-3553/MMEE-SG du 06/09/2021</t>
  </si>
  <si>
    <t>New Mining Mali Sarl</t>
  </si>
  <si>
    <t>1623/MM</t>
  </si>
  <si>
    <t>Bena-West</t>
  </si>
  <si>
    <t>N°3611/MMP 16/10/2018</t>
  </si>
  <si>
    <t>N°2021-4616/MMEE-SG du 08/11/2021</t>
  </si>
  <si>
    <t>Dialadidian</t>
  </si>
  <si>
    <t>N°3559/MMP 10/10/18</t>
  </si>
  <si>
    <t>Dragold Sa</t>
  </si>
  <si>
    <t>1625/MM</t>
  </si>
  <si>
    <t>Lena</t>
  </si>
  <si>
    <t>N°2610/MMP 25/07/2018</t>
  </si>
  <si>
    <t>N°2021-4662/MMEE-SG du 10/11/2021</t>
  </si>
  <si>
    <t>Mali Gold Resources Sa</t>
  </si>
  <si>
    <t>1822/MM</t>
  </si>
  <si>
    <t>Kébéni</t>
  </si>
  <si>
    <t>N°18-3539/MMP 08/10/2018</t>
  </si>
  <si>
    <t>Legend Gold Mali sarl</t>
  </si>
  <si>
    <t>1823/MM</t>
  </si>
  <si>
    <t>Tabakorolé</t>
  </si>
  <si>
    <t>N°18-3538/MMP 08/10/2018</t>
  </si>
  <si>
    <t>BT Minerals Sarl</t>
  </si>
  <si>
    <t>1901/MM</t>
  </si>
  <si>
    <t>Kolimba</t>
  </si>
  <si>
    <t>Sinogking Mining Mali S.A</t>
  </si>
  <si>
    <t>2059/MM</t>
  </si>
  <si>
    <t>Kolena</t>
  </si>
  <si>
    <t>Doumbouta Sarl</t>
  </si>
  <si>
    <t>2066/MM</t>
  </si>
  <si>
    <t xml:space="preserve">Fari </t>
  </si>
  <si>
    <t>Avion Mali Exploration sa</t>
  </si>
  <si>
    <t>2068/MM</t>
  </si>
  <si>
    <t>Walia</t>
  </si>
  <si>
    <t>N°2779/MMP 02/08/2018</t>
  </si>
  <si>
    <t>N°2164/MMEE 14/05/2021</t>
  </si>
  <si>
    <t>Goldrox Mali Sa</t>
  </si>
  <si>
    <t>2069/MM</t>
  </si>
  <si>
    <t>Batouba</t>
  </si>
  <si>
    <t>N°2609/MMP 25/07/2018</t>
  </si>
  <si>
    <t>N°2021-4661/MMEE-SG du 10/11/2021</t>
  </si>
  <si>
    <t>Koh-I-Noor Mali sa</t>
  </si>
  <si>
    <t>2070/MM</t>
  </si>
  <si>
    <t xml:space="preserve">Farabana </t>
  </si>
  <si>
    <t>N°18-35432/MMP 08/10/2018</t>
  </si>
  <si>
    <t>Tunu Resources sarl</t>
  </si>
  <si>
    <t>2551/MM</t>
  </si>
  <si>
    <t>Yatia-Est</t>
  </si>
  <si>
    <t>N°1358/MMP 22/5/2019</t>
  </si>
  <si>
    <t>N°2022-4457/MMEE-SG du 27/09/2022</t>
  </si>
  <si>
    <t>Mining Gold Company Mali Sarl</t>
  </si>
  <si>
    <t>2972/MM</t>
  </si>
  <si>
    <t>Kai</t>
  </si>
  <si>
    <t>Bagoé</t>
  </si>
  <si>
    <t>Sankarani Ressources sarl</t>
  </si>
  <si>
    <t>2957/MM</t>
  </si>
  <si>
    <t>Bokoro II</t>
  </si>
  <si>
    <t>N°2497/MMP DU 23/08/2019</t>
  </si>
  <si>
    <t>Groupe-GEMSCO Sarl</t>
  </si>
  <si>
    <t>3595/MM</t>
  </si>
  <si>
    <t>Banko-Nord</t>
  </si>
  <si>
    <t>Exploration de Siribaya Sarl</t>
  </si>
  <si>
    <t>3775/MM</t>
  </si>
  <si>
    <t>Siribaya II</t>
  </si>
  <si>
    <t>Kéniéba</t>
  </si>
  <si>
    <t>N°2054/MM 23/06/2017</t>
  </si>
  <si>
    <t>N°2764/MMP 04/09/2019</t>
  </si>
  <si>
    <t>Mandingold Mining Sarl</t>
  </si>
  <si>
    <t>3843/MM</t>
  </si>
  <si>
    <t>Namarana-Sud</t>
  </si>
  <si>
    <t>N°0694/MMP 21/03/2019</t>
  </si>
  <si>
    <t>N°21-1655/MMEE 19/04/2021</t>
  </si>
  <si>
    <t>Mdf N°0287/MMP 12/02/2020</t>
  </si>
  <si>
    <t>Harmony Gold Sarl</t>
  </si>
  <si>
    <t>3886/MM</t>
  </si>
  <si>
    <t>Kouloumadio</t>
  </si>
  <si>
    <t>N°19-1534/MMP 18/06/19</t>
  </si>
  <si>
    <t>N°2022-4492/MMEE-SG du 29/09/2022</t>
  </si>
  <si>
    <t>Zheng DA Yiyuan Mines Mali</t>
  </si>
  <si>
    <t>3887/MM</t>
  </si>
  <si>
    <t>Kolenda</t>
  </si>
  <si>
    <t>N°4274/MMP 07/12/2018</t>
  </si>
  <si>
    <t>Iamgold Exploration Mali sarl</t>
  </si>
  <si>
    <t>3889//MM</t>
  </si>
  <si>
    <t>Taya-Maléa II</t>
  </si>
  <si>
    <t>N°4489/MMP 28/12/2018</t>
  </si>
  <si>
    <t>CGC Overseas Contruction Group (CGCOC Group)</t>
  </si>
  <si>
    <t>3891/MM</t>
  </si>
  <si>
    <t>Balandougou-Sud</t>
  </si>
  <si>
    <t>N°0116/MMP 29/01/2019</t>
  </si>
  <si>
    <t>Rahimming sarl</t>
  </si>
  <si>
    <t>3892/MM</t>
  </si>
  <si>
    <t>Faladjè</t>
  </si>
  <si>
    <t>N°3838/MMP 29/10/2019</t>
  </si>
  <si>
    <t>N°2021-4115/MMEE-SG du 04/10/2021</t>
  </si>
  <si>
    <t>3894/MM</t>
  </si>
  <si>
    <t>Mansaya</t>
  </si>
  <si>
    <t>N°4368/MMP 18/12/2018</t>
  </si>
  <si>
    <t>Africa Mining sarl</t>
  </si>
  <si>
    <t>4606/MM</t>
  </si>
  <si>
    <t>Moussala</t>
  </si>
  <si>
    <t>N°2493/MMP DU 23/08/2019</t>
  </si>
  <si>
    <t>Malienne de Prestation Sarl (SOMAPRE -Sarl)</t>
  </si>
  <si>
    <t>0016/MM</t>
  </si>
  <si>
    <t>Senou</t>
  </si>
  <si>
    <t>Koutiala</t>
  </si>
  <si>
    <t>Malienne d'Investissement et de Negoce (SOMAIN)</t>
  </si>
  <si>
    <t>0613/MM</t>
  </si>
  <si>
    <t>Foulalaba</t>
  </si>
  <si>
    <t>Star Mining Sarl</t>
  </si>
  <si>
    <t>0615/MM</t>
  </si>
  <si>
    <t>Diokéba</t>
  </si>
  <si>
    <t>N°1854/MMP DU 21/05/2020</t>
  </si>
  <si>
    <t>Resolute Mali sa</t>
  </si>
  <si>
    <t>1894/MM</t>
  </si>
  <si>
    <t>2005/MM</t>
  </si>
  <si>
    <t>Léna-Sud</t>
  </si>
  <si>
    <t>N°3060/MMP 18/09/2019</t>
  </si>
  <si>
    <t>GONKA GOLD MALI SARL</t>
  </si>
  <si>
    <t>2006/MM</t>
  </si>
  <si>
    <t>Maligonga-Est</t>
  </si>
  <si>
    <t>N°3557/MMP 11/10/2019</t>
  </si>
  <si>
    <t>N°2022-0028/MMEE-SG DU 24/01/2022</t>
  </si>
  <si>
    <t>Transféré de FOKOLORE MINING SARL à GONK GOLD MALI SARL  N°3047/MMEE-SG DU 17/08/2021</t>
  </si>
  <si>
    <t>STE Malienne de Mine (SOMAMINE)</t>
  </si>
  <si>
    <t>2127/MM</t>
  </si>
  <si>
    <t>Diangounté-Ouest</t>
  </si>
  <si>
    <t>N°2505/MMEE du 01/07/2021</t>
  </si>
  <si>
    <t>2164/MM</t>
  </si>
  <si>
    <t>Kolondiéba-Nord</t>
  </si>
  <si>
    <t>Transfert de Compass à Oklo  N°4319/MM 22/12/2017</t>
  </si>
  <si>
    <t>Etablissement Zoumana TRAORE Sarl</t>
  </si>
  <si>
    <t>2333/MM</t>
  </si>
  <si>
    <t>Mafélé</t>
  </si>
  <si>
    <t>N°2021-2769/MMEE-SG du 02/08/2021</t>
  </si>
  <si>
    <t>Finoil Mines Sarl</t>
  </si>
  <si>
    <t>3084/MM</t>
  </si>
  <si>
    <t>Hafia-Nord</t>
  </si>
  <si>
    <t>N°2150/MMEE 14/05/2021</t>
  </si>
  <si>
    <t>Glencar Mali sarl</t>
  </si>
  <si>
    <t>3338/MM</t>
  </si>
  <si>
    <t>Malikila</t>
  </si>
  <si>
    <t>N°0087/MMP DU 28/01/2020</t>
  </si>
  <si>
    <t>N°2021-5718/MMEE-SG du 31/12/2021</t>
  </si>
  <si>
    <t>Timbuktu Ressources Sarl</t>
  </si>
  <si>
    <t>3583/MM</t>
  </si>
  <si>
    <t>Sanankoroni</t>
  </si>
  <si>
    <t>N°4873/MMP 20/12/2019</t>
  </si>
  <si>
    <t>N°2022-1455/MMEE-SG du 12/05/2022</t>
  </si>
  <si>
    <t>Le Groupe SOABF Sarl</t>
  </si>
  <si>
    <t>3585/MM</t>
  </si>
  <si>
    <t>Mebougou</t>
  </si>
  <si>
    <t>N°1367/MMP du 06/04/2020</t>
  </si>
  <si>
    <t>N°2022-0745/MMEE-SG du 29/03/2022</t>
  </si>
  <si>
    <t>SOMINIA Sarl</t>
  </si>
  <si>
    <t>3670/MM</t>
  </si>
  <si>
    <t>Tourela</t>
  </si>
  <si>
    <t>Demba Kanté Minière Sarl</t>
  </si>
  <si>
    <t>3816/MM</t>
  </si>
  <si>
    <t>Kodani-Est</t>
  </si>
  <si>
    <t>N°0405/MMP 19/02/2020</t>
  </si>
  <si>
    <t>OMGF Mining Sarl</t>
  </si>
  <si>
    <t>3818/MM</t>
  </si>
  <si>
    <t>Or</t>
  </si>
  <si>
    <t>Nérékoro-Sud</t>
  </si>
  <si>
    <t>Africa Resources and Investment sarl</t>
  </si>
  <si>
    <t>4014/MM</t>
  </si>
  <si>
    <t>Binzana-Ouest</t>
  </si>
  <si>
    <t>Songhoré Sarl</t>
  </si>
  <si>
    <t>4027/MM</t>
  </si>
  <si>
    <t>Donbaleya</t>
  </si>
  <si>
    <t>Jinlong Sarl</t>
  </si>
  <si>
    <t>4028/MM</t>
  </si>
  <si>
    <t>Sakoro</t>
  </si>
  <si>
    <t>N°3939/MMP  4/11/19</t>
  </si>
  <si>
    <t>N°2022-2116/MMEE-SG du 09/06/2022</t>
  </si>
  <si>
    <t>Etablissement Yara et Frères</t>
  </si>
  <si>
    <t>4254/MM</t>
  </si>
  <si>
    <t>Bindiougoula</t>
  </si>
  <si>
    <t>N°2021-4332/MMEE-SG du 18/10/2021</t>
  </si>
  <si>
    <t>4075/MM</t>
  </si>
  <si>
    <t>Yanfolila-Est</t>
  </si>
  <si>
    <t>Trasf de Compass à oklo N°4318/MM 22/12/2017</t>
  </si>
  <si>
    <t>4337/MM</t>
  </si>
  <si>
    <t>Daounabéré-Sud</t>
  </si>
  <si>
    <t>N°2170/MMEE 14/05/2021</t>
  </si>
  <si>
    <t>Hafia Mining sarl</t>
  </si>
  <si>
    <t>4751/MM</t>
  </si>
  <si>
    <t>Sanoukou-Nord</t>
  </si>
  <si>
    <t>2538/MMEE du 05/07/2021</t>
  </si>
  <si>
    <t>Afria Mining sarl</t>
  </si>
  <si>
    <t>4753/MM</t>
  </si>
  <si>
    <t>Sirakourou</t>
  </si>
  <si>
    <t>Koh-I-Noor Mali Sa</t>
  </si>
  <si>
    <t>4841/MM</t>
  </si>
  <si>
    <t>Yatéla-Sud-Ouest</t>
  </si>
  <si>
    <t>H.B.D Sarl</t>
  </si>
  <si>
    <t>4849/MM</t>
  </si>
  <si>
    <t>Kambélé-Ouest</t>
  </si>
  <si>
    <t>N°2992/MMEE 16/12/2020</t>
  </si>
  <si>
    <t>Mdf par arrêté N°2022-4537/MMEE-SG du 30/09/2022</t>
  </si>
  <si>
    <t>Saliké et Fils Sarl</t>
  </si>
  <si>
    <t>4850/MM</t>
  </si>
  <si>
    <t>Sitakili</t>
  </si>
  <si>
    <t>N°2029/MMP DU 01/06/2020</t>
  </si>
  <si>
    <t>New Hope Gold Mali Sarl</t>
  </si>
  <si>
    <t>5023/MM</t>
  </si>
  <si>
    <t>Djougourouni</t>
  </si>
  <si>
    <t>Simpa Mines Sarl</t>
  </si>
  <si>
    <t>5024/MM</t>
  </si>
  <si>
    <t>Bindougou</t>
  </si>
  <si>
    <t>Mali Comlumbus Mines Sarl</t>
  </si>
  <si>
    <t>Abaladougou-Kénieba-Nord</t>
  </si>
  <si>
    <t>Falcon Gold rseources Sarl</t>
  </si>
  <si>
    <t>0170/MM</t>
  </si>
  <si>
    <t>Fourtéré</t>
  </si>
  <si>
    <t>Komet Mali Sarl</t>
  </si>
  <si>
    <t>0204/MM</t>
  </si>
  <si>
    <t>Dabia-Sud</t>
  </si>
  <si>
    <t>N°1045/MMP du 19/03/2020</t>
  </si>
  <si>
    <t>N°2022-0524/MMEE-SG du 16/03/2022</t>
  </si>
  <si>
    <t>Mandé Empire Ressources Sarl</t>
  </si>
  <si>
    <t>0441/MM</t>
  </si>
  <si>
    <t>Boubou</t>
  </si>
  <si>
    <t>N°2021-5868/MMEE-SG du 31/12/2021</t>
  </si>
  <si>
    <t>ABG Exploration Mali</t>
  </si>
  <si>
    <t>0722/MM</t>
  </si>
  <si>
    <t>Gourbassi-Est</t>
  </si>
  <si>
    <t>N°2021-2828/MMEE-SG du 05/08/2021</t>
  </si>
  <si>
    <t>Minekalé Forage Sarl</t>
  </si>
  <si>
    <t>1040/MM</t>
  </si>
  <si>
    <t>Karan-Sud</t>
  </si>
  <si>
    <t>Ad4- Consulting Sarl</t>
  </si>
  <si>
    <t>1043/MM</t>
  </si>
  <si>
    <t>Sebessounkoto-Sud</t>
  </si>
  <si>
    <t>Sangha Mining Team Sarl</t>
  </si>
  <si>
    <t>1289/MM</t>
  </si>
  <si>
    <t>Gbomboto</t>
  </si>
  <si>
    <t>Bougnouni</t>
  </si>
  <si>
    <t>Deké Sarl</t>
  </si>
  <si>
    <t>1293/MM</t>
  </si>
  <si>
    <t>Tiongui</t>
  </si>
  <si>
    <t>Souldji Mining Sarl</t>
  </si>
  <si>
    <t>1310/MM</t>
  </si>
  <si>
    <t>Doufourou</t>
  </si>
  <si>
    <t>Mangané et Fils Sarl</t>
  </si>
  <si>
    <t>1439/MM</t>
  </si>
  <si>
    <t>Kémedougou-Ouest</t>
  </si>
  <si>
    <t>Iamgold Mali Corporation</t>
  </si>
  <si>
    <t>1441/MM</t>
  </si>
  <si>
    <t>Kofia II</t>
  </si>
  <si>
    <t>N°1935/MMP du 27/05/2020</t>
  </si>
  <si>
    <t>En cours de renouvellement</t>
  </si>
  <si>
    <t>Orbite Mining Sarl</t>
  </si>
  <si>
    <t>1442/MM</t>
  </si>
  <si>
    <t>Djelibani-Est</t>
  </si>
  <si>
    <t>Altaman Resources Sarl</t>
  </si>
  <si>
    <t xml:space="preserve">1449/MM </t>
  </si>
  <si>
    <t>Bindougoula-Sud</t>
  </si>
  <si>
    <t>Mines Carries SA</t>
  </si>
  <si>
    <t>1523/MM</t>
  </si>
  <si>
    <t>Sanankourouni</t>
  </si>
  <si>
    <t>N°2022-3559/MMEE-SG du 11/08/2022</t>
  </si>
  <si>
    <t>Gold partners Sarl</t>
  </si>
  <si>
    <t>1565/MM</t>
  </si>
  <si>
    <t>Bérila</t>
  </si>
  <si>
    <t>N°3315/MMEE 31/12/2020</t>
  </si>
  <si>
    <t>Solonkoré</t>
  </si>
  <si>
    <t>Minière Bouré  Sarlu</t>
  </si>
  <si>
    <t>1902/MM</t>
  </si>
  <si>
    <t>Dionkala</t>
  </si>
  <si>
    <t>Etablissements Zoumana TRAORE MINES</t>
  </si>
  <si>
    <t>2055/MM</t>
  </si>
  <si>
    <t>Kéniébandi</t>
  </si>
  <si>
    <t>N°2169/MMEE 14/05/2021</t>
  </si>
  <si>
    <t>2056/MM</t>
  </si>
  <si>
    <t>Babara II</t>
  </si>
  <si>
    <t>N°2021-2937/MMEE-SG du 12/08/2021</t>
  </si>
  <si>
    <t>Nevsun Mali Exploration ltd</t>
  </si>
  <si>
    <t>2109/MM</t>
  </si>
  <si>
    <t>Kofi-Dabora</t>
  </si>
  <si>
    <t>N°2172/MMEE 14/05/2021</t>
  </si>
  <si>
    <t>Mahamadou Bidadji et Frères (SOMABIF Sarl)</t>
  </si>
  <si>
    <t>2110/MM</t>
  </si>
  <si>
    <t>Diessou</t>
  </si>
  <si>
    <t>Canal Gold Sarl</t>
  </si>
  <si>
    <t>2493/MM</t>
  </si>
  <si>
    <t>Kéniéma-Est</t>
  </si>
  <si>
    <t>Kouroufing Gold Sarl</t>
  </si>
  <si>
    <t>2494/MM</t>
  </si>
  <si>
    <t>Kouroufing</t>
  </si>
  <si>
    <t>N°2022-1394/MMEE-SG du 10/05/2022</t>
  </si>
  <si>
    <t>Minékalé Forages Sarl</t>
  </si>
  <si>
    <t>2495/MM</t>
  </si>
  <si>
    <t>Kondoya-Ouest</t>
  </si>
  <si>
    <t>Diango Mines Sarl</t>
  </si>
  <si>
    <t>2616/MM</t>
  </si>
  <si>
    <t>Donkorona</t>
  </si>
  <si>
    <t>One Sourccet Afrikon Technologi Sarl</t>
  </si>
  <si>
    <t>2642/MM</t>
  </si>
  <si>
    <t>Bananko</t>
  </si>
  <si>
    <t>N°21-1928/MMEE 29/04/2021</t>
  </si>
  <si>
    <t>2644/MM</t>
  </si>
  <si>
    <t>Dandoko</t>
  </si>
  <si>
    <t>N°2991/MMEE 16/12/2020</t>
  </si>
  <si>
    <t>2645/MM</t>
  </si>
  <si>
    <t>Kolondiéba</t>
  </si>
  <si>
    <t>N°2021-4448/MMEE-SG du 28/10/2021</t>
  </si>
  <si>
    <t>2646/MM</t>
  </si>
  <si>
    <t>Gombaly</t>
  </si>
  <si>
    <t>Camara et Fils (SOCAFSarl)</t>
  </si>
  <si>
    <t>2647/MM</t>
  </si>
  <si>
    <t>Boutounguissi</t>
  </si>
  <si>
    <t>2648/MM</t>
  </si>
  <si>
    <t>Aourou</t>
  </si>
  <si>
    <t>Camara Brothers Corporation Sarl</t>
  </si>
  <si>
    <t>2673/MM</t>
  </si>
  <si>
    <t>Sourokoto</t>
  </si>
  <si>
    <t>Sanou Star Resources (2SR)</t>
  </si>
  <si>
    <t>2674/MM</t>
  </si>
  <si>
    <t xml:space="preserve">Kakadian </t>
  </si>
  <si>
    <t>2783/MM</t>
  </si>
  <si>
    <t xml:space="preserve">Yanfolila </t>
  </si>
  <si>
    <t>N°2021-4449/MMEE-SG du 28/10/2021</t>
  </si>
  <si>
    <t>BlueBird Mali Sarl</t>
  </si>
  <si>
    <t>3123/MM</t>
  </si>
  <si>
    <t>Nétékoto</t>
  </si>
  <si>
    <t>N°2173/MMEE 14/05/2021</t>
  </si>
  <si>
    <t>Ressources Robex Mali sarl</t>
  </si>
  <si>
    <t>3135/MM</t>
  </si>
  <si>
    <t>Kamasso</t>
  </si>
  <si>
    <t>N°0858/MMEE 06/04/2022</t>
  </si>
  <si>
    <t>AGMEX Sarl</t>
  </si>
  <si>
    <t>3137/MM</t>
  </si>
  <si>
    <t>N'Golopènè-Est</t>
  </si>
  <si>
    <t>N°3238/MMEE 31/12/2020</t>
  </si>
  <si>
    <t>Robex Ressources SARL</t>
  </si>
  <si>
    <t>3223/MM</t>
  </si>
  <si>
    <t>Diangounté-Nord</t>
  </si>
  <si>
    <t>N°2021-6070/MMEE-SG du 31/12/2021</t>
  </si>
  <si>
    <t>Trsf de Universal G.I.S Sarl N°2509/MMP du 26/08/2019</t>
  </si>
  <si>
    <t>Resolute Exploration sarl</t>
  </si>
  <si>
    <t>2820/MM</t>
  </si>
  <si>
    <t>Bokoutinnti</t>
  </si>
  <si>
    <t>2821/MM</t>
  </si>
  <si>
    <t xml:space="preserve">Massioko </t>
  </si>
  <si>
    <t>N°2021-3819/MMEE-SG du 17/09/2021</t>
  </si>
  <si>
    <t>2822/MM</t>
  </si>
  <si>
    <t>Tégueré</t>
  </si>
  <si>
    <t>N°1594/MMEE-SG du 15/04/2021</t>
  </si>
  <si>
    <t>Groupe Sack's Gold sarl</t>
  </si>
  <si>
    <t>3482/MM</t>
  </si>
  <si>
    <t>Djinetounina</t>
  </si>
  <si>
    <t>3205/MM</t>
  </si>
  <si>
    <t>Yatéla</t>
  </si>
  <si>
    <t>Enrroxs Energy &amp; Mining Mali Sa</t>
  </si>
  <si>
    <t>3226/MM</t>
  </si>
  <si>
    <t>Tinguelé</t>
  </si>
  <si>
    <t>2651/MMEE-SG du 19/07/2021</t>
  </si>
  <si>
    <t>Sahelienne de Produits Petroliers (SOSAP Sarl)</t>
  </si>
  <si>
    <t>4058/MM</t>
  </si>
  <si>
    <t>Sounndonndiala</t>
  </si>
  <si>
    <t>N°2022-2039/MMEE-SG du 08/06/2022</t>
  </si>
  <si>
    <t>Cora Gold mali Sarl</t>
  </si>
  <si>
    <t>4104/MM</t>
  </si>
  <si>
    <t>Satifara-Ouest</t>
  </si>
  <si>
    <t>Korega Sarl</t>
  </si>
  <si>
    <t>4227/MM</t>
  </si>
  <si>
    <t>Farabalé-Ouest</t>
  </si>
  <si>
    <t>4412/MM</t>
  </si>
  <si>
    <t>Kambaya II</t>
  </si>
  <si>
    <t>N°2021-4660/MMEE-SG du 10/11/2021</t>
  </si>
  <si>
    <t>Great Quest Mali sa</t>
  </si>
  <si>
    <t>0368/MMP</t>
  </si>
  <si>
    <t>Sanoukou</t>
  </si>
  <si>
    <t>N°2021-4997/MMEE-SG du 30/11/2021</t>
  </si>
  <si>
    <t>Sacko Holding Sa</t>
  </si>
  <si>
    <t>0369/MMP</t>
  </si>
  <si>
    <t>Fininko</t>
  </si>
  <si>
    <t>N°2021-2876/MMEE-SG du 06/08/2021</t>
  </si>
  <si>
    <t>Tropical Gold du Mali Sarl</t>
  </si>
  <si>
    <t>0370/MMP</t>
  </si>
  <si>
    <t>Kangaré</t>
  </si>
  <si>
    <t>N°2022-0424/MMEE-SG du 09/03/2022</t>
  </si>
  <si>
    <t>Eurekagold Sarl</t>
  </si>
  <si>
    <t>0395/MMP</t>
  </si>
  <si>
    <t>Gold Mining Sylla et Fils</t>
  </si>
  <si>
    <t>0504/MMP</t>
  </si>
  <si>
    <t>Bogolo</t>
  </si>
  <si>
    <t>Tourekounda BT Sarl</t>
  </si>
  <si>
    <t>0505/MMP</t>
  </si>
  <si>
    <t>Diélibani</t>
  </si>
  <si>
    <t>N°2624/MMEE-SG du 16/07/2021</t>
  </si>
  <si>
    <t>MDF N°2021-5359/MMEE-SG du 21/12/2021</t>
  </si>
  <si>
    <t>Golden spear Mali sarl</t>
  </si>
  <si>
    <t>0506/MMP</t>
  </si>
  <si>
    <t>Bassala</t>
  </si>
  <si>
    <t>N°2022-0249/MMEE-SG du 17/02/2022</t>
  </si>
  <si>
    <t>0511/MMP</t>
  </si>
  <si>
    <t>Kandiolé-Nord</t>
  </si>
  <si>
    <t>N°2021-4589/MMEE-SG du 05/11/2021</t>
  </si>
  <si>
    <t>Tsrf de Ouani-Or SARL à ROSCAN GOLD MALI SARL par arrêté N°2022-3276/MMEE-SG du 26/07/2022</t>
  </si>
  <si>
    <t>Eusimex Sarl</t>
  </si>
  <si>
    <t>0512/MMP</t>
  </si>
  <si>
    <t>M'Piéfina</t>
  </si>
  <si>
    <t>Gavi Mining Sarl</t>
  </si>
  <si>
    <t>0524/MMP</t>
  </si>
  <si>
    <t>Niala</t>
  </si>
  <si>
    <t>En cours de renouv</t>
  </si>
  <si>
    <t>Soumpou Sarl</t>
  </si>
  <si>
    <t>0789/MMP</t>
  </si>
  <si>
    <t>Fangouan-sud</t>
  </si>
  <si>
    <t>N°2021-4588/MMEE-SG du 05/11/2021</t>
  </si>
  <si>
    <t>African Gold Group Mali Sarl</t>
  </si>
  <si>
    <t>0992/MMP</t>
  </si>
  <si>
    <t>Farada</t>
  </si>
  <si>
    <t>N°2021-3226/MMEE-SG du 25/08/2021</t>
  </si>
  <si>
    <t>789 Mining Exploration Sarl</t>
  </si>
  <si>
    <t>1112/MMP</t>
  </si>
  <si>
    <t>Diossyan 2</t>
  </si>
  <si>
    <t>1113/MMP</t>
  </si>
  <si>
    <t>Kofoulatiè-Nord</t>
  </si>
  <si>
    <t>MDF N°2613/MMP du 28/08/2019</t>
  </si>
  <si>
    <t>Minière Bama (SOMIB ) SARL</t>
  </si>
  <si>
    <t>1117/MMP</t>
  </si>
  <si>
    <t>Faladiè-Est</t>
  </si>
  <si>
    <t>Menta Resources Mali Sarl</t>
  </si>
  <si>
    <t>1379/MMP</t>
  </si>
  <si>
    <t>Komana-kouta</t>
  </si>
  <si>
    <t>N°2022-3582/MMEE-SG du 12/08/2022</t>
  </si>
  <si>
    <t>Avion Mali West Exploration Sa</t>
  </si>
  <si>
    <t>1381/MMP</t>
  </si>
  <si>
    <t>Fougadian</t>
  </si>
  <si>
    <t>Compagnie Minière du Mali (COMIMA)</t>
  </si>
  <si>
    <t>1613/MMP</t>
  </si>
  <si>
    <t>Kotouba</t>
  </si>
  <si>
    <t>1615/MMP</t>
  </si>
  <si>
    <t>Koléna</t>
  </si>
  <si>
    <t>1751/MMP</t>
  </si>
  <si>
    <t>N°2021-6046/MMEE-SG du 31/12/2021</t>
  </si>
  <si>
    <t>Trsf de SOLF Sarl à Roscan Gold Mali Sarl  N°2022- 3236/MMEE 25/07/2022</t>
  </si>
  <si>
    <t>Malienne d'Or et de Diamant (SOMADIAM)</t>
  </si>
  <si>
    <t>1768/MMP</t>
  </si>
  <si>
    <t>Kofi-Ouest</t>
  </si>
  <si>
    <t>N°2021-5207/MMEE-SG du 09/12/2021</t>
  </si>
  <si>
    <t>Dramé et Frères (SDF Sarl)</t>
  </si>
  <si>
    <t>1925/MMP</t>
  </si>
  <si>
    <t>Sotian</t>
  </si>
  <si>
    <t>N°2022-2467/MMEE-SG du 23/12/2022</t>
  </si>
  <si>
    <t>1936/MMP</t>
  </si>
  <si>
    <t>Kandiolé-Ouest</t>
  </si>
  <si>
    <t>N°2021-5405/MMEE-SG du 22/12/2021</t>
  </si>
  <si>
    <t>Trsf de Kara Mining à Roscan Gold Mali Sarl  N°2022-2469/MMEE 23/06/2022</t>
  </si>
  <si>
    <t>Minestons Mali Sarl</t>
  </si>
  <si>
    <t>1937/MMP</t>
  </si>
  <si>
    <t>Baoulé</t>
  </si>
  <si>
    <t>Chakrine Mining Sarl</t>
  </si>
  <si>
    <t>2043/MMP</t>
  </si>
  <si>
    <t>Sanoukou-Ouest</t>
  </si>
  <si>
    <t>N°2022-1599/MMEE-SG du 20/05/2022</t>
  </si>
  <si>
    <t>2045/MMP</t>
  </si>
  <si>
    <t>Sékoto-Sud</t>
  </si>
  <si>
    <t>N°2022-1301/MMEE-SG du 05/05/2022</t>
  </si>
  <si>
    <t>Soudan Mining Company (SOMICO) Sarl</t>
  </si>
  <si>
    <t>2058/MMP</t>
  </si>
  <si>
    <t>Linfara</t>
  </si>
  <si>
    <t>jin Yuan sarl</t>
  </si>
  <si>
    <t>2060/MMP</t>
  </si>
  <si>
    <t>Fourou-Ouest</t>
  </si>
  <si>
    <t>Jin Yuan sarl</t>
  </si>
  <si>
    <t>2213/MMP</t>
  </si>
  <si>
    <t>Diourouka-Nord</t>
  </si>
  <si>
    <t>N°2022-1832/MMEE-SG du 31/05/2022</t>
  </si>
  <si>
    <t>Recherche et Exploration Minière au Mali (REM SA)</t>
  </si>
  <si>
    <t>2733/MMP</t>
  </si>
  <si>
    <t>Tiéouléna</t>
  </si>
  <si>
    <t>Légend gold mali Sarl</t>
  </si>
  <si>
    <t>2734/MMP</t>
  </si>
  <si>
    <t>Lakanfla</t>
  </si>
  <si>
    <t>N°2021-5557/MMEE-SG du 29/12/2021</t>
  </si>
  <si>
    <t>Desert Gold Mali Sarl</t>
  </si>
  <si>
    <t>2735/MMP</t>
  </si>
  <si>
    <t>Sébessounkoto-sud</t>
  </si>
  <si>
    <t>N°2022-4693/MMEE-SG du 11/10/2022</t>
  </si>
  <si>
    <t>Trsf de Etruscan Resources à Desert Gold Mali Sarl N°3240/MMEE 31/12/2020</t>
  </si>
  <si>
    <t>2736/MMP</t>
  </si>
  <si>
    <t>Kourou</t>
  </si>
  <si>
    <t>2737/MMP</t>
  </si>
  <si>
    <t>Badogo</t>
  </si>
  <si>
    <t>Ouologuem et Frères</t>
  </si>
  <si>
    <t>2781/MMP</t>
  </si>
  <si>
    <t>Bougouba</t>
  </si>
  <si>
    <t>N°2022-4321/MMEE-SG du 16/09/2022</t>
  </si>
  <si>
    <t>3016/MMP</t>
  </si>
  <si>
    <t>Kobada-Est</t>
  </si>
  <si>
    <t>N°2021-4145/MMEE-SG du 06/10/2021</t>
  </si>
  <si>
    <t>Agence Internationale Pour le Développement Durable Sarl (-AIDD Sarl)</t>
  </si>
  <si>
    <t>3041/MMP</t>
  </si>
  <si>
    <t>Dontékéré</t>
  </si>
  <si>
    <t>Exploitation et Recherche minière au Mali "SERM SA"</t>
  </si>
  <si>
    <t>3320/MMP</t>
  </si>
  <si>
    <t>Faraba-Coura</t>
  </si>
  <si>
    <t>ML Commodities Mali Sa</t>
  </si>
  <si>
    <t>3321/MMP</t>
  </si>
  <si>
    <t>Kalé</t>
  </si>
  <si>
    <t>MALI XINHONG MINING SARL</t>
  </si>
  <si>
    <t>3470/MMP</t>
  </si>
  <si>
    <t>Farina</t>
  </si>
  <si>
    <t>N°2021-4178/MMEE-SG du 08/10/2021</t>
  </si>
  <si>
    <t>3471/MMP</t>
  </si>
  <si>
    <t>Kapeleké</t>
  </si>
  <si>
    <t>3516/MMP</t>
  </si>
  <si>
    <t xml:space="preserve">Sankarani </t>
  </si>
  <si>
    <t>Renv en cours</t>
  </si>
  <si>
    <t>Bashkad Gold Sarl</t>
  </si>
  <si>
    <t>3558/MMP</t>
  </si>
  <si>
    <t>Koulaka</t>
  </si>
  <si>
    <t>N°2021-5245/MMEE-SG du 10/12/2021</t>
  </si>
  <si>
    <t>3562/MMP</t>
  </si>
  <si>
    <t>Diba-Nord</t>
  </si>
  <si>
    <t>Kita</t>
  </si>
  <si>
    <t>N°2021-4027/MMEE-SG du 29/09/2021</t>
  </si>
  <si>
    <t>Minfinders Mali Sarl</t>
  </si>
  <si>
    <t>3609/MMP</t>
  </si>
  <si>
    <t>Manankoro</t>
  </si>
  <si>
    <t>Incol Minerals Sarl</t>
  </si>
  <si>
    <t>3616/MMP</t>
  </si>
  <si>
    <t>Farabana-Nord</t>
  </si>
  <si>
    <t>Global Noufara Sarl</t>
  </si>
  <si>
    <t>3617/MMP</t>
  </si>
  <si>
    <t>Nounfara</t>
  </si>
  <si>
    <t>D'exploitation et de Recherche Minière au Mali (SEM Sa)</t>
  </si>
  <si>
    <t>3629/MMP</t>
  </si>
  <si>
    <t>Ouassada</t>
  </si>
  <si>
    <t>Sahel Mines Sarl</t>
  </si>
  <si>
    <t>3626/MMP</t>
  </si>
  <si>
    <t>Gori-Ouest</t>
  </si>
  <si>
    <t>Minière de Tessit Sarl</t>
  </si>
  <si>
    <t>3627/MMP</t>
  </si>
  <si>
    <t xml:space="preserve">Balandougou </t>
  </si>
  <si>
    <t>3805/MMP</t>
  </si>
  <si>
    <t>Lontola</t>
  </si>
  <si>
    <t>Catalyst Ressources Sarl</t>
  </si>
  <si>
    <t>3824/MMP</t>
  </si>
  <si>
    <t>Samanafoulou</t>
  </si>
  <si>
    <t>Word Services Sarl</t>
  </si>
  <si>
    <t>3825/MMP</t>
  </si>
  <si>
    <t>Fandiala</t>
  </si>
  <si>
    <t>4113/MMP</t>
  </si>
  <si>
    <t>Farabantourou-Ouest</t>
  </si>
  <si>
    <t>Traoré Mining and Trading Sarl</t>
  </si>
  <si>
    <t>4115/MMP</t>
  </si>
  <si>
    <t>Balansan</t>
  </si>
  <si>
    <t>Immobilère, Fonctière et Negoce (SOIFO-NEGOCE) Sarl</t>
  </si>
  <si>
    <t>4107/MMP</t>
  </si>
  <si>
    <t>Nougani-Ouest</t>
  </si>
  <si>
    <t>N°2022-1334/MMEE-SG du 06/05/2022</t>
  </si>
  <si>
    <t>4267/MMP</t>
  </si>
  <si>
    <t>Kalako-Ouest</t>
  </si>
  <si>
    <t>4268/MMP</t>
  </si>
  <si>
    <t>Soundoudjala</t>
  </si>
  <si>
    <t>Etablissement Commercial du Sud (ECO-SUD) sarl</t>
  </si>
  <si>
    <t>4270/MMP</t>
  </si>
  <si>
    <t>Sari</t>
  </si>
  <si>
    <t>Ds Consulting sarl</t>
  </si>
  <si>
    <t>4271/MMP</t>
  </si>
  <si>
    <t>Kanda</t>
  </si>
  <si>
    <t xml:space="preserve">Fatima &amp; Nafissatou Mining (FANAM MINING) </t>
  </si>
  <si>
    <t>4272/MMP</t>
  </si>
  <si>
    <t>MLS et Consulting Sarl</t>
  </si>
  <si>
    <t>4273/MMP</t>
  </si>
  <si>
    <t>Koussili-Ouest</t>
  </si>
  <si>
    <t>Doumou Sarl</t>
  </si>
  <si>
    <t>4485/MMP</t>
  </si>
  <si>
    <t>Bourdala</t>
  </si>
  <si>
    <t>International Drilling Company Mali (IDC Mali)</t>
  </si>
  <si>
    <t>4487/MMP</t>
  </si>
  <si>
    <t>Sindi-Nord</t>
  </si>
  <si>
    <t>4488/MMP</t>
  </si>
  <si>
    <t>Django-Sud</t>
  </si>
  <si>
    <t>MaliGold Exploration</t>
  </si>
  <si>
    <t>4494/MMP</t>
  </si>
  <si>
    <t>Sankarani-Est</t>
  </si>
  <si>
    <t>4535/MMP</t>
  </si>
  <si>
    <t>Dako II</t>
  </si>
  <si>
    <t>Mandé Gold Star LLC</t>
  </si>
  <si>
    <t>4536/MMP</t>
  </si>
  <si>
    <t>Kéniéti</t>
  </si>
  <si>
    <t>Mali Mining House Sa</t>
  </si>
  <si>
    <t>4555/MMP</t>
  </si>
  <si>
    <t xml:space="preserve">Babara  </t>
  </si>
  <si>
    <t>Kourékama Minière Sarl</t>
  </si>
  <si>
    <t>4557/MMP</t>
  </si>
  <si>
    <t>Kakadian-Nord</t>
  </si>
  <si>
    <t>Company Mines and Career (COMICAR)</t>
  </si>
  <si>
    <t>4559/MMP</t>
  </si>
  <si>
    <t>Foulaboula-Nord</t>
  </si>
  <si>
    <t>Dynasty Gold Reserves Sarl</t>
  </si>
  <si>
    <t>4560/MMP</t>
  </si>
  <si>
    <t>Bérila-Sud</t>
  </si>
  <si>
    <t>N°2022-4075/MMEE-SG du 06/09/2022</t>
  </si>
  <si>
    <t>Génerale d'Equipement de Prestation et de Management (GEPM)</t>
  </si>
  <si>
    <t>4568/MMP</t>
  </si>
  <si>
    <t>Niéna</t>
  </si>
  <si>
    <t>4569/MMP</t>
  </si>
  <si>
    <t>Torakoura-Tomoni</t>
  </si>
  <si>
    <t>N°2022-2942/MMEE-SG du 12/07/2022</t>
  </si>
  <si>
    <t>Sesame Sarl</t>
  </si>
  <si>
    <t>4570/MMP</t>
  </si>
  <si>
    <t>Babougou</t>
  </si>
  <si>
    <t>Panthera Mali Resources Sarl</t>
  </si>
  <si>
    <t>4571/MMP</t>
  </si>
  <si>
    <t>Kalaka</t>
  </si>
  <si>
    <t>N°2022-1279/MMEE-SG du 04/05/2022</t>
  </si>
  <si>
    <t>4573/MMP</t>
  </si>
  <si>
    <t>Boungouni</t>
  </si>
  <si>
    <t>Baobab Mali Sarl</t>
  </si>
  <si>
    <t>4574/MMP</t>
  </si>
  <si>
    <t>Sikaya-Ouest</t>
  </si>
  <si>
    <t>Labal Mining Sarl</t>
  </si>
  <si>
    <t>4576/MMP</t>
  </si>
  <si>
    <t>Nahali</t>
  </si>
  <si>
    <t>Anne Sogoré Construction et Mines Sarl</t>
  </si>
  <si>
    <t>04611/MMP</t>
  </si>
  <si>
    <t>Dialafara</t>
  </si>
  <si>
    <t>0247/MMP</t>
  </si>
  <si>
    <t>Fougouelé-Est</t>
  </si>
  <si>
    <t>0251/MMP</t>
  </si>
  <si>
    <t>Transf de DDRI N°1436/MMP 6/6/19</t>
  </si>
  <si>
    <t>Zendai Huijin Mines Mali Sarl</t>
  </si>
  <si>
    <t>0497/MMP</t>
  </si>
  <si>
    <t>Soromana</t>
  </si>
  <si>
    <t>Chaka Mining Sarl</t>
  </si>
  <si>
    <t>0652/MMP</t>
  </si>
  <si>
    <t>Dembasso</t>
  </si>
  <si>
    <t>renouvelé</t>
  </si>
  <si>
    <t>Mali Maria Service Sarl</t>
  </si>
  <si>
    <t>0864/MMP</t>
  </si>
  <si>
    <t>Tosseguela</t>
  </si>
  <si>
    <t>SAHASRA GOLD MINING</t>
  </si>
  <si>
    <t>01216/MMP</t>
  </si>
  <si>
    <t>N°2022-3158/MMEE-SG du 19/07/2022</t>
  </si>
  <si>
    <t>Matrix Mining Sarl</t>
  </si>
  <si>
    <t>001427/MMP</t>
  </si>
  <si>
    <t xml:space="preserve"> 06/06/2019</t>
  </si>
  <si>
    <t>Morobougou</t>
  </si>
  <si>
    <t>01428/MMP</t>
  </si>
  <si>
    <t>Dossola</t>
  </si>
  <si>
    <t>SAMCAM Sarl</t>
  </si>
  <si>
    <t>01439/MMP</t>
  </si>
  <si>
    <t>Moroyafara</t>
  </si>
  <si>
    <t>01440/MMP</t>
  </si>
  <si>
    <t>Taya-Maléa -Sud</t>
  </si>
  <si>
    <t>Tehuan Mining and Logistics (T.M.L Sarl)</t>
  </si>
  <si>
    <t>1533/MMP</t>
  </si>
  <si>
    <t>Niaralé</t>
  </si>
  <si>
    <t>Cora Gold Mali Sarl</t>
  </si>
  <si>
    <t>1535/MMP</t>
  </si>
  <si>
    <t>Tagan</t>
  </si>
  <si>
    <t>Mali Goldfields Sarl</t>
  </si>
  <si>
    <t>1684/MMP</t>
  </si>
  <si>
    <t>Syninsorola</t>
  </si>
  <si>
    <t>AbasGold Sarl</t>
  </si>
  <si>
    <t>1896/MMP</t>
  </si>
  <si>
    <t>Nala</t>
  </si>
  <si>
    <t>Mineral Management Consulting (M.M.C Sarl)</t>
  </si>
  <si>
    <t>1897/MMP</t>
  </si>
  <si>
    <t>Kéniébandi-Est</t>
  </si>
  <si>
    <t>Mandé Or Kaba Sarl</t>
  </si>
  <si>
    <t>2044/MMP</t>
  </si>
  <si>
    <t>Garalo-Ouest</t>
  </si>
  <si>
    <t>Tichitt sa</t>
  </si>
  <si>
    <t>2474/MMP</t>
  </si>
  <si>
    <t>Kofoulatiè-Ouest</t>
  </si>
  <si>
    <t>Organisation Tounkara Commerce International Mining Investissement "OTCI Mining Investissement Sarl"</t>
  </si>
  <si>
    <t>2513/MMP</t>
  </si>
  <si>
    <t>Sansola</t>
  </si>
  <si>
    <t>SAB International Sarl</t>
  </si>
  <si>
    <t>2591/MMP</t>
  </si>
  <si>
    <t>Diokeba</t>
  </si>
  <si>
    <t>Fonds d'Investissement Mahamadou ousmane Coulibaly (FIMOCO ) sarl</t>
  </si>
  <si>
    <t>2612/MMP</t>
  </si>
  <si>
    <t>Saboussiré</t>
  </si>
  <si>
    <t>Damanda-Gold Sarl</t>
  </si>
  <si>
    <t>2614/MMP</t>
  </si>
  <si>
    <t>Bourouna</t>
  </si>
  <si>
    <t>3023/MMP</t>
  </si>
  <si>
    <t>Ouaiga-Nord</t>
  </si>
  <si>
    <t>3025/MMP</t>
  </si>
  <si>
    <t>Mininko</t>
  </si>
  <si>
    <t>Cora Gold Ressources Sarl</t>
  </si>
  <si>
    <t>3057/MMP</t>
  </si>
  <si>
    <t>Bokoro-Est</t>
  </si>
  <si>
    <t>Mineko Sarl</t>
  </si>
  <si>
    <t>3059/MMP</t>
  </si>
  <si>
    <t>Léya-Est</t>
  </si>
  <si>
    <t>3061/MMP</t>
  </si>
  <si>
    <t>Mena</t>
  </si>
  <si>
    <t>Gold Partners Sarl</t>
  </si>
  <si>
    <t>3097/MMP</t>
  </si>
  <si>
    <t>Ouarala</t>
  </si>
  <si>
    <t>3100/MMP</t>
  </si>
  <si>
    <t>Siribaya-Ouest</t>
  </si>
  <si>
    <t>Sud Mining Sarl</t>
  </si>
  <si>
    <t>3213/MMP</t>
  </si>
  <si>
    <t>Linnguekoto</t>
  </si>
  <si>
    <t>Génerale du Commerce et des Mines (GECOM) Sarl</t>
  </si>
  <si>
    <t>3318/MMP</t>
  </si>
  <si>
    <t>Farako</t>
  </si>
  <si>
    <t>3527/MMP</t>
  </si>
  <si>
    <t>Solabougouda</t>
  </si>
  <si>
    <t>3528/MMP</t>
  </si>
  <si>
    <t>Kandiolé-Sud</t>
  </si>
  <si>
    <t>Multinationale Pour le Commerce l'Industrie et les Mines (MUNCIM-HASBOUNA Sarl)</t>
  </si>
  <si>
    <t>3797/MMP</t>
  </si>
  <si>
    <t>Satisfara-Est</t>
  </si>
  <si>
    <t>Desert Gold Sarl</t>
  </si>
  <si>
    <t>3798/MMP</t>
  </si>
  <si>
    <t>Djimbala</t>
  </si>
  <si>
    <t>Sté d'Approvisionnement et Distribution (SADIS-SARL)</t>
  </si>
  <si>
    <t>4214/MMP</t>
  </si>
  <si>
    <t xml:space="preserve">Farabalé </t>
  </si>
  <si>
    <t>4215/MMP</t>
  </si>
  <si>
    <t>Yorobougoula-Sud</t>
  </si>
  <si>
    <t>4216/MMP</t>
  </si>
  <si>
    <t>Diangounté-Nord Ouest</t>
  </si>
  <si>
    <t>Ashanti Gold Mali Sarl</t>
  </si>
  <si>
    <t>4367/MMP</t>
  </si>
  <si>
    <t>Farikounda</t>
  </si>
  <si>
    <t>Kiéniéba</t>
  </si>
  <si>
    <t>4872/MMP</t>
  </si>
  <si>
    <t>Yatia-Ouest</t>
  </si>
  <si>
    <t>LIUJIU MALI SARL</t>
  </si>
  <si>
    <t>5168/MMP</t>
  </si>
  <si>
    <t>Ourounia</t>
  </si>
  <si>
    <t>Trsfrt de YI YUAN MINES SARL à LIUJIU MALI SARL N°2021-4511/MMEE-SG du 01/11/2021</t>
  </si>
  <si>
    <t>Si Mining sarl</t>
  </si>
  <si>
    <t>5072/MMP</t>
  </si>
  <si>
    <t>Daounabéré-Nord Est</t>
  </si>
  <si>
    <t>Falcon Gold resources Sarl</t>
  </si>
  <si>
    <t>0086/MMP</t>
  </si>
  <si>
    <t>Diououka</t>
  </si>
  <si>
    <t>Universal Mines &amp; Energies Sarl</t>
  </si>
  <si>
    <t>0288/MMP</t>
  </si>
  <si>
    <t>Kambaya-Sud</t>
  </si>
  <si>
    <t>Diafounou Sarl</t>
  </si>
  <si>
    <t>0289/MMP</t>
  </si>
  <si>
    <t>Diban</t>
  </si>
  <si>
    <t>Top Mining &amp; Consulting Ltd Sarl</t>
  </si>
  <si>
    <t>0290/MMP</t>
  </si>
  <si>
    <t>Mankouké-Sud</t>
  </si>
  <si>
    <t>Green Gold Systèm Sarl "G.G.S Sarl"</t>
  </si>
  <si>
    <t>0291/MMP</t>
  </si>
  <si>
    <t>Komassala-Sud</t>
  </si>
  <si>
    <t>SOGESGOLD SA</t>
  </si>
  <si>
    <t>1013/MMP</t>
  </si>
  <si>
    <t>Dialafara-Karouma</t>
  </si>
  <si>
    <t>1014/MMP</t>
  </si>
  <si>
    <t>Diossebougou</t>
  </si>
  <si>
    <t>1047/MMP</t>
  </si>
  <si>
    <t>Diaban-Nord</t>
  </si>
  <si>
    <t>Cora Ressources Mali Sarl</t>
  </si>
  <si>
    <t>1054/MMP</t>
  </si>
  <si>
    <t>Siékorolé</t>
  </si>
  <si>
    <t>Titan Mining Consulting &amp; Trading Sarl (TMC Sarl)</t>
  </si>
  <si>
    <t>1055/MMP</t>
  </si>
  <si>
    <t>Takoumala</t>
  </si>
  <si>
    <t>Assimah Mining Sarl</t>
  </si>
  <si>
    <t>1056/MMP</t>
  </si>
  <si>
    <t>Téichibé-Sud</t>
  </si>
  <si>
    <t>Fily Sissoko Mining Sarl</t>
  </si>
  <si>
    <t>1101/MMP</t>
  </si>
  <si>
    <t>Segondo-Ouest</t>
  </si>
  <si>
    <t>Entreprise Générale Traoré et Fils Sarl</t>
  </si>
  <si>
    <t>1104/MMP</t>
  </si>
  <si>
    <t>Dinguilou</t>
  </si>
  <si>
    <t>Point Commercial Sarl (POINT COM-Sarl)</t>
  </si>
  <si>
    <t>1107/MMP</t>
  </si>
  <si>
    <t>Faraba-Sud Est</t>
  </si>
  <si>
    <t>Kan Mining Sarl</t>
  </si>
  <si>
    <t>1108/MMP</t>
  </si>
  <si>
    <t>Kessako</t>
  </si>
  <si>
    <t>Sudquest Sarl</t>
  </si>
  <si>
    <t>1303/MMP</t>
  </si>
  <si>
    <t>Finkola-Nord</t>
  </si>
  <si>
    <t>SIDIBE MINING Sa</t>
  </si>
  <si>
    <t>1304/MMP</t>
  </si>
  <si>
    <t>Farabala</t>
  </si>
  <si>
    <t>Roscan Gold Malib Sarl</t>
  </si>
  <si>
    <t>1366/MMP</t>
  </si>
  <si>
    <t>Moussala-Nord</t>
  </si>
  <si>
    <t>Moulina Sarl</t>
  </si>
  <si>
    <t>1855/MMP</t>
  </si>
  <si>
    <t>Tabakoro-Ouest</t>
  </si>
  <si>
    <t>MDF par arrêté N°2683/MMEE du 01/07/2022</t>
  </si>
  <si>
    <t>Timi Gold Sarl</t>
  </si>
  <si>
    <t>1920/MMP</t>
  </si>
  <si>
    <t>Dinso Beleda</t>
  </si>
  <si>
    <t>1921/MMP</t>
  </si>
  <si>
    <t>Sandougoula-Nord</t>
  </si>
  <si>
    <t>Entreprise Générale TRAORE et Fils Sarl</t>
  </si>
  <si>
    <t>1922/MMP</t>
  </si>
  <si>
    <t>Dangoué</t>
  </si>
  <si>
    <t>Global Business Service international Sarl</t>
  </si>
  <si>
    <t>1923/MMP</t>
  </si>
  <si>
    <t>Komana-Kouta-Sud</t>
  </si>
  <si>
    <t>Yellow Gold Sarl</t>
  </si>
  <si>
    <t>2030/MMP</t>
  </si>
  <si>
    <t>Kotié</t>
  </si>
  <si>
    <t>Dado Mining Sarl</t>
  </si>
  <si>
    <t>2079/MMP</t>
  </si>
  <si>
    <t xml:space="preserve">Kalakoro </t>
  </si>
  <si>
    <t>Harmattan Consulting Sarl</t>
  </si>
  <si>
    <t>3221/MMEE</t>
  </si>
  <si>
    <t>Sola-Ouest</t>
  </si>
  <si>
    <t>3316/MMEE</t>
  </si>
  <si>
    <t>Satifara-Sud</t>
  </si>
  <si>
    <t>Sanou Woulé-Sa</t>
  </si>
  <si>
    <t>3452/MMEE</t>
  </si>
  <si>
    <t>Fogoba</t>
  </si>
  <si>
    <t>Agro Mines Sarl</t>
  </si>
  <si>
    <t>0110/MMEE</t>
  </si>
  <si>
    <t>Déguéfarakolé</t>
  </si>
  <si>
    <t>Cora Resources Mali Sarl</t>
  </si>
  <si>
    <t>0240/MMEE</t>
  </si>
  <si>
    <t>Farassaba III</t>
  </si>
  <si>
    <t>Mala Exploration Mining Sarl</t>
  </si>
  <si>
    <t>0373/MMEE</t>
  </si>
  <si>
    <t>Dialafara-Rhama-Ouest</t>
  </si>
  <si>
    <t>0374/MMEE</t>
  </si>
  <si>
    <t>Kadankara</t>
  </si>
  <si>
    <t>0375/MMEE</t>
  </si>
  <si>
    <t>Binéa</t>
  </si>
  <si>
    <t>Compagnie des Métaux Precieux (COMEP Sarl)</t>
  </si>
  <si>
    <t>0483/MMEE</t>
  </si>
  <si>
    <t>Kalalé</t>
  </si>
  <si>
    <t>Mine de Kayesienne Sarl (SOMIKA Sarl)</t>
  </si>
  <si>
    <t>0484/MMEE</t>
  </si>
  <si>
    <t>Lenguekoto-Nord</t>
  </si>
  <si>
    <t>0590/MME</t>
  </si>
  <si>
    <t>Sanankoro II</t>
  </si>
  <si>
    <t>Kofou Mining Sarl</t>
  </si>
  <si>
    <t>0591/MMEE-</t>
  </si>
  <si>
    <t>Batalé-Est</t>
  </si>
  <si>
    <t>0592/MMEE</t>
  </si>
  <si>
    <t>Bantanko-Est</t>
  </si>
  <si>
    <t>1110/MMEE</t>
  </si>
  <si>
    <t>Kolomba</t>
  </si>
  <si>
    <t>Touba Mining Junior Sarl</t>
  </si>
  <si>
    <t>1126/MMEE</t>
  </si>
  <si>
    <t>Mankouké-Ouest</t>
  </si>
  <si>
    <t>1203/MMEE</t>
  </si>
  <si>
    <t>Gladié-Est</t>
  </si>
  <si>
    <t>Trfrt de M.B.C Diffusion à Ressources Robex SARL PAR Arrët2 N°2021-5931/MMEE-SG du 31/12/2021</t>
  </si>
  <si>
    <t>Ouani-Or Sarl</t>
  </si>
  <si>
    <t>1236/MMEE</t>
  </si>
  <si>
    <t>Kérékoto-Nord</t>
  </si>
  <si>
    <t>Birrimian Gold Mali Sarl</t>
  </si>
  <si>
    <t>1553/MMEE</t>
  </si>
  <si>
    <t>Diokélébougou</t>
  </si>
  <si>
    <t>1554/MMEE</t>
  </si>
  <si>
    <t>Makono</t>
  </si>
  <si>
    <t>Iventus Mining Sarl</t>
  </si>
  <si>
    <t>1861/MMEE</t>
  </si>
  <si>
    <t>Kalako</t>
  </si>
  <si>
    <t>Dhadullah Isaak Khan Company Sarl</t>
  </si>
  <si>
    <t>1555/MMEE</t>
  </si>
  <si>
    <t>Baroumba</t>
  </si>
  <si>
    <t>1950/MMEE</t>
  </si>
  <si>
    <t>Narena-Nord</t>
  </si>
  <si>
    <t>2032/MMEE</t>
  </si>
  <si>
    <t>Lena-sud</t>
  </si>
  <si>
    <t>L'Horizon Sarl</t>
  </si>
  <si>
    <t>2048/MMEE</t>
  </si>
  <si>
    <t>Lberta-Sud</t>
  </si>
  <si>
    <t>K.A Gold Mining Sarl</t>
  </si>
  <si>
    <t>2119/MMEE</t>
  </si>
  <si>
    <t>Worodji-Est</t>
  </si>
  <si>
    <t>Dansoko Gold Mines Sarlu</t>
  </si>
  <si>
    <t>2120/MMEE</t>
  </si>
  <si>
    <t>Bala</t>
  </si>
  <si>
    <t>Hanne Général Trading Sarl</t>
  </si>
  <si>
    <t>2165/MMEE</t>
  </si>
  <si>
    <t>Farani</t>
  </si>
  <si>
    <t>2171/MMEE</t>
  </si>
  <si>
    <t>Piama</t>
  </si>
  <si>
    <t>2175/MMEE</t>
  </si>
  <si>
    <t>Bakolobi</t>
  </si>
  <si>
    <t>Pama &amp; Dami Mining SARL</t>
  </si>
  <si>
    <t>2626/MMEE</t>
  </si>
  <si>
    <t>Kalakoro</t>
  </si>
  <si>
    <t>Planet Mining SARL</t>
  </si>
  <si>
    <t>2627/MMEE</t>
  </si>
  <si>
    <t>In Tillit</t>
  </si>
  <si>
    <t>Haoussa</t>
  </si>
  <si>
    <t>Sidibé Mining "SI-MINING" SA</t>
  </si>
  <si>
    <t>2628/MMEE</t>
  </si>
  <si>
    <t>Bakoroni</t>
  </si>
  <si>
    <t>Société Recherche et d'Exploitation des Mines du Mali "SOREM MALI" SARL</t>
  </si>
  <si>
    <t>2629/MMEE</t>
  </si>
  <si>
    <t>Tioribougou</t>
  </si>
  <si>
    <t>Kita-Nioro</t>
  </si>
  <si>
    <t>2630/MMEE</t>
  </si>
  <si>
    <t>Banankoro-Ouest</t>
  </si>
  <si>
    <t>Miniere Africaine (SOMIA) SA</t>
  </si>
  <si>
    <t>2665/MMEE</t>
  </si>
  <si>
    <t>Badiazila-Est</t>
  </si>
  <si>
    <t>Remhoods SARL</t>
  </si>
  <si>
    <t>2666/MMEE</t>
  </si>
  <si>
    <t>Samerila</t>
  </si>
  <si>
    <t>Yanfolia</t>
  </si>
  <si>
    <t>2739/MMEE</t>
  </si>
  <si>
    <t>Bouloukoro</t>
  </si>
  <si>
    <t>Catalyst Ressources SARL</t>
  </si>
  <si>
    <t>2770/MMEE</t>
  </si>
  <si>
    <t>N’Golokasso</t>
  </si>
  <si>
    <t xml:space="preserve">Mineral Management Consulting (M.M.C SARL) </t>
  </si>
  <si>
    <t>2771/MMEE</t>
  </si>
  <si>
    <t>Kobokoto-Est</t>
  </si>
  <si>
    <t xml:space="preserve">Dilinke Negoce  SA </t>
  </si>
  <si>
    <t>2772/MMEE</t>
  </si>
  <si>
    <t>Bouraba</t>
  </si>
  <si>
    <t xml:space="preserve">Kounfaga Mining Services SARL </t>
  </si>
  <si>
    <t>2773/MMEE</t>
  </si>
  <si>
    <t>Selefougou</t>
  </si>
  <si>
    <t>Mali Gold SARL</t>
  </si>
  <si>
    <t>2826/MMEE</t>
  </si>
  <si>
    <t>Sendendi-Sud</t>
  </si>
  <si>
    <t>Agence Mandingue de Courtage de Conseil et d’Orientation (A.M.C.C.O) SARL</t>
  </si>
  <si>
    <t>2827/MMEE</t>
  </si>
  <si>
    <t>Tiagole-Est</t>
  </si>
  <si>
    <t>Tenemakan Gold SARL</t>
  </si>
  <si>
    <t>3048/MMEE</t>
  </si>
  <si>
    <t>Dambela</t>
  </si>
  <si>
    <t>Fen Yi SARL</t>
  </si>
  <si>
    <t>3071/MMEE</t>
  </si>
  <si>
    <t>Massakama-Sud</t>
  </si>
  <si>
    <t>Moketi Mining SARL</t>
  </si>
  <si>
    <t>3072/MMEE</t>
  </si>
  <si>
    <t>Kokouna</t>
  </si>
  <si>
    <t>Jin Xin Mining SARL</t>
  </si>
  <si>
    <t>3073/MMEE</t>
  </si>
  <si>
    <t>Faraba</t>
  </si>
  <si>
    <t>3074/MMEE</t>
  </si>
  <si>
    <t>Niassoumala</t>
  </si>
  <si>
    <t>Global Drilling And Blasting Services Mali SARL (GDBS Mali SARL)</t>
  </si>
  <si>
    <t>3075/MMEE</t>
  </si>
  <si>
    <t>Morola</t>
  </si>
  <si>
    <t>Diamant d’Afrique SARL</t>
  </si>
  <si>
    <t>3076/MMEE</t>
  </si>
  <si>
    <t>Bountou-Ouest</t>
  </si>
  <si>
    <t>Diak Gold SARL</t>
  </si>
  <si>
    <t>3077/MMEE</t>
  </si>
  <si>
    <t>Sitakili-Ouest</t>
  </si>
  <si>
    <t>Mines et Développement Local (M.D.L) SARL</t>
  </si>
  <si>
    <t>3318/MMEE</t>
  </si>
  <si>
    <t>Bogotafara</t>
  </si>
  <si>
    <t>Mali Mining House SA</t>
  </si>
  <si>
    <t>3319/MMEE</t>
  </si>
  <si>
    <t>Sankama</t>
  </si>
  <si>
    <t>3320/MMEE</t>
  </si>
  <si>
    <t>Mandiela</t>
  </si>
  <si>
    <t>B.M.E Mining SA</t>
  </si>
  <si>
    <t>3321/MMEE</t>
  </si>
  <si>
    <t>Sirakoro</t>
  </si>
  <si>
    <t>Samagold Ressources SARL</t>
  </si>
  <si>
    <t>3322/MMEE</t>
  </si>
  <si>
    <t xml:space="preserve">Ntiela </t>
  </si>
  <si>
    <t>Agence Mandingue De Courtage De Conseil et d’Orientation (A.M.C.C.O) SARL</t>
  </si>
  <si>
    <t>3346/MMEE</t>
  </si>
  <si>
    <t>Kokoyon-Ouest</t>
  </si>
  <si>
    <t>Sogesgold S.A</t>
  </si>
  <si>
    <t>3347/MMEE</t>
  </si>
  <si>
    <t>Dialakoro</t>
  </si>
  <si>
    <t>Yijin Mining SARL</t>
  </si>
  <si>
    <t>3762/MMEE</t>
  </si>
  <si>
    <t>Kossaya-Est</t>
  </si>
  <si>
    <t>Imgold Mali Corporation SARL</t>
  </si>
  <si>
    <t>3810/MMEE</t>
  </si>
  <si>
    <t>Kofia-Sud</t>
  </si>
  <si>
    <t>Z For Mining Sarl</t>
  </si>
  <si>
    <t>3871/MMEE</t>
  </si>
  <si>
    <t>Tyinko-Est</t>
  </si>
  <si>
    <t>Lili Sarl</t>
  </si>
  <si>
    <t>4055/MMEE</t>
  </si>
  <si>
    <t>Mambila</t>
  </si>
  <si>
    <t>L’horizon Sarl</t>
  </si>
  <si>
    <t>4056/MMEE</t>
  </si>
  <si>
    <t>Babara-Sud</t>
  </si>
  <si>
    <t>Tawati Gold Mali SARL</t>
  </si>
  <si>
    <t>4058/MMEE</t>
  </si>
  <si>
    <t>Batale</t>
  </si>
  <si>
    <t>Entreprise Makadji Abdoulaye Dah (Emad) International Sarl</t>
  </si>
  <si>
    <t>4220/MMEE</t>
  </si>
  <si>
    <t>Kokoun</t>
  </si>
  <si>
    <t>Daleor Sarl</t>
  </si>
  <si>
    <t>4346/MMEE</t>
  </si>
  <si>
    <t>Blaba</t>
  </si>
  <si>
    <t>Glencar Mali Sarl</t>
  </si>
  <si>
    <t>4423/MMEE</t>
  </si>
  <si>
    <t>Fodela</t>
  </si>
  <si>
    <t>4508/MMEE</t>
  </si>
  <si>
    <t>4509/MMEE</t>
  </si>
  <si>
    <t>Goumera</t>
  </si>
  <si>
    <t>Calitis Mining Sarlu</t>
  </si>
  <si>
    <t>4510/MMEE</t>
  </si>
  <si>
    <t>Narembougou</t>
  </si>
  <si>
    <t>Niare Mining Sarl</t>
  </si>
  <si>
    <t>4587/MMEE</t>
  </si>
  <si>
    <t>Sepola</t>
  </si>
  <si>
    <t>Birimian Gold Mali Sarl</t>
  </si>
  <si>
    <t>4624/MMEE</t>
  </si>
  <si>
    <t>N’tiola</t>
  </si>
  <si>
    <t xml:space="preserve">Bassidiki Fofana et Frères (SB2F SARL) </t>
  </si>
  <si>
    <t>4729/MMEE</t>
  </si>
  <si>
    <t>Sieble</t>
  </si>
  <si>
    <t>4730/MMEE</t>
  </si>
  <si>
    <t>Baye-Ouest</t>
  </si>
  <si>
    <t>4732/MMEE</t>
  </si>
  <si>
    <t>Kossaya</t>
  </si>
  <si>
    <t>4744/MMEE</t>
  </si>
  <si>
    <t>Ntièbabougou</t>
  </si>
  <si>
    <t>SMK Mining Sarl</t>
  </si>
  <si>
    <t>4885/MMEE</t>
  </si>
  <si>
    <t>Rharous</t>
  </si>
  <si>
    <t>L’Adrar des Iforas</t>
  </si>
  <si>
    <t>Legend Gold Mali Sarl</t>
  </si>
  <si>
    <t>4911/MMEE</t>
  </si>
  <si>
    <t>Npanyala</t>
  </si>
  <si>
    <t>Multionatinale pour le Commerce, l’Industrie et les Mines au Mali (MUNCIM-HASBOUNA SARL)</t>
  </si>
  <si>
    <t>4931/MMEE</t>
  </si>
  <si>
    <t>Metedia-Sud</t>
  </si>
  <si>
    <t>Mac et Mac Mining Sarl</t>
  </si>
  <si>
    <t>4948/MMEE</t>
  </si>
  <si>
    <t>Kéniékéniéba-Nord</t>
  </si>
  <si>
    <t>Yong Xin Mines Sarl</t>
  </si>
  <si>
    <t>5043/MMEE</t>
  </si>
  <si>
    <t>Neguela</t>
  </si>
  <si>
    <t>5077/MMEE</t>
  </si>
  <si>
    <t>Dyossian</t>
  </si>
  <si>
    <t>Stellar Pacific Mali Sarl</t>
  </si>
  <si>
    <t>5169/MMEE</t>
  </si>
  <si>
    <t>Namarana Selofara</t>
  </si>
  <si>
    <t>5244/MMEE</t>
  </si>
  <si>
    <t>Kinia</t>
  </si>
  <si>
    <t>Mali Sadio’Or Sarl</t>
  </si>
  <si>
    <t>5323/MMEE</t>
  </si>
  <si>
    <t>Faraba-Ouest</t>
  </si>
  <si>
    <t>Malienne pour l’Or et le Diamant (S.M.O.D SARL)</t>
  </si>
  <si>
    <t>5560/MMEE</t>
  </si>
  <si>
    <t>Tiampa</t>
  </si>
  <si>
    <t>Astan Mining Company Sarl</t>
  </si>
  <si>
    <t>5661/MMEE</t>
  </si>
  <si>
    <t>Bererle-Sud</t>
  </si>
  <si>
    <t>Sandama Or Mali (SOSO Mali) Sarl</t>
  </si>
  <si>
    <t>5662/MMEE</t>
  </si>
  <si>
    <t>Nioumamakana</t>
  </si>
  <si>
    <t>Marvel Gold Exploration Sarl (MGE-SARL)</t>
  </si>
  <si>
    <t>5664/MMEE</t>
  </si>
  <si>
    <t>Tanhala</t>
  </si>
  <si>
    <t>5665/MMEE</t>
  </si>
  <si>
    <t>Dianguina</t>
  </si>
  <si>
    <t>B2gold Mali Resources Sarl</t>
  </si>
  <si>
    <t>5932/MMEE</t>
  </si>
  <si>
    <t>Menankoto-Sud</t>
  </si>
  <si>
    <t>Mdf N°2022-0523/ MMEE-SG  16/03/2022</t>
  </si>
  <si>
    <t>AMBOGO GUINDO MINERAL EXPLORATION « AGMEX-SARL »</t>
  </si>
  <si>
    <t>0013/MMEE</t>
  </si>
  <si>
    <t>Kantéla-Est</t>
  </si>
  <si>
    <t>0014/MMEE</t>
  </si>
  <si>
    <t>Ségando-Sud</t>
  </si>
  <si>
    <t>A.NA.DI.S-SARL</t>
  </si>
  <si>
    <t>0015/MMEE</t>
  </si>
  <si>
    <t>Dézébéla</t>
  </si>
  <si>
    <t>SUPREME GOLD CORPORATION SARLU</t>
  </si>
  <si>
    <t>0039/MMEE</t>
  </si>
  <si>
    <t>Tiko-Ouest</t>
  </si>
  <si>
    <t>GEMINI GOLD RESOURCES SARL</t>
  </si>
  <si>
    <t>0040/MMEE</t>
  </si>
  <si>
    <t>Kandjirila</t>
  </si>
  <si>
    <t>0093/MMEE</t>
  </si>
  <si>
    <t>Zeguéré</t>
  </si>
  <si>
    <t>OURA GOLD SARL</t>
  </si>
  <si>
    <t>0255/MMEE</t>
  </si>
  <si>
    <t>Méridiala-Est</t>
  </si>
  <si>
    <t xml:space="preserve">FOMOLO GOLD SARL </t>
  </si>
  <si>
    <t>0277/MMEE</t>
  </si>
  <si>
    <t>Karouma-sud-ouest</t>
  </si>
  <si>
    <t>SIMBALIA SARLU</t>
  </si>
  <si>
    <t>0371/MMEE</t>
  </si>
  <si>
    <t>Nanikoto</t>
  </si>
  <si>
    <t xml:space="preserve">SACKO DISTIBUTION INTERNATIONAL SARL </t>
  </si>
  <si>
    <t>0414/MMEE</t>
  </si>
  <si>
    <t>Bladié</t>
  </si>
  <si>
    <t>I.T.S ENERGYMINING SARL</t>
  </si>
  <si>
    <t>0565/MMEE</t>
  </si>
  <si>
    <t>Boumou</t>
  </si>
  <si>
    <t>0566/MMEE</t>
  </si>
  <si>
    <t>Djibala</t>
  </si>
  <si>
    <t>GLOBAL INVESTMENT CORPORATION GROUP S.A.S</t>
  </si>
  <si>
    <t>0567/MMEE</t>
  </si>
  <si>
    <t>Sinnsiné</t>
  </si>
  <si>
    <t xml:space="preserve">CORA GOLD MALI SARL </t>
  </si>
  <si>
    <t>0744/MMEE</t>
  </si>
  <si>
    <t>Tekeledougou</t>
  </si>
  <si>
    <t xml:space="preserve">AFRICAN BUSINESS CONSORTIUM SARL </t>
  </si>
  <si>
    <t>0857/MMEE</t>
  </si>
  <si>
    <t>Bambadala</t>
  </si>
  <si>
    <t>0861/MMEE</t>
  </si>
  <si>
    <t xml:space="preserve">Ouatialy - Nord </t>
  </si>
  <si>
    <t>1001/MMEE</t>
  </si>
  <si>
    <t>Daka-Saidou</t>
  </si>
  <si>
    <t>UNIVERS GOLD MINING CORPORATION SARLU</t>
  </si>
  <si>
    <t>1130/MMEE</t>
  </si>
  <si>
    <t>Sanokolé-Sud</t>
  </si>
  <si>
    <t>JIXING MINING SARL</t>
  </si>
  <si>
    <t>1158/MMEE</t>
  </si>
  <si>
    <t>Banankélé</t>
  </si>
  <si>
    <t xml:space="preserve">HONGDA HAOCHENG SARL </t>
  </si>
  <si>
    <t>1253/MMEE</t>
  </si>
  <si>
    <t xml:space="preserve">Togoda-Koura </t>
  </si>
  <si>
    <t>1254/MMEE</t>
  </si>
  <si>
    <t>Sareyero</t>
  </si>
  <si>
    <t xml:space="preserve">S-GEOL CONSULTING SARL </t>
  </si>
  <si>
    <t>1280/MMEE</t>
  </si>
  <si>
    <t>Kouma</t>
  </si>
  <si>
    <t xml:space="preserve">JIN DA LU MALI SARL </t>
  </si>
  <si>
    <t>1411/MMEE</t>
  </si>
  <si>
    <t>Faladjé</t>
  </si>
  <si>
    <t xml:space="preserve">LI MINING SARL </t>
  </si>
  <si>
    <t>1540/MMEE</t>
  </si>
  <si>
    <t xml:space="preserve">Sindi-Ouest </t>
  </si>
  <si>
    <t xml:space="preserve">TERIYA MINING &amp; SERVICES SAS </t>
  </si>
  <si>
    <t>1674/MMEE</t>
  </si>
  <si>
    <t>Niobassola</t>
  </si>
  <si>
    <t>1725/MMEE</t>
  </si>
  <si>
    <t>Deguedomou</t>
  </si>
  <si>
    <t>1726/MMEE</t>
  </si>
  <si>
    <t>Kolosso</t>
  </si>
  <si>
    <t xml:space="preserve">WAGADOU EXPLORE SARL </t>
  </si>
  <si>
    <t>1727/MMEE</t>
  </si>
  <si>
    <t>Goualafara</t>
  </si>
  <si>
    <t>1728/MMEE</t>
  </si>
  <si>
    <t>Morifina</t>
  </si>
  <si>
    <t>AL HACK MINING SARLU</t>
  </si>
  <si>
    <t>1733/MMEE</t>
  </si>
  <si>
    <t>Arabadianya</t>
  </si>
  <si>
    <t xml:space="preserve">HENG YUAN MINES SARL </t>
  </si>
  <si>
    <t>1762/MMEE</t>
  </si>
  <si>
    <t>Faradiè</t>
  </si>
  <si>
    <t xml:space="preserve">HONGDA LIUJIU MALI SARL </t>
  </si>
  <si>
    <t>1768/MMEE</t>
  </si>
  <si>
    <t>Gouéné-Est</t>
  </si>
  <si>
    <t>1769/MMEE</t>
  </si>
  <si>
    <t>Diata-Moussala-Nord</t>
  </si>
  <si>
    <t>TANDJI'S MINING BUSINESS SA (TMB-SA)</t>
  </si>
  <si>
    <t>1831/MMEE</t>
  </si>
  <si>
    <t>Lobougoula-Sud</t>
  </si>
  <si>
    <t xml:space="preserve">TIELO CISSE BARRY  "TCB" SARL </t>
  </si>
  <si>
    <t>2007/MMEE</t>
  </si>
  <si>
    <t>Gouloulako</t>
  </si>
  <si>
    <t xml:space="preserve">FAYA MINING SARL </t>
  </si>
  <si>
    <t>2231/MMEE</t>
  </si>
  <si>
    <t>Diatissan-Sud</t>
  </si>
  <si>
    <t>2232/MMEE</t>
  </si>
  <si>
    <t>Lofiné</t>
  </si>
  <si>
    <t xml:space="preserve">HAI-XIN MINING SARL </t>
  </si>
  <si>
    <t>2233/MMEE</t>
  </si>
  <si>
    <t>Mouroutoumou</t>
  </si>
  <si>
    <t xml:space="preserve">BLUE SKY NEGOCE GOLD MALI SA </t>
  </si>
  <si>
    <t>2465/MMEE</t>
  </si>
  <si>
    <t xml:space="preserve">Fakola-Ouest </t>
  </si>
  <si>
    <t>2466/MMEE</t>
  </si>
  <si>
    <t xml:space="preserve">Fakola </t>
  </si>
  <si>
    <t xml:space="preserve">OGOSSAI MINING SARLU </t>
  </si>
  <si>
    <t>2468/MMEE</t>
  </si>
  <si>
    <t xml:space="preserve">Tabakororni-Ouest </t>
  </si>
  <si>
    <t xml:space="preserve">OUANI-OR SARL </t>
  </si>
  <si>
    <t>2470/MMEE</t>
  </si>
  <si>
    <t xml:space="preserve">Torokoro-Ouest </t>
  </si>
  <si>
    <t>2471/MMEE</t>
  </si>
  <si>
    <t>Gouba</t>
  </si>
  <si>
    <t xml:space="preserve">FALLA MINING SARL </t>
  </si>
  <si>
    <t>2472/MMEE</t>
  </si>
  <si>
    <t>Fala</t>
  </si>
  <si>
    <t xml:space="preserve">MINE KALE EXPLORATION SARL </t>
  </si>
  <si>
    <t>2473/MMEE</t>
  </si>
  <si>
    <t>Yatia-Sud</t>
  </si>
  <si>
    <t xml:space="preserve">SOREXCO SARL </t>
  </si>
  <si>
    <t>2602/MMEE</t>
  </si>
  <si>
    <t>Koulia-Est</t>
  </si>
  <si>
    <t xml:space="preserve">BEN &amp; CO MINING SARL </t>
  </si>
  <si>
    <t>2971/MMEE</t>
  </si>
  <si>
    <t xml:space="preserve">Dioungoula </t>
  </si>
  <si>
    <t>2972/MMEE</t>
  </si>
  <si>
    <t>Bougoulaba-Nord</t>
  </si>
  <si>
    <t>2973/MMEE</t>
  </si>
  <si>
    <t>Seno-Nord</t>
  </si>
  <si>
    <t xml:space="preserve">GOLD STONE MINING SARL </t>
  </si>
  <si>
    <t>3008/MMEE</t>
  </si>
  <si>
    <t xml:space="preserve">Or </t>
  </si>
  <si>
    <t>Selou</t>
  </si>
  <si>
    <t xml:space="preserve">AFRICAINE MINING TRAVAUX PUBLICS “S.A.M.T.P” SARLU </t>
  </si>
  <si>
    <t>3010/MMEE</t>
  </si>
  <si>
    <t>Fekouna</t>
  </si>
  <si>
    <t>SACKO HOLDING SA</t>
  </si>
  <si>
    <t>3392/MMEE</t>
  </si>
  <si>
    <t xml:space="preserve">GLOBAL INVESTISSEMENT IN MINING “G.I.M” SARL </t>
  </si>
  <si>
    <t>3417/MMEE</t>
  </si>
  <si>
    <t>Niamé</t>
  </si>
  <si>
    <t xml:space="preserve">MINES RECHERCHE ET EXPLOITATION "MIREX" SARL </t>
  </si>
  <si>
    <t>3418/MMEE</t>
  </si>
  <si>
    <t>Manakorola</t>
  </si>
  <si>
    <t xml:space="preserve">I.T.S ENERGY MINING SARL </t>
  </si>
  <si>
    <t>3539/MMEE</t>
  </si>
  <si>
    <t xml:space="preserve">Daban </t>
  </si>
  <si>
    <t xml:space="preserve">SKP MUNING SARL </t>
  </si>
  <si>
    <t>3581/MMEE</t>
  </si>
  <si>
    <t>Santakoto</t>
  </si>
  <si>
    <t xml:space="preserve">FANTA MINING SARL </t>
  </si>
  <si>
    <t>3759/MMEE</t>
  </si>
  <si>
    <t xml:space="preserve">Nanikoto-Est </t>
  </si>
  <si>
    <t>3760/MMEE</t>
  </si>
  <si>
    <t xml:space="preserve">Dialakoroba-Soundougou </t>
  </si>
  <si>
    <t xml:space="preserve">SOUTH EAST MALI GOLD SARL </t>
  </si>
  <si>
    <t>3761/MMEE</t>
  </si>
  <si>
    <t>Sirakourou-Sud</t>
  </si>
  <si>
    <t xml:space="preserve">FARAFINA MINING SAS </t>
  </si>
  <si>
    <t>3764/MMEE</t>
  </si>
  <si>
    <t>Kounkondo-Ouest</t>
  </si>
  <si>
    <t>PAMA &amp; DAMI MINING SARL</t>
  </si>
  <si>
    <t>3765/MMEE</t>
  </si>
  <si>
    <t xml:space="preserve">Kegné </t>
  </si>
  <si>
    <t xml:space="preserve">ZHONG TUO MINING SARL </t>
  </si>
  <si>
    <t>4073/MMEE</t>
  </si>
  <si>
    <t xml:space="preserve">Bougoudala </t>
  </si>
  <si>
    <t xml:space="preserve">XINDI MINING COMPAGNIE SARL </t>
  </si>
  <si>
    <t>4074/MMEE</t>
  </si>
  <si>
    <t>Dandoumandan-Nord</t>
  </si>
  <si>
    <t xml:space="preserve">YONG XIN MINES SARL </t>
  </si>
  <si>
    <t>4155/MMEE</t>
  </si>
  <si>
    <t xml:space="preserve">Kandjila-Ouest </t>
  </si>
  <si>
    <t xml:space="preserve">MALI RENHONG MINING SARL </t>
  </si>
  <si>
    <t>4156/MMEE</t>
  </si>
  <si>
    <t xml:space="preserve">BLACKSEEDS RESOURCES LIMITED MALI SARLU </t>
  </si>
  <si>
    <t>4431/MMEE</t>
  </si>
  <si>
    <t>Tiekourala</t>
  </si>
  <si>
    <t>TIMBUKTU RESSOURCES SARL</t>
  </si>
  <si>
    <t>4456/MMEE</t>
  </si>
  <si>
    <t xml:space="preserve">Finkola-sud </t>
  </si>
  <si>
    <t>GT-MINING AND GEOLOGY SERVICES SARL</t>
  </si>
  <si>
    <t>4605/MMEE</t>
  </si>
  <si>
    <t>N'Tjila</t>
  </si>
  <si>
    <t>4606/MMEE</t>
  </si>
  <si>
    <t>Koroferela</t>
  </si>
  <si>
    <t>MALI GOLD EXPLORATION SARL</t>
  </si>
  <si>
    <t>4801/MMEE</t>
  </si>
  <si>
    <t>Moribala</t>
  </si>
  <si>
    <t>LILI SARL</t>
  </si>
  <si>
    <t>4855/MMEE</t>
  </si>
  <si>
    <t>Badjila</t>
  </si>
  <si>
    <t>L'Horizon SARL</t>
  </si>
  <si>
    <t>4857/MMEE</t>
  </si>
  <si>
    <t>Téguéré-Ouest</t>
  </si>
  <si>
    <t>4896/MMEE</t>
  </si>
  <si>
    <t>Dioulafoundo-Sud</t>
  </si>
  <si>
    <t>4897/MMEE</t>
  </si>
  <si>
    <t xml:space="preserve">Manan </t>
  </si>
  <si>
    <t xml:space="preserve">                                   PERMIS DE RECHERCHE POUR DIAMANT</t>
  </si>
  <si>
    <t>Sup/Km²</t>
  </si>
  <si>
    <t>Autres Observations</t>
  </si>
  <si>
    <t>Tag ressources Mali Sarl</t>
  </si>
  <si>
    <t>3921/MM</t>
  </si>
  <si>
    <t>Diamant</t>
  </si>
  <si>
    <t>Kénieba-Sud</t>
  </si>
  <si>
    <t>Kenieba</t>
  </si>
  <si>
    <t>Bofondé Mining Sarl</t>
  </si>
  <si>
    <t>3684/MM</t>
  </si>
  <si>
    <t>N°3506/MMP 09/10/2019</t>
  </si>
  <si>
    <t>2668/MM</t>
  </si>
  <si>
    <t>Kassama</t>
  </si>
  <si>
    <t>Pona Abdoulaye Mining Corporation Mali Sa (PAMCO MALI-SA)</t>
  </si>
  <si>
    <t>2594/MMP</t>
  </si>
  <si>
    <t>Kamara</t>
  </si>
  <si>
    <t>Wafi Mining Sarl</t>
  </si>
  <si>
    <t>3096/MMP</t>
  </si>
  <si>
    <t>Kondoya</t>
  </si>
  <si>
    <t>Kagnoko Sarl</t>
  </si>
  <si>
    <t>5084/MMP</t>
  </si>
  <si>
    <t>Marena</t>
  </si>
  <si>
    <t xml:space="preserve">SAMADOU MINING SA </t>
  </si>
  <si>
    <t>4077/MMEE</t>
  </si>
  <si>
    <t xml:space="preserve">Diamant </t>
  </si>
  <si>
    <t>Kenebele- Sud</t>
  </si>
  <si>
    <t>PERMIS DE RECHERCHE POUR FER ET BAUXITE</t>
  </si>
  <si>
    <t>Prodigy Ressources LTD</t>
  </si>
  <si>
    <t>3768/MM-SG</t>
  </si>
  <si>
    <t>Fer</t>
  </si>
  <si>
    <t>Wassangara-Est</t>
  </si>
  <si>
    <t>Bady Mining Corporation Sarl</t>
  </si>
  <si>
    <t>0812/MM-SG</t>
  </si>
  <si>
    <t>Dioura</t>
  </si>
  <si>
    <t>N°5188/MMP du 31/12/2019</t>
  </si>
  <si>
    <t>Compagnie Minière du Mali</t>
  </si>
  <si>
    <t>2948/MM</t>
  </si>
  <si>
    <t>Bougoukourala</t>
  </si>
  <si>
    <t>2949/MM</t>
  </si>
  <si>
    <t>Sefeto</t>
  </si>
  <si>
    <t>0392/MM</t>
  </si>
  <si>
    <t>Diougounté</t>
  </si>
  <si>
    <t>Minefinders Mali Sarl</t>
  </si>
  <si>
    <t>4310/MM</t>
  </si>
  <si>
    <t>Kabaré</t>
  </si>
  <si>
    <t>Deg Mining Sarl</t>
  </si>
  <si>
    <t>0509/MMP</t>
  </si>
  <si>
    <t>Dogoro</t>
  </si>
  <si>
    <t>N°2021-5259/MMEE-SG du 13/12/2021</t>
  </si>
  <si>
    <t>REDSTONE MINING AFRICA SARL</t>
  </si>
  <si>
    <t>0510/MMP</t>
  </si>
  <si>
    <t>Tienfala</t>
  </si>
  <si>
    <t>N°2021-3754/MMEE-SG du 15/09/2021</t>
  </si>
  <si>
    <t>Trfrt de DEG MINING SARL à REDSTONE MINING AFICA SARL N°2021-4763/MMEE-SG du 18/12/2021</t>
  </si>
  <si>
    <t>Mali Mineral Resources sa</t>
  </si>
  <si>
    <t>0991/MMP</t>
  </si>
  <si>
    <t>Bauxite</t>
  </si>
  <si>
    <t>Faléa-Sitadina</t>
  </si>
  <si>
    <t>N°2021-4884/MMEE-SG du 24/11/2021</t>
  </si>
  <si>
    <t>Bou et Frères Sarl</t>
  </si>
  <si>
    <t>3615/MMP</t>
  </si>
  <si>
    <t>Nanakénieba</t>
  </si>
  <si>
    <t>Bauxite et Fer Mali Sarl</t>
  </si>
  <si>
    <t>4567/MMP</t>
  </si>
  <si>
    <t>Mdf N°4405/MMP du 26/11/2019</t>
  </si>
  <si>
    <t>Accord sa</t>
  </si>
  <si>
    <t>4582/MMP</t>
  </si>
  <si>
    <t>Tambalé</t>
  </si>
  <si>
    <t>0551/MMP</t>
  </si>
  <si>
    <t>Teninkoun</t>
  </si>
  <si>
    <t>0552/MMP</t>
  </si>
  <si>
    <t>Banankoro</t>
  </si>
  <si>
    <t>Africa Mining Corporation Sarl "A.M.C Sarl"</t>
  </si>
  <si>
    <t>2476/MMP</t>
  </si>
  <si>
    <t>Baléa</t>
  </si>
  <si>
    <t>Century Minerals Corporation "C.M.C" Sarl</t>
  </si>
  <si>
    <t>2516/MMP</t>
  </si>
  <si>
    <t>Continental Steel-Sa</t>
  </si>
  <si>
    <t>3507/MMP</t>
  </si>
  <si>
    <t>Somabougou</t>
  </si>
  <si>
    <t>Organisation Tounkara Commerce International Mining Investissement Sarl (OTCI Mining )</t>
  </si>
  <si>
    <t>1302/MMP</t>
  </si>
  <si>
    <t>Makana</t>
  </si>
  <si>
    <t>EGEO SARL</t>
  </si>
  <si>
    <t>3222/MMEE</t>
  </si>
  <si>
    <t>Nema</t>
  </si>
  <si>
    <t>Ferrocious Mining Company SARL</t>
  </si>
  <si>
    <t>2744/MMEE</t>
  </si>
  <si>
    <t>Bouli Bani</t>
  </si>
  <si>
    <t>Sahel Mining Sarlu</t>
  </si>
  <si>
    <t>4742/MMEE</t>
  </si>
  <si>
    <t>Diamera</t>
  </si>
  <si>
    <t xml:space="preserve">TOGUNA MINING CORPORATION "TMC" SARL </t>
  </si>
  <si>
    <t>0860/MMEE</t>
  </si>
  <si>
    <t>Talari</t>
  </si>
  <si>
    <t xml:space="preserve">FONKOURA BAKOU COMPANY SARL </t>
  </si>
  <si>
    <t>1730/MMEE</t>
  </si>
  <si>
    <t>Hamdallaye-Ouest</t>
  </si>
  <si>
    <t xml:space="preserve">PREMIUM INTERNATIONAL MINING AFRICA SARL </t>
  </si>
  <si>
    <t>1731/MMEE</t>
  </si>
  <si>
    <t>Mounoumounoumba-Nord</t>
  </si>
  <si>
    <t xml:space="preserve">SACKO HOLDING SA </t>
  </si>
  <si>
    <t>3421/MMEE</t>
  </si>
  <si>
    <t xml:space="preserve">Baguita </t>
  </si>
  <si>
    <t>PERMIS DE RCEHERCHE DES TERRES RARES</t>
  </si>
  <si>
    <t>4024/MIM</t>
  </si>
  <si>
    <t>Teres rares</t>
  </si>
  <si>
    <t>Djindiè</t>
  </si>
  <si>
    <t>PERMIS DE RCEHERCHE LE QUARTZ</t>
  </si>
  <si>
    <t>STONES SA</t>
  </si>
  <si>
    <t>3451/MMEE</t>
  </si>
  <si>
    <t>Quartz</t>
  </si>
  <si>
    <t>Sirimoulou</t>
  </si>
  <si>
    <t>PERMIS DE RCEHERCHE DE MANGANESE</t>
  </si>
  <si>
    <t>Minière Lulu</t>
  </si>
  <si>
    <t>Mn</t>
  </si>
  <si>
    <t>Ofalkin</t>
  </si>
  <si>
    <t>Ansongo</t>
  </si>
  <si>
    <t>Situation Sécuritaire</t>
  </si>
  <si>
    <t>Albab Mining Sarl</t>
  </si>
  <si>
    <t>3189/MM-SG</t>
  </si>
  <si>
    <t>Tassiga-Sud</t>
  </si>
  <si>
    <t>3188/MM-SG</t>
  </si>
  <si>
    <t>Tassiga-Nord</t>
  </si>
  <si>
    <t>DS Consulting Sarl</t>
  </si>
  <si>
    <t>2475/MMP</t>
  </si>
  <si>
    <t>Fenyele</t>
  </si>
  <si>
    <t>Kolokani</t>
  </si>
  <si>
    <t>2512/MMP</t>
  </si>
  <si>
    <t>Farawinie</t>
  </si>
  <si>
    <t>Nieta Mining Services Sarl</t>
  </si>
  <si>
    <t>4054/MMEE</t>
  </si>
  <si>
    <t>Dotan</t>
  </si>
  <si>
    <t>Nara-Kolokani</t>
  </si>
  <si>
    <t>4057/MMEE</t>
  </si>
  <si>
    <t>Kassoumbougou</t>
  </si>
  <si>
    <t>Samagold Ressources Sarl</t>
  </si>
  <si>
    <t>5558/MMEE</t>
  </si>
  <si>
    <t>Missira</t>
  </si>
  <si>
    <t>5559/MMEE</t>
  </si>
  <si>
    <t>Katiola</t>
  </si>
  <si>
    <t>5561/MMEE</t>
  </si>
  <si>
    <t>Kouroula</t>
  </si>
  <si>
    <t>2008/MMEE</t>
  </si>
  <si>
    <t>Didieni</t>
  </si>
  <si>
    <t>PERMIS DE RCEHERCHE DE CALCAIRE</t>
  </si>
  <si>
    <t>Minière Traoré et Fils Sarl</t>
  </si>
  <si>
    <t>3056/MMP</t>
  </si>
  <si>
    <t>Calcaire</t>
  </si>
  <si>
    <t>Gourpe</t>
  </si>
  <si>
    <t>Wangara Sa</t>
  </si>
  <si>
    <t>1057/MMP</t>
  </si>
  <si>
    <t>Sandaré</t>
  </si>
  <si>
    <t>Mali Oriental Ressources ((ORS)) Sarl</t>
  </si>
  <si>
    <t>2023/MMEE</t>
  </si>
  <si>
    <t>Bindougou-Nord</t>
  </si>
  <si>
    <t>2738/MMEE</t>
  </si>
  <si>
    <t>Kersiniane-Est</t>
  </si>
  <si>
    <t xml:space="preserve">Kirin Mining SARL </t>
  </si>
  <si>
    <t>3205/MMEE</t>
  </si>
  <si>
    <t>Diako</t>
  </si>
  <si>
    <t>Kita-Niono</t>
  </si>
  <si>
    <t>3348/MMEE</t>
  </si>
  <si>
    <t>Lekouraga-Sud</t>
  </si>
  <si>
    <t>Toguna Mining Corporation Sarl</t>
  </si>
  <si>
    <t>4741/MMEE</t>
  </si>
  <si>
    <t>Gawa</t>
  </si>
  <si>
    <t xml:space="preserve">SDM INVEST SARL </t>
  </si>
  <si>
    <t>0862/MMEE</t>
  </si>
  <si>
    <t>Soninkegni-Est</t>
  </si>
  <si>
    <t>1732/MMEE</t>
  </si>
  <si>
    <t>Mantia</t>
  </si>
  <si>
    <t xml:space="preserve">ESPOIR DE DEMAIN SARL ENTREPRISE ET COMMERCE GENERAL </t>
  </si>
  <si>
    <t>2234/MMEE</t>
  </si>
  <si>
    <t>Kabaté</t>
  </si>
  <si>
    <t>3420/MMEE</t>
  </si>
  <si>
    <t xml:space="preserve">Calcaire </t>
  </si>
  <si>
    <t>Korampo</t>
  </si>
  <si>
    <t>AUTORISATIONS D'EXPLOITATIONS DE CARRIERE VALIDES</t>
  </si>
  <si>
    <t>Registre</t>
  </si>
  <si>
    <t>Num_attrib</t>
  </si>
  <si>
    <t>Date_attrib</t>
  </si>
  <si>
    <t>Renv 1</t>
  </si>
  <si>
    <t>Stones sarl</t>
  </si>
  <si>
    <t>AE 2005/26</t>
  </si>
  <si>
    <t>0439 MMEE SG</t>
  </si>
  <si>
    <t>Dolérite</t>
  </si>
  <si>
    <t>Yelekebougou</t>
  </si>
  <si>
    <t>N°1283/MM du 15/05/2015</t>
  </si>
  <si>
    <t>West Africain Cement (WACEM)</t>
  </si>
  <si>
    <t>AE 2005/28</t>
  </si>
  <si>
    <t>2280 MMEE-SG</t>
  </si>
  <si>
    <t>Gangonterie</t>
  </si>
  <si>
    <t>N°0849/MMP-SG du 27/03/2018</t>
  </si>
  <si>
    <t>AE 2005/29</t>
  </si>
  <si>
    <t>2600 MMEE-SG</t>
  </si>
  <si>
    <t>Granite</t>
  </si>
  <si>
    <t>Siby</t>
  </si>
  <si>
    <t>N°4599/MM du 16/12/2016</t>
  </si>
  <si>
    <t>AE 2005/30</t>
  </si>
  <si>
    <t>2601 MMEE-SG</t>
  </si>
  <si>
    <t>Marbre</t>
  </si>
  <si>
    <t>Selinkegny</t>
  </si>
  <si>
    <t>N°4025/MM du 04/11/2016</t>
  </si>
  <si>
    <t>Md N°0015/MM du 29/01/2015</t>
  </si>
  <si>
    <t>Aicha Industrie</t>
  </si>
  <si>
    <t>AE 2005/32</t>
  </si>
  <si>
    <t>2605 MMEE-SG</t>
  </si>
  <si>
    <t>Kati Koko</t>
  </si>
  <si>
    <t>en cours de renouvellement</t>
  </si>
  <si>
    <t>Socarco</t>
  </si>
  <si>
    <t>AE 2006/34</t>
  </si>
  <si>
    <t>3084 MMEE-SG</t>
  </si>
  <si>
    <t>Mountougoula</t>
  </si>
  <si>
    <t>N°2550/MM du 31/07/2015</t>
  </si>
  <si>
    <t>Gamby et Frères</t>
  </si>
  <si>
    <t>AE 2008/42</t>
  </si>
  <si>
    <t>1572 MEME-SG</t>
  </si>
  <si>
    <t>Falany-Moutoungoula</t>
  </si>
  <si>
    <t>Entreprise Mamadou Dembélé (EDM)</t>
  </si>
  <si>
    <t>AE 2008/46</t>
  </si>
  <si>
    <t>2894/MEME</t>
  </si>
  <si>
    <t>Farandan</t>
  </si>
  <si>
    <t>N°3614/MMP 17/10/2018</t>
  </si>
  <si>
    <t>Ciments et Materiaux du Mali "CMM" SA</t>
  </si>
  <si>
    <t>AE 09/53</t>
  </si>
  <si>
    <t>2559 MM-SG</t>
  </si>
  <si>
    <t>Tyetimbougou</t>
  </si>
  <si>
    <t>N°4334/MMP 12/12/2018</t>
  </si>
  <si>
    <t>Trfrt de SOMIB SA à CMM SA N°2021-4114/MMEE du 04/10/2021</t>
  </si>
  <si>
    <t>Razel Mali sarl</t>
  </si>
  <si>
    <t>AE 09/54</t>
  </si>
  <si>
    <t>3588 MM-SG</t>
  </si>
  <si>
    <t>Sonityéni</t>
  </si>
  <si>
    <t xml:space="preserve">Trsf </t>
  </si>
  <si>
    <t>N°0160/MMP 03/02/2020</t>
  </si>
  <si>
    <t>Carrières et Chaux du Mali sa</t>
  </si>
  <si>
    <t>AE 10/55</t>
  </si>
  <si>
    <t>0776 MM-SG</t>
  </si>
  <si>
    <t>Karaga</t>
  </si>
  <si>
    <t>N°1064/MMP 19/03/2020</t>
  </si>
  <si>
    <t>Mdf 30/12/11</t>
  </si>
  <si>
    <t>Sté des Mines de Bouré (SOMIB)</t>
  </si>
  <si>
    <t>AE 10/56</t>
  </si>
  <si>
    <t>632/ MM</t>
  </si>
  <si>
    <t>Koniobla</t>
  </si>
  <si>
    <t>N°4367/MMP 18/12/2018</t>
  </si>
  <si>
    <t>Diamond Cement Mali sa</t>
  </si>
  <si>
    <t>AE 10/59</t>
  </si>
  <si>
    <t>1141/MM</t>
  </si>
  <si>
    <t>Nonsombougou</t>
  </si>
  <si>
    <t>N°4437/MMP du 27/11/2019</t>
  </si>
  <si>
    <t>N°2022-3861/MMEE-SG du 26/08/2022</t>
  </si>
  <si>
    <t>Générale D’Exploitation Des Carrières Du Mali (GECAMA)</t>
  </si>
  <si>
    <t>AE 10/57</t>
  </si>
  <si>
    <t>0843/MM-SG</t>
  </si>
  <si>
    <t>Moribougou-Nord</t>
  </si>
  <si>
    <t>Kara Gold Sarl</t>
  </si>
  <si>
    <t>3063/MM</t>
  </si>
  <si>
    <t>N'Tekedo-Sirakoro</t>
  </si>
  <si>
    <t>Katim Trading sarl</t>
  </si>
  <si>
    <t>AE 11/62</t>
  </si>
  <si>
    <t>3700 MM-SG</t>
  </si>
  <si>
    <t>Bemasso</t>
  </si>
  <si>
    <t>Mdf N°4612/MM du 23/12/2015</t>
  </si>
  <si>
    <t>TC Mining Consulting et Services (TCMCS SARL)</t>
  </si>
  <si>
    <t>AE 12/72</t>
  </si>
  <si>
    <t>1335 MCMI-SG</t>
  </si>
  <si>
    <t>Banankoto-Nord</t>
  </si>
  <si>
    <t>Trsf de Falconis Djiguiya 31/12/2014</t>
  </si>
  <si>
    <t>Sté Minière du Mali (SOMIMA) sarl</t>
  </si>
  <si>
    <t>AE 12/73</t>
  </si>
  <si>
    <t>Doneguebougou</t>
  </si>
  <si>
    <t>Sté Commerce Industries et Services (CIS SARL)</t>
  </si>
  <si>
    <t>AE 12/75</t>
  </si>
  <si>
    <t>Sonityeni</t>
  </si>
  <si>
    <t>AE 12/67</t>
  </si>
  <si>
    <t>Djikoye</t>
  </si>
  <si>
    <t>Carrières et Chaux de Toukoto sa</t>
  </si>
  <si>
    <t>AE 12/81</t>
  </si>
  <si>
    <t>2850/MM-SG</t>
  </si>
  <si>
    <t>Balinda</t>
  </si>
  <si>
    <t>Afrika West Minerals Sal</t>
  </si>
  <si>
    <t>AE 13/86</t>
  </si>
  <si>
    <t>1871/ MM-SG</t>
  </si>
  <si>
    <t>Fabougoula-Nord</t>
  </si>
  <si>
    <t>Trsf de CADEM sarl N°2666/MM 01/08/2016</t>
  </si>
  <si>
    <t>Ciments et Materiaux du Mali</t>
  </si>
  <si>
    <t>AE 13/98</t>
  </si>
  <si>
    <t>3711/MM-SG</t>
  </si>
  <si>
    <t>Mdf N°3614/MM  16/12/2014</t>
  </si>
  <si>
    <t>AE 13/97</t>
  </si>
  <si>
    <t>3710/MM-SG</t>
  </si>
  <si>
    <t>Sotoli</t>
  </si>
  <si>
    <t>Mdf N°3615/MM  16/12/2014</t>
  </si>
  <si>
    <t xml:space="preserve">Generale d'Ingenierie d'Outre Mer de Chine (COVEC) </t>
  </si>
  <si>
    <t>AE 2013/100</t>
  </si>
  <si>
    <t>1700/MM-SG</t>
  </si>
  <si>
    <t>Fabougoula</t>
  </si>
  <si>
    <t>Rikaz Sarl</t>
  </si>
  <si>
    <t>AE 2014/108</t>
  </si>
  <si>
    <t>2804/MM</t>
  </si>
  <si>
    <t>AE 2015/111</t>
  </si>
  <si>
    <t>2975/MM</t>
  </si>
  <si>
    <t>Kabaro</t>
  </si>
  <si>
    <t>Mdf N°1044/MMP  19/03/2020</t>
  </si>
  <si>
    <t>Malienne de Carrière (SOMACA Sarl)</t>
  </si>
  <si>
    <t>AE 2015/114</t>
  </si>
  <si>
    <t>3390/MM</t>
  </si>
  <si>
    <t>Mandé Mining Sarl</t>
  </si>
  <si>
    <t>AE 16/116</t>
  </si>
  <si>
    <t>1054/MM</t>
  </si>
  <si>
    <t>OMGF MINING SARL</t>
  </si>
  <si>
    <t>AE 16/119</t>
  </si>
  <si>
    <t>2608/MM</t>
  </si>
  <si>
    <t>Diérobougou</t>
  </si>
  <si>
    <t>Global Construction Technologies et Mining Sarl</t>
  </si>
  <si>
    <t>AE 2016/121</t>
  </si>
  <si>
    <t>2947/MM</t>
  </si>
  <si>
    <t>Kalagué</t>
  </si>
  <si>
    <t>Annulé N°2022-1675/MMEE-SG du 23/05/2022</t>
  </si>
  <si>
    <t>AE2016/123</t>
  </si>
  <si>
    <t>3316/MM</t>
  </si>
  <si>
    <t>Kaka</t>
  </si>
  <si>
    <t>Batiments Ebenisterie Construction Métalique et Commerce Général (BECM-CG Sarl)</t>
  </si>
  <si>
    <t>AE 2016/124</t>
  </si>
  <si>
    <t>3317/MM</t>
  </si>
  <si>
    <t>Sebelakoro</t>
  </si>
  <si>
    <t xml:space="preserve">Groupe International pour le Developpement et de Transactions (G.I.D.T) </t>
  </si>
  <si>
    <t>AE 16/12</t>
  </si>
  <si>
    <t>3953/MM</t>
  </si>
  <si>
    <t>Néguebabougou-Nord/Kangaba</t>
  </si>
  <si>
    <t>AE 16/124</t>
  </si>
  <si>
    <t>4602/MM</t>
  </si>
  <si>
    <t>Fabougoula-sud</t>
  </si>
  <si>
    <t>Mali Carrières Sarl</t>
  </si>
  <si>
    <t>AE 16/130</t>
  </si>
  <si>
    <t>4708/MM</t>
  </si>
  <si>
    <t>AE 17/134</t>
  </si>
  <si>
    <t>2107/MM</t>
  </si>
  <si>
    <t>Fabougoula-Ouest</t>
  </si>
  <si>
    <t>Sagea Satom</t>
  </si>
  <si>
    <t>AE 17/136</t>
  </si>
  <si>
    <t>2220/MM</t>
  </si>
  <si>
    <t>Kélékourou</t>
  </si>
  <si>
    <t>Carrière du Nianan Sarl</t>
  </si>
  <si>
    <t>AE 17/138</t>
  </si>
  <si>
    <t>2641/MM</t>
  </si>
  <si>
    <t>Kéniéro-Est</t>
  </si>
  <si>
    <t>Entreprise Oumar Mohamed SOGORE Internationale Sarl</t>
  </si>
  <si>
    <t>AE 17/139</t>
  </si>
  <si>
    <t>2973/MM</t>
  </si>
  <si>
    <t>Woloni-Ouest</t>
  </si>
  <si>
    <t>Pière Angulaire Mali Sarl</t>
  </si>
  <si>
    <t>AE 17/141</t>
  </si>
  <si>
    <t>Manankoroni-Est</t>
  </si>
  <si>
    <t>Z-Gold Mining Sarl</t>
  </si>
  <si>
    <t>AE17/142</t>
  </si>
  <si>
    <t>3825/MM</t>
  </si>
  <si>
    <t>Tyenebougou</t>
  </si>
  <si>
    <t>ZED SA</t>
  </si>
  <si>
    <t>AE 17/144</t>
  </si>
  <si>
    <t>4313/MM</t>
  </si>
  <si>
    <t>Kéniéro-Sud</t>
  </si>
  <si>
    <t>SODCO MINING SAS</t>
  </si>
  <si>
    <t>AE 18/147</t>
  </si>
  <si>
    <t>0990/MMP</t>
  </si>
  <si>
    <t>Borono</t>
  </si>
  <si>
    <t>DSP AGREGATS SAU</t>
  </si>
  <si>
    <t>AE 18/146</t>
  </si>
  <si>
    <t>0850/MMP</t>
  </si>
  <si>
    <t>Difemou-Estr</t>
  </si>
  <si>
    <t>Mines et Carrières d'Afrique (MCA Sarl)</t>
  </si>
  <si>
    <t>AE 18/148</t>
  </si>
  <si>
    <t>1364/MMP</t>
  </si>
  <si>
    <t>Dadié</t>
  </si>
  <si>
    <t>Carrières et Materiaux (SOCAM Sarl)</t>
  </si>
  <si>
    <t>AE 18/150</t>
  </si>
  <si>
    <t>1365/MMP</t>
  </si>
  <si>
    <t>Dabani-Est</t>
  </si>
  <si>
    <t>Kotie Sarl</t>
  </si>
  <si>
    <t>AE 18/151</t>
  </si>
  <si>
    <t>1500/MMP</t>
  </si>
  <si>
    <t>Sanfara</t>
  </si>
  <si>
    <t>Mine Kalé Forage Sarl</t>
  </si>
  <si>
    <t>AE 18/149</t>
  </si>
  <si>
    <t>Dag-Dag</t>
  </si>
  <si>
    <t>Multinale Pour le Commerce L'industrie et les Mines (MUNCIM HASBOUNA)</t>
  </si>
  <si>
    <t>AE 18/155</t>
  </si>
  <si>
    <t>2771/MMP</t>
  </si>
  <si>
    <t>Fabougoula-Sud</t>
  </si>
  <si>
    <t>Minière Bama (SOMIB SARL)</t>
  </si>
  <si>
    <t>AE 18/116</t>
  </si>
  <si>
    <t>4263/MMP</t>
  </si>
  <si>
    <t>Forokobougou</t>
  </si>
  <si>
    <t>JB Global Company Sarl</t>
  </si>
  <si>
    <t>AE 18/159</t>
  </si>
  <si>
    <t>4581/MMP</t>
  </si>
  <si>
    <t>Bamabougou-Nord</t>
  </si>
  <si>
    <t>Groupe Bathily Sa</t>
  </si>
  <si>
    <t>AE 18/154</t>
  </si>
  <si>
    <t>4583/MMP</t>
  </si>
  <si>
    <t>Sambara-Sud</t>
  </si>
  <si>
    <t>Mdf N°2022-5555/MMEE du 29/12/2021</t>
  </si>
  <si>
    <t>Compagnie Sahelienne d'Entreprise (CSE Sa)</t>
  </si>
  <si>
    <t>AE 19/157</t>
  </si>
  <si>
    <t>0399/MMP</t>
  </si>
  <si>
    <t>Natiè-Coura</t>
  </si>
  <si>
    <t>SOGEA SATOM</t>
  </si>
  <si>
    <t>AE 19/162</t>
  </si>
  <si>
    <t>01050/MMP</t>
  </si>
  <si>
    <t>Afrimines Solutions Sarl</t>
  </si>
  <si>
    <t>AE 18/160</t>
  </si>
  <si>
    <t>1229/MMP</t>
  </si>
  <si>
    <t>Hanne générale Trading Sarl</t>
  </si>
  <si>
    <t>AE 19/165</t>
  </si>
  <si>
    <t>2610/MMP</t>
  </si>
  <si>
    <t>Neguebabougou-Est</t>
  </si>
  <si>
    <t>Fofana et Fils "SOFOFI" Sarl</t>
  </si>
  <si>
    <t>AE 19/163</t>
  </si>
  <si>
    <t>2593/MMP</t>
  </si>
  <si>
    <t>Falan-Est</t>
  </si>
  <si>
    <t>Global Equipements and Services sarl</t>
  </si>
  <si>
    <t>AE 19/166</t>
  </si>
  <si>
    <t>3711/MMP</t>
  </si>
  <si>
    <t>Sirabala</t>
  </si>
  <si>
    <t>Fasso Bara Sarl</t>
  </si>
  <si>
    <t>4198/MMP</t>
  </si>
  <si>
    <t>Foura</t>
  </si>
  <si>
    <t>Sté d'Exploitation de Carrières et Mines du Mali (S.E.C.M Sarl)</t>
  </si>
  <si>
    <t>AE 2019/164</t>
  </si>
  <si>
    <t>0706/MMP</t>
  </si>
  <si>
    <t>Gré-Kourou</t>
  </si>
  <si>
    <t>AE 19/167</t>
  </si>
  <si>
    <t>1103/MMP</t>
  </si>
  <si>
    <t>Bougoutinti</t>
  </si>
  <si>
    <t xml:space="preserve">DT Services </t>
  </si>
  <si>
    <t>AE 21/170</t>
  </si>
  <si>
    <t>0931/MMEE</t>
  </si>
  <si>
    <t>Goro-Nord</t>
  </si>
  <si>
    <t>AE 20/169</t>
  </si>
  <si>
    <t>0961/MMEE</t>
  </si>
  <si>
    <t>Nationale Builders Sarl</t>
  </si>
  <si>
    <t>AE 20/173</t>
  </si>
  <si>
    <t>1237/MMEE</t>
  </si>
  <si>
    <t>Djinna-Nord</t>
  </si>
  <si>
    <t>Sté de Gestion des Carrieres du Mali Mining (SOGECAM Mining) Sarl</t>
  </si>
  <si>
    <t>AE 2021/179</t>
  </si>
  <si>
    <t>4393/MMEE-SG</t>
  </si>
  <si>
    <t>Yelekebougou-Sud</t>
  </si>
  <si>
    <t>MINES CARRIES SA</t>
  </si>
  <si>
    <t>AE 2021/183</t>
  </si>
  <si>
    <t>0038/MMEE-SG</t>
  </si>
  <si>
    <t>Diffémou-Sud</t>
  </si>
  <si>
    <t>CARRIERE WASSOLO SARL</t>
  </si>
  <si>
    <t>AE 2021/186</t>
  </si>
  <si>
    <t>0079/MMEE-SG</t>
  </si>
  <si>
    <t>Kokoro</t>
  </si>
  <si>
    <t xml:space="preserve">GROUPE AHMED BARRY ET FRERES "GROUPE SOABF" SARL </t>
  </si>
  <si>
    <t>AE 2022/192</t>
  </si>
  <si>
    <t xml:space="preserve">0750/MMEE-SG </t>
  </si>
  <si>
    <t xml:space="preserve">Sable et gravier </t>
  </si>
  <si>
    <t xml:space="preserve">Badougou-Djoliba-Koursale </t>
  </si>
  <si>
    <t xml:space="preserve">TIELO BARRY CISSE "TCB" SARL </t>
  </si>
  <si>
    <t>AE 2022/200</t>
  </si>
  <si>
    <t xml:space="preserve">3256/MMEE-SG </t>
  </si>
  <si>
    <t xml:space="preserve">Ouassorola-Ouest </t>
  </si>
  <si>
    <t>CIMENTERIE DU MALI SA</t>
  </si>
  <si>
    <t>AE 2022/221</t>
  </si>
  <si>
    <t xml:space="preserve">4893/MMEE-SG </t>
  </si>
  <si>
    <t>FANSIRA-KOURA</t>
  </si>
  <si>
    <t>AE 2022/222</t>
  </si>
  <si>
    <t xml:space="preserve">4894/MMEE-SG </t>
  </si>
  <si>
    <t>Soninkegny</t>
  </si>
  <si>
    <t>PERMIS D'EXPLOITATION POUR TOUTES SUBSTANCES  ET EAU</t>
  </si>
  <si>
    <t>Num attrib</t>
  </si>
  <si>
    <t>Date attrib</t>
  </si>
  <si>
    <t>Sup (km²)</t>
  </si>
  <si>
    <t>Volume d'investissement</t>
  </si>
  <si>
    <t>SOMISY SA</t>
  </si>
  <si>
    <t>087/PM RM</t>
  </si>
  <si>
    <t>Syama</t>
  </si>
  <si>
    <t>rnv 17/12/1999, puis Transferer de Sogemork le 07/04/2003</t>
  </si>
  <si>
    <t>Societe des Eaux Minerales du Mali SA</t>
  </si>
  <si>
    <t>448/PM RM</t>
  </si>
  <si>
    <t>eau</t>
  </si>
  <si>
    <t>Diago</t>
  </si>
  <si>
    <t>Semos SA</t>
  </si>
  <si>
    <t>257/PM RM</t>
  </si>
  <si>
    <t>Sadiola</t>
  </si>
  <si>
    <t>Lido sa</t>
  </si>
  <si>
    <t>379/PM RM</t>
  </si>
  <si>
    <t>Wassoulou Or</t>
  </si>
  <si>
    <t>179/PM RM</t>
  </si>
  <si>
    <t>Kodiéran</t>
  </si>
  <si>
    <t>Trsf de  Sodinaf 10/12/09</t>
  </si>
  <si>
    <t>Segala Mining Company sa</t>
  </si>
  <si>
    <t>398/PM RM</t>
  </si>
  <si>
    <t>Segala</t>
  </si>
  <si>
    <t>Mdf decret N°339/PM-RM 22/06/2012</t>
  </si>
  <si>
    <t>Somilo SA</t>
  </si>
  <si>
    <t>193/PM RM</t>
  </si>
  <si>
    <t>Loulo</t>
  </si>
  <si>
    <t>Décret Mdf N°0681/PM-RM du 05/09/2016</t>
  </si>
  <si>
    <t>Morila sa</t>
  </si>
  <si>
    <t>217/PM RM</t>
  </si>
  <si>
    <t>Morila</t>
  </si>
  <si>
    <t>Tranfert de Randgold Resources Limited N°361/PM-RM 17/11/1999</t>
  </si>
  <si>
    <t>Décret Mdf N°0441/PM-RM du 17/05/2018</t>
  </si>
  <si>
    <t>SOMIKA SA</t>
  </si>
  <si>
    <t>305/PG RM</t>
  </si>
  <si>
    <t>Rnv 17/12/1999, puis Transferer de Sogemork le 07/04/2003</t>
  </si>
  <si>
    <t>Transferer de Avnel decret N°579//PM-RM  le 30/12/2003</t>
  </si>
  <si>
    <t>Yatela sa</t>
  </si>
  <si>
    <t>063/PM RM</t>
  </si>
  <si>
    <t>Yatela</t>
  </si>
  <si>
    <t>En cours de fermeture</t>
  </si>
  <si>
    <t>Nampala sa</t>
  </si>
  <si>
    <t>190/PM-RM</t>
  </si>
  <si>
    <t>Nampala</t>
  </si>
  <si>
    <t>Mdf 29/11/2012 puis trsf de Robex par 241/PM-RM 08/03/13</t>
  </si>
  <si>
    <t>Sté des Mines d'Or de Gounkoto</t>
  </si>
  <si>
    <t>431/PM-RM</t>
  </si>
  <si>
    <t>BAGAMA MINING SA</t>
  </si>
  <si>
    <t>716/PM-RM</t>
  </si>
  <si>
    <t>Bagama</t>
  </si>
  <si>
    <t>trsf New Gold Sa Decret N°0780/PM-RM 13/10/2016New Gold Mali sa</t>
  </si>
  <si>
    <t>435/PM-RM</t>
  </si>
  <si>
    <t>Finkolo-Tabakoroni</t>
  </si>
  <si>
    <t>Trsf de Etruscan Resources Mali par decret N°667/PM-RM du 27/08/2013</t>
  </si>
  <si>
    <t>Mines de Komana</t>
  </si>
  <si>
    <t>0069/PM-RM</t>
  </si>
  <si>
    <t>Komana</t>
  </si>
  <si>
    <t>Trsf de Glencar Mali Sarl N°0397/PM-RM du 03/06/2015</t>
  </si>
  <si>
    <t>Songhoï Ressources Sarl</t>
  </si>
  <si>
    <t>0070/PM-RM</t>
  </si>
  <si>
    <t>Medinandi</t>
  </si>
  <si>
    <t>Nevsun Exploration Mali SA</t>
  </si>
  <si>
    <t>0448/PM-RM</t>
  </si>
  <si>
    <t>Kofi-Nord</t>
  </si>
  <si>
    <t xml:space="preserve">0528/PM-RM </t>
  </si>
  <si>
    <t>Lithium du Mali SA</t>
  </si>
  <si>
    <t>0642/PM-RM</t>
  </si>
  <si>
    <t>Lithium</t>
  </si>
  <si>
    <t>Torakoro</t>
  </si>
  <si>
    <t>Transféré de TimbuKtu Resources Sarl</t>
  </si>
  <si>
    <t>0773/PM-RM</t>
  </si>
  <si>
    <t>Bema</t>
  </si>
  <si>
    <t>Future Minerals Sarl</t>
  </si>
  <si>
    <t xml:space="preserve">0774/PM-RM </t>
  </si>
  <si>
    <t>Foulaboula</t>
  </si>
  <si>
    <t>97, 20</t>
  </si>
  <si>
    <t>0200/PM-RM</t>
  </si>
  <si>
    <t>Finkola</t>
  </si>
  <si>
    <t>PERMIS D'EXPLOITATION POUR OR ( PETITE MINE)</t>
  </si>
  <si>
    <t>Localite</t>
  </si>
  <si>
    <t>Date de Renv 3</t>
  </si>
  <si>
    <t>AE 08/49</t>
  </si>
  <si>
    <t>3679 MEME-SG</t>
  </si>
  <si>
    <t>Kofoulatié-Nord</t>
  </si>
  <si>
    <t>N°0205/MM 03/02/2017</t>
  </si>
  <si>
    <t>Petite mine</t>
  </si>
  <si>
    <t>N°1980/MMEE-SG 03/05/2021</t>
  </si>
  <si>
    <t>Sté Industrielle de Boissons et Eaux du Mali (SIBEM SARL)</t>
  </si>
  <si>
    <t>AE 2011/66</t>
  </si>
  <si>
    <t>4039 MM</t>
  </si>
  <si>
    <t>Metedia Mining sarl</t>
  </si>
  <si>
    <t>AE 2012/74</t>
  </si>
  <si>
    <t>1392 MCMI</t>
  </si>
  <si>
    <t>Métédia</t>
  </si>
  <si>
    <t>N°4839/MM 30/12/2016</t>
  </si>
  <si>
    <t>MadinGold Mining Sarl</t>
  </si>
  <si>
    <t>AE 2013/91</t>
  </si>
  <si>
    <t>2798/MM-SG</t>
  </si>
  <si>
    <t>N°3318/MM 04/10/2017</t>
  </si>
  <si>
    <t>N°2021-5119/MMEE-SG 06/12/2021</t>
  </si>
  <si>
    <t>Bagoé National Corporation Sarl</t>
  </si>
  <si>
    <t>AE 2013/96</t>
  </si>
  <si>
    <t>0387/MIM</t>
  </si>
  <si>
    <t>Alihamdoulilay</t>
  </si>
  <si>
    <t>N°2022-0534/MMEE-SG du 16/03/2022</t>
  </si>
  <si>
    <t>Omnium Invest SA</t>
  </si>
  <si>
    <t>AE 2015/112</t>
  </si>
  <si>
    <t>2617/MM</t>
  </si>
  <si>
    <t>Boubou-Ouest</t>
  </si>
  <si>
    <t>Zhend DA Yiyauan Mines Sarl</t>
  </si>
  <si>
    <t>AE 2016/115</t>
  </si>
  <si>
    <t>2698/MM</t>
  </si>
  <si>
    <t>Abaladougou-Kéniéba</t>
  </si>
  <si>
    <t>N°1102/MMP DU 20/03/2020</t>
  </si>
  <si>
    <t xml:space="preserve">Métalli Exploration and Mining Sarl </t>
  </si>
  <si>
    <t>AE 2016/132</t>
  </si>
  <si>
    <t>4266/MM</t>
  </si>
  <si>
    <t>Bodoko</t>
  </si>
  <si>
    <t>N°2022-0458/ MMEE-SG du 11/03/2022</t>
  </si>
  <si>
    <t>Demba Souleymane Pavel Gold Sarl (DSP GOLD Sarl)</t>
  </si>
  <si>
    <t>AE 2016/128</t>
  </si>
  <si>
    <t>4267/MM</t>
  </si>
  <si>
    <t>Méridiala</t>
  </si>
  <si>
    <t>N°2022-4604/ MMEE-SG du 04/10/2022</t>
  </si>
  <si>
    <t>Chaux de Finana sarl</t>
  </si>
  <si>
    <t>AE 2016/127</t>
  </si>
  <si>
    <t>4000/MM</t>
  </si>
  <si>
    <t>Dolomie</t>
  </si>
  <si>
    <t>Finana</t>
  </si>
  <si>
    <t>En cours d'annulation</t>
  </si>
  <si>
    <t>Jia You Sarl</t>
  </si>
  <si>
    <t>AE 2016/129</t>
  </si>
  <si>
    <t>4734/MM</t>
  </si>
  <si>
    <t>Kodiala</t>
  </si>
  <si>
    <t>ITS ENERGY Mining Sarl</t>
  </si>
  <si>
    <t>AE 2017/135</t>
  </si>
  <si>
    <t>2053/MM</t>
  </si>
  <si>
    <t>Korokoro</t>
  </si>
  <si>
    <t>N°2853/MMEE-SG 05/08/2021</t>
  </si>
  <si>
    <t>Trsf de Rexmetal N°0307/MMEE du 17/02/2021</t>
  </si>
  <si>
    <t>GUEPARD'OR 2 Sarl</t>
  </si>
  <si>
    <t>AE 2017/137</t>
  </si>
  <si>
    <t>3139/MM</t>
  </si>
  <si>
    <t>Sanoukou-sud</t>
  </si>
  <si>
    <t>N°2021-5930/MMEE-SG 31/12/2021</t>
  </si>
  <si>
    <t>Sté d'Exploitation des Mines et Materiaux de Construction (SEMAC Suarl)</t>
  </si>
  <si>
    <t>AE 2017/144</t>
  </si>
  <si>
    <t>0365/MMP</t>
  </si>
  <si>
    <t>Karaya</t>
  </si>
  <si>
    <t>Etude Géologique et Environementale EGEO Sarl</t>
  </si>
  <si>
    <t>AE 17/133</t>
  </si>
  <si>
    <t>1342/MM</t>
  </si>
  <si>
    <t>Nafadji</t>
  </si>
  <si>
    <t>SIDIBE MINING SA</t>
  </si>
  <si>
    <t>AE 2018/153</t>
  </si>
  <si>
    <t>2576/MMP</t>
  </si>
  <si>
    <t>Guembé</t>
  </si>
  <si>
    <t>Mdf N°1772/MMP 04/07/2019</t>
  </si>
  <si>
    <t>Kogec Sarl</t>
  </si>
  <si>
    <t>AE 2018/146</t>
  </si>
  <si>
    <t>2616/MMP</t>
  </si>
  <si>
    <t>Sékou</t>
  </si>
  <si>
    <t>Mines Carries Sa</t>
  </si>
  <si>
    <t>AE 2018/156</t>
  </si>
  <si>
    <t>3014/MMP</t>
  </si>
  <si>
    <t>Diangounté</t>
  </si>
  <si>
    <t>Mdf N°0559/MMP 12/3/19</t>
  </si>
  <si>
    <t>AE 2018/155</t>
  </si>
  <si>
    <t>3557/MMP</t>
  </si>
  <si>
    <t>Faranbantourou</t>
  </si>
  <si>
    <t>Tfr de Transafrika Mali Sa N°2197/MMP-SG du 07/08/2019</t>
  </si>
  <si>
    <t>Malian Russian Mining Company (MARCO MINING SARL)</t>
  </si>
  <si>
    <t>AE 2018/158</t>
  </si>
  <si>
    <t>4348/MMP</t>
  </si>
  <si>
    <t>Barila</t>
  </si>
  <si>
    <t>Bafoulabé Mining Sarl</t>
  </si>
  <si>
    <t>AE 2018/160</t>
  </si>
  <si>
    <t>4554/MMP</t>
  </si>
  <si>
    <t>Samaya-Nord</t>
  </si>
  <si>
    <t>N°2022-4554/ MMEE-SG du 30/09/2022</t>
  </si>
  <si>
    <t>Carrière et Chaux du Mali</t>
  </si>
  <si>
    <t>Dialan-Sud</t>
  </si>
  <si>
    <t>789 Mining and Exploration Sarl</t>
  </si>
  <si>
    <t>AE 2019/161</t>
  </si>
  <si>
    <t>3319/MMP</t>
  </si>
  <si>
    <t>Kalakoro-Ouest</t>
  </si>
  <si>
    <t>32 au lieu de 16</t>
  </si>
  <si>
    <t>AE 2019/163</t>
  </si>
  <si>
    <t>3737/MMP</t>
  </si>
  <si>
    <t>CIMAF SA</t>
  </si>
  <si>
    <t>AE 2019/154</t>
  </si>
  <si>
    <t>1046/MMP</t>
  </si>
  <si>
    <t>Kadiel-Pobi</t>
  </si>
  <si>
    <t>Des Mines de Darsalam sarl</t>
  </si>
  <si>
    <t>AE 2020/26</t>
  </si>
  <si>
    <t>1099/MMP</t>
  </si>
  <si>
    <t>Darsalam</t>
  </si>
  <si>
    <t>Recherche et d'Exploitation et de Commercialisation de l'Or "SOREXCO"</t>
  </si>
  <si>
    <t>AE 2020/170</t>
  </si>
  <si>
    <t>2028/MMP</t>
  </si>
  <si>
    <t>Niala-sud</t>
  </si>
  <si>
    <t>CGCOC Group Mali Sarl</t>
  </si>
  <si>
    <t>PEPM 2021/01</t>
  </si>
  <si>
    <t>0683/MMEE</t>
  </si>
  <si>
    <t>Nougani-Est</t>
  </si>
  <si>
    <t>Des Mines et de Transport du Mali (MITRAM Sarl)</t>
  </si>
  <si>
    <t>PEPM 2021/02</t>
  </si>
  <si>
    <t>1337/MMEE</t>
  </si>
  <si>
    <t>Kourouba</t>
  </si>
  <si>
    <t>Générale d'Equipement de Prestation et de Management (G.EP.M Sarl)</t>
  </si>
  <si>
    <t>PEPM 2021/03</t>
  </si>
  <si>
    <t>1922/MMEE</t>
  </si>
  <si>
    <t>Mandiéla</t>
  </si>
  <si>
    <t>Chakrine Mining Sa</t>
  </si>
  <si>
    <t>PEPM 2021/172</t>
  </si>
  <si>
    <t>1929/MMEE</t>
  </si>
  <si>
    <t>Sansanto-Est</t>
  </si>
  <si>
    <t>Minière Ozogold Sa</t>
  </si>
  <si>
    <t>PEPM 2021/174</t>
  </si>
  <si>
    <t>2176/MMEE</t>
  </si>
  <si>
    <t>Zaniéna</t>
  </si>
  <si>
    <t>Z Gold Mining SA</t>
  </si>
  <si>
    <t>PEPM 2021/176</t>
  </si>
  <si>
    <t>2650/MMEE</t>
  </si>
  <si>
    <t>Kélé-Kélé</t>
  </si>
  <si>
    <t>Olive Mining SARL</t>
  </si>
  <si>
    <t>PEPM 2021/177</t>
  </si>
  <si>
    <t>3046/MMEE</t>
  </si>
  <si>
    <t>KoussikotoOuest</t>
  </si>
  <si>
    <t>Diamond Cement Mali SA</t>
  </si>
  <si>
    <t>PEPM 2021/180</t>
  </si>
  <si>
    <t>3691/MMEE</t>
  </si>
  <si>
    <t>Kersignani</t>
  </si>
  <si>
    <t>Century Minerals Corporation (CMC) Sarl</t>
  </si>
  <si>
    <t>3814/MMEE</t>
  </si>
  <si>
    <t>Mdf N°2022-2043/MMEE-SG du 08/06/2022</t>
  </si>
  <si>
    <t>Century Minérals Corporation (CMC) Sarl</t>
  </si>
  <si>
    <t>PEPM 2021/175</t>
  </si>
  <si>
    <t>3815/MMEE</t>
  </si>
  <si>
    <t>Nénédiana</t>
  </si>
  <si>
    <t>Goldenrroxs Mining Mali S A</t>
  </si>
  <si>
    <t>PEPM 2021/181</t>
  </si>
  <si>
    <t>4659/MMEE</t>
  </si>
  <si>
    <t>Fandou</t>
  </si>
  <si>
    <t>Pink Diamond Company Sarl</t>
  </si>
  <si>
    <t>PEPM 2021/182</t>
  </si>
  <si>
    <t>4731/MMEE</t>
  </si>
  <si>
    <t>Koloni</t>
  </si>
  <si>
    <t>Diebe Mining Sarl</t>
  </si>
  <si>
    <t>PEPM 2021/184</t>
  </si>
  <si>
    <t>4947/MMEE</t>
  </si>
  <si>
    <t>Tofola</t>
  </si>
  <si>
    <t xml:space="preserve">S.K COMPANY SARL </t>
  </si>
  <si>
    <t>PEPM 2021/193</t>
  </si>
  <si>
    <t>0108/MMEE</t>
  </si>
  <si>
    <t xml:space="preserve">Kourémalé-Nord </t>
  </si>
  <si>
    <t>ZARAGOZA MINING SARL</t>
  </si>
  <si>
    <t>PEPM 2022/190</t>
  </si>
  <si>
    <t>0378/MMEE</t>
  </si>
  <si>
    <t xml:space="preserve">Gounounguedou </t>
  </si>
  <si>
    <t xml:space="preserve">NGWALA BLON MALI SARL </t>
  </si>
  <si>
    <t>PEPM 2022/194</t>
  </si>
  <si>
    <t>0382/MMEE</t>
  </si>
  <si>
    <t>Mantia-Madinnkidé</t>
  </si>
  <si>
    <t>ANHE SOCIETE MINIERE INTERNATIONALE SARL</t>
  </si>
  <si>
    <t>PEPM 2022/203</t>
  </si>
  <si>
    <t>0721/MMEE</t>
  </si>
  <si>
    <t>Fougadina</t>
  </si>
  <si>
    <t xml:space="preserve">SOLAGE MINING SARL </t>
  </si>
  <si>
    <t>PEPM 2022/198</t>
  </si>
  <si>
    <t>0810/MMEE</t>
  </si>
  <si>
    <t>Kanadambara</t>
  </si>
  <si>
    <t xml:space="preserve">YI YUAN MINES SARL </t>
  </si>
  <si>
    <t>PEPM 2022/204</t>
  </si>
  <si>
    <t>0904/MMEE</t>
  </si>
  <si>
    <t>Toumouno-Komakara</t>
  </si>
  <si>
    <t xml:space="preserve">LGC EXPLORATION MALI SARL </t>
  </si>
  <si>
    <t>PEPM 2022/201</t>
  </si>
  <si>
    <t>1013/MMEE</t>
  </si>
  <si>
    <t>Korali-Sud</t>
  </si>
  <si>
    <t xml:space="preserve">HONG FA MINING SARL </t>
  </si>
  <si>
    <t>PEPM 2032/209</t>
  </si>
  <si>
    <t>1541/MMEE</t>
  </si>
  <si>
    <t xml:space="preserve">Métédia-ouest </t>
  </si>
  <si>
    <t xml:space="preserve">INTERNATIONAL GOLDFIELDS MALI SARL </t>
  </si>
  <si>
    <t>PEPM 2022/207</t>
  </si>
  <si>
    <t>1710/MMEE</t>
  </si>
  <si>
    <t>Djélibani-Sud</t>
  </si>
  <si>
    <t xml:space="preserve">BADENYA GOLD SARL </t>
  </si>
  <si>
    <t>PEPM 2022/199</t>
  </si>
  <si>
    <t>1761/MMEE</t>
  </si>
  <si>
    <t>Yatia-ouest</t>
  </si>
  <si>
    <t xml:space="preserve">MACINA GOLD COMPANY SARL </t>
  </si>
  <si>
    <t>PEPM 2022/197</t>
  </si>
  <si>
    <t>1802/MMEE</t>
  </si>
  <si>
    <t>Tintinba-Nord</t>
  </si>
  <si>
    <t xml:space="preserve">GOLEND BEACH MALI SARL </t>
  </si>
  <si>
    <t>PEPM 2022/208</t>
  </si>
  <si>
    <t>2009/MMEE</t>
  </si>
  <si>
    <t xml:space="preserve">Narena-Sud </t>
  </si>
  <si>
    <t xml:space="preserve">CADEM SARL </t>
  </si>
  <si>
    <t>PEPM 2022/196</t>
  </si>
  <si>
    <t>2037/MMEE</t>
  </si>
  <si>
    <t>Bané- Est</t>
  </si>
  <si>
    <t xml:space="preserve">CAMARA GOLD SARL </t>
  </si>
  <si>
    <t>PEPM 2022/195</t>
  </si>
  <si>
    <t>2038/MMEE</t>
  </si>
  <si>
    <t>Tintinba-Sud</t>
  </si>
  <si>
    <t xml:space="preserve">INDIGOLD MINING SARL </t>
  </si>
  <si>
    <t>PEPM 2022/211</t>
  </si>
  <si>
    <t>2974/MMEE</t>
  </si>
  <si>
    <t xml:space="preserve">Narena-Nord </t>
  </si>
  <si>
    <t xml:space="preserve">TOGUNA MINING CORPORATION SARL </t>
  </si>
  <si>
    <t>PEPM 2022/202</t>
  </si>
  <si>
    <t>3122/MMEE</t>
  </si>
  <si>
    <t xml:space="preserve">SMAT MINING SARL </t>
  </si>
  <si>
    <t>PEPM 2022/213</t>
  </si>
  <si>
    <t>3238/MMEE</t>
  </si>
  <si>
    <t>Sanankororba-Est</t>
  </si>
  <si>
    <t xml:space="preserve">OMNIUM INVEST SA </t>
  </si>
  <si>
    <t>PEPM 2022/205</t>
  </si>
  <si>
    <t>3345/MMEE</t>
  </si>
  <si>
    <t xml:space="preserve">Karouma </t>
  </si>
  <si>
    <t xml:space="preserve">BARAGIOTA FINOTTO EFISIO GOLI "BFEG MALI" SARL  </t>
  </si>
  <si>
    <t>PEPM 2022/210</t>
  </si>
  <si>
    <t>2329/MMEE</t>
  </si>
  <si>
    <t xml:space="preserve">Balamansaya-Sud-Est </t>
  </si>
  <si>
    <t xml:space="preserve">TAT MINING SARL </t>
  </si>
  <si>
    <t>PEPM 2022/206</t>
  </si>
  <si>
    <t>3443/MMEE</t>
  </si>
  <si>
    <t>Kouremalé-Sud</t>
  </si>
  <si>
    <t>PEPM 2022/216</t>
  </si>
  <si>
    <t>3477/MMEE</t>
  </si>
  <si>
    <t xml:space="preserve">Keniégoué </t>
  </si>
  <si>
    <t xml:space="preserve">TATA MINES SARL </t>
  </si>
  <si>
    <t>4076/MMEE</t>
  </si>
  <si>
    <t xml:space="preserve">Monéa-Ouest </t>
  </si>
  <si>
    <t>ASSISTE SARL</t>
  </si>
  <si>
    <t>PEPM 2022/215</t>
  </si>
  <si>
    <t>4590/MMEE</t>
  </si>
  <si>
    <t>Djibrouïa</t>
  </si>
  <si>
    <t>L'HORIZON SARL</t>
  </si>
  <si>
    <t>PEPM 2022/218</t>
  </si>
  <si>
    <t>4856/MMEE</t>
  </si>
  <si>
    <t>Kossaya-Sud</t>
  </si>
  <si>
    <t>PEPM 2022/220</t>
  </si>
  <si>
    <t xml:space="preserve">4894/MMEE </t>
  </si>
  <si>
    <t>Madibaya-Est</t>
  </si>
  <si>
    <t>EAUX SOUTERRAINES DU MALI SARL</t>
  </si>
  <si>
    <t>PEPM 2022/219</t>
  </si>
  <si>
    <t>6624/MMEE</t>
  </si>
  <si>
    <t>Samaya-Sud-Ouest</t>
  </si>
  <si>
    <t>PERMIS D'EXPLOITATION DE GRANDE MINE POUR FER</t>
  </si>
  <si>
    <t>Sup (km2)</t>
  </si>
  <si>
    <t>Observation</t>
  </si>
  <si>
    <t>GH Mining Sarl</t>
  </si>
  <si>
    <t>0852/PM-RM</t>
  </si>
  <si>
    <t>Fatao</t>
  </si>
  <si>
    <t>Prenium International Mining Company (PIM-CO Sarlu)</t>
  </si>
  <si>
    <t>0297/PM-RM</t>
  </si>
  <si>
    <t>Kéla</t>
  </si>
  <si>
    <t>PERMIS D'EXPLOITATION DE PETITE MINE POUR FER</t>
  </si>
  <si>
    <t>Date d'expiration</t>
  </si>
  <si>
    <t xml:space="preserve">ZARAGOZA MINING SARL </t>
  </si>
  <si>
    <t>Gounounguedou</t>
  </si>
  <si>
    <t xml:space="preserve">WASMINE OR SARL </t>
  </si>
  <si>
    <t>3174/MMEE</t>
  </si>
  <si>
    <t>Fonkoura-Koré</t>
  </si>
  <si>
    <t>PERMIS D'EXPLOITATION POUR LES PHOSPHATES</t>
  </si>
  <si>
    <t>Toguna</t>
  </si>
  <si>
    <t>96-124/PM-RM</t>
  </si>
  <si>
    <t>Phosph</t>
  </si>
  <si>
    <t>Tilemsi</t>
  </si>
  <si>
    <t>Trsf de Sept 05/02/10</t>
  </si>
  <si>
    <t>PERMIS D'EXPLOITATION POUR LE MANGANESE</t>
  </si>
  <si>
    <t>Mali Manganèse</t>
  </si>
  <si>
    <t>11-441/PM-RM</t>
  </si>
  <si>
    <t>Manganèse</t>
  </si>
  <si>
    <t>Tassiga</t>
  </si>
  <si>
    <t>Trf de Metals Mass (20/12/12) à Mali Manganèse</t>
  </si>
  <si>
    <t>SITUATION DES AUTORISATIONS DE PROSPECTION</t>
  </si>
  <si>
    <t>Date-attrib</t>
  </si>
  <si>
    <t>District minier</t>
  </si>
  <si>
    <t>Date_renv</t>
  </si>
  <si>
    <t xml:space="preserve">Extension </t>
  </si>
  <si>
    <t>SORETRACO Sarl</t>
  </si>
  <si>
    <t>3952/MM</t>
  </si>
  <si>
    <t>Bantankoto-Sud</t>
  </si>
  <si>
    <t>N°1933/MMP du 27/05/2020</t>
  </si>
  <si>
    <t>0398/MMP</t>
  </si>
  <si>
    <t>Faragoue</t>
  </si>
  <si>
    <t>Tenemakan Gold Sarl</t>
  </si>
  <si>
    <t>Fékola-Sud</t>
  </si>
  <si>
    <t>FENG.YI SARL</t>
  </si>
  <si>
    <t>2606/MMP</t>
  </si>
  <si>
    <t>Bédea</t>
  </si>
  <si>
    <t>Dampan Ressources Sarl</t>
  </si>
  <si>
    <t>4114/MMP</t>
  </si>
  <si>
    <t>Bantako-Nord</t>
  </si>
  <si>
    <t>N°2021-4345/MMEE 20/10/2021</t>
  </si>
  <si>
    <t>Mdf N°19_3940/MMP 04/11/2019</t>
  </si>
  <si>
    <t>Company Mines and Career (COMICAR Sarl)</t>
  </si>
  <si>
    <t>4558/MMP</t>
  </si>
  <si>
    <t>Dialafara-Khama</t>
  </si>
  <si>
    <t>Sahasra Gold Mining Sarl</t>
  </si>
  <si>
    <t>1217/MMP</t>
  </si>
  <si>
    <t>Falako</t>
  </si>
  <si>
    <t>N°2022-3009/MMEE-SG du 13/07/2022</t>
  </si>
  <si>
    <t>Chemazen Mines Mali Sarl</t>
  </si>
  <si>
    <t>Badalabougou</t>
  </si>
  <si>
    <t>Kanagaba</t>
  </si>
  <si>
    <t>Sikamine Sarl</t>
  </si>
  <si>
    <t>0293/MMP</t>
  </si>
  <si>
    <t>Monéa-Sud</t>
  </si>
  <si>
    <t>Sheng Tong Sarl</t>
  </si>
  <si>
    <t>2081/MMP</t>
  </si>
  <si>
    <t>Walia-Ouest</t>
  </si>
  <si>
    <t>Trf de Sk Company N°2047/MMEE DU 05/05/2021</t>
  </si>
  <si>
    <t xml:space="preserve">PERMIS DE RECHERCHE POUR URANIUM </t>
  </si>
  <si>
    <t>Date_renv 2</t>
  </si>
  <si>
    <t>Singking Mines du Mali Sarl</t>
  </si>
  <si>
    <t xml:space="preserve">N°0555/MIM </t>
  </si>
  <si>
    <t>Uranium</t>
  </si>
  <si>
    <t>Afarat-Sud</t>
  </si>
  <si>
    <t>Kidal</t>
  </si>
  <si>
    <t>Delta Exploration Mali Sarl</t>
  </si>
  <si>
    <t>N°2955/MM</t>
  </si>
  <si>
    <t>Faléa</t>
  </si>
  <si>
    <t>N°18-3208/MMP 31/8/2018</t>
  </si>
  <si>
    <t>N° 2031/MMEE 05/05/2021</t>
  </si>
  <si>
    <t>Mdf N°0394/MM 21/02/2017</t>
  </si>
  <si>
    <t>N°4276/MMP</t>
  </si>
  <si>
    <t>Madini</t>
  </si>
  <si>
    <t>Mdf N°2103/MMP 01/08/2019</t>
  </si>
  <si>
    <t>N°2022-1644/MMEE-SG du 20/05/2022</t>
  </si>
  <si>
    <t>PERMIS POUR LE LITHIUM</t>
  </si>
  <si>
    <t>detenteur</t>
  </si>
  <si>
    <t>num_attrib</t>
  </si>
  <si>
    <t>date-attrib</t>
  </si>
  <si>
    <t>localité</t>
  </si>
  <si>
    <t>district minier</t>
  </si>
  <si>
    <t>sup (km2)</t>
  </si>
  <si>
    <t>date_renv</t>
  </si>
  <si>
    <t>date_renv 2</t>
  </si>
  <si>
    <t>Xantus Exploration  Sarl</t>
  </si>
  <si>
    <t>2374/MM</t>
  </si>
  <si>
    <t>Diéba</t>
  </si>
  <si>
    <t>N°2021-2792/MMEE-SG du 02/08/2021</t>
  </si>
  <si>
    <t>Xantus Mali Sarl</t>
  </si>
  <si>
    <t>2375/MM</t>
  </si>
  <si>
    <t>Diéba-Nord</t>
  </si>
  <si>
    <t>N°2021-2793/MMEE-SG du 02/08/2021</t>
  </si>
  <si>
    <t>2760/MM</t>
  </si>
  <si>
    <t>Soumaya</t>
  </si>
  <si>
    <t>N°2021-2791/MMEE-SG du 02/08/2021</t>
  </si>
  <si>
    <t>Naswan Lithium Sarl</t>
  </si>
  <si>
    <t>3826/MM</t>
  </si>
  <si>
    <t>Djidje</t>
  </si>
  <si>
    <t>N°2021-2790/MMEE-SG du 02/08/2021</t>
  </si>
  <si>
    <t>4103/MM</t>
  </si>
  <si>
    <t>Meniambala</t>
  </si>
  <si>
    <t>N°2021-2789/MMEE-SG du 02/08/2021</t>
  </si>
  <si>
    <t>Intermin Lithium Sarl</t>
  </si>
  <si>
    <t>0742/MM</t>
  </si>
  <si>
    <t>N°2022-0276/MMEE-SG du 21/02/2022</t>
  </si>
  <si>
    <t>1115/MMP</t>
  </si>
  <si>
    <t>Dogobala</t>
  </si>
  <si>
    <t>1584/MMP</t>
  </si>
  <si>
    <t>Gouna</t>
  </si>
  <si>
    <t>N°2022-0275/MMEE-SG du 21/02/2022</t>
  </si>
  <si>
    <t>Bambara Resources Sarl</t>
  </si>
  <si>
    <t>4486/MMP</t>
  </si>
  <si>
    <t>Nkemene-Ouest</t>
  </si>
  <si>
    <t>4537/MMP</t>
  </si>
  <si>
    <t>Mafélé-Ouest</t>
  </si>
  <si>
    <t>MALI ENERGY LITHIUM SARL</t>
  </si>
  <si>
    <t>3938/MMP</t>
  </si>
  <si>
    <t>Toula</t>
  </si>
  <si>
    <t>TSF de SANOU STAR RESOURCES à MALI ENERGY LITHIUM SARL par arrêté N°2022-4322/ MMEE-SG du 16 septembre 2022</t>
  </si>
  <si>
    <t>International Goldfields Sarl</t>
  </si>
  <si>
    <t xml:space="preserve">0072/MMP </t>
  </si>
  <si>
    <t>Sogola-Nord</t>
  </si>
  <si>
    <t>Mdf N°3247/MMEE 31/12/2020</t>
  </si>
  <si>
    <t>0073/MMP</t>
  </si>
  <si>
    <t>Faradiélé</t>
  </si>
  <si>
    <t>Mdf N°3246/MMEE 31/12/2020</t>
  </si>
  <si>
    <t>Africaine Mining Travaux Publics (S.A.M.T.P SARL)</t>
  </si>
  <si>
    <t>1043/MMP</t>
  </si>
  <si>
    <t>Kankéléna</t>
  </si>
  <si>
    <t>2613/MMEE</t>
  </si>
  <si>
    <t xml:space="preserve">Lithium </t>
  </si>
  <si>
    <t>Bougoula</t>
  </si>
  <si>
    <t>Mdf par arrêté N°2022-1676/MMEE-SG du 23/05/2022</t>
  </si>
  <si>
    <t>Mine Kale Forage Sarl</t>
  </si>
  <si>
    <t>4743/MMEE</t>
  </si>
  <si>
    <t>Kissa</t>
  </si>
  <si>
    <t xml:space="preserve">MATRIX MINING SARL </t>
  </si>
  <si>
    <t>0913/MMEE</t>
  </si>
  <si>
    <t>Dierila</t>
  </si>
  <si>
    <t xml:space="preserve">FOKOLORE MINING "SFM" SARL </t>
  </si>
  <si>
    <t>3419/MMEE</t>
  </si>
  <si>
    <t>A.L.M.R.M SARLU</t>
  </si>
  <si>
    <t>Ngonzana</t>
  </si>
  <si>
    <t>3763/MMEE</t>
  </si>
  <si>
    <t>Kologo</t>
  </si>
  <si>
    <t xml:space="preserve">MINERAL MANAGEMENT CONSULTING (M.M.C) SARL </t>
  </si>
  <si>
    <t>3766/MMEE</t>
  </si>
  <si>
    <t xml:space="preserve">Bérian </t>
  </si>
  <si>
    <t>RECHERCHE POUR LES PHOSPHATES</t>
  </si>
  <si>
    <t>137/MM</t>
  </si>
  <si>
    <t>Aderfoul</t>
  </si>
  <si>
    <t>Gao</t>
  </si>
  <si>
    <t>N°3582/MM  du 11/10/2016</t>
  </si>
  <si>
    <t>N°2059/MMP 25/06/2018</t>
  </si>
  <si>
    <t>3191/MM</t>
  </si>
  <si>
    <t>Telatai</t>
  </si>
  <si>
    <t>Mdf N°298/MMP du 12/02/2020</t>
  </si>
  <si>
    <t>3712/MMP</t>
  </si>
  <si>
    <t>Tarkint-Est</t>
  </si>
  <si>
    <t>4217/MMP</t>
  </si>
  <si>
    <t>Bourem</t>
  </si>
  <si>
    <t>SITUATION DES TITRES MINIERS DE LA SOCIETE DESERT GOLD MALI SARL ET DE SES PARTENAIRES (JOINT-VENTURE)</t>
  </si>
  <si>
    <t>N° d'attribution</t>
  </si>
  <si>
    <t>Date d'attribution</t>
  </si>
  <si>
    <t>District Géologique</t>
  </si>
  <si>
    <t>N° et date du premier renouvellement</t>
  </si>
  <si>
    <t>Type de titre</t>
  </si>
  <si>
    <t xml:space="preserve">En cours renouvement </t>
  </si>
  <si>
    <t>Permis de recherche</t>
  </si>
  <si>
    <t>Permis d'exploitation de Petite mine</t>
  </si>
  <si>
    <t>Transféré de Transafrika Mali Sa à Desert Gold Mali SARL par arrêté N°2197/MMP-SG du 07/08/2019</t>
  </si>
  <si>
    <t>Harmatan Sarl</t>
  </si>
  <si>
    <t>Trsf de Etruscan Resources à Desert Gold Mali Sarl par arrêté N°3240/MMEE 31/12/2020</t>
  </si>
  <si>
    <t>4843/MMEE</t>
  </si>
  <si>
    <t>Kamana</t>
  </si>
  <si>
    <t>SITUATION DES TITRES VALIDES</t>
  </si>
  <si>
    <t xml:space="preserve">Rapports non fournis </t>
  </si>
  <si>
    <t xml:space="preserve">Taxes superficiaires non payées </t>
  </si>
  <si>
    <t>2022= 300 000 F CFA</t>
  </si>
  <si>
    <t>2022 = 400 000 F CFA</t>
  </si>
  <si>
    <t>Annexe 8 – Etat des titres octroyés en 2022</t>
  </si>
  <si>
    <t xml:space="preserve">LES AUTORISATIONS D’EXPLORATION OCTROYEES </t>
  </si>
  <si>
    <r>
      <t xml:space="preserve">-          </t>
    </r>
    <r>
      <rPr>
        <b/>
        <sz val="11"/>
        <color theme="1"/>
        <rFont val="Tw Cen MT"/>
        <family val="2"/>
      </rPr>
      <t>LES AUTORISATIONS D’EXPLORATION OCTROYEES (TABLEAU N°01)</t>
    </r>
  </si>
  <si>
    <t>SOCIETES</t>
  </si>
  <si>
    <t>LOCALITE/DISTRICT GEOLOGIQUE</t>
  </si>
  <si>
    <t>SUBSTANCE</t>
  </si>
  <si>
    <t>SUP. / KM²</t>
  </si>
  <si>
    <t>N° DE L’AUTORISATION ET DATE D’OCTROI</t>
  </si>
  <si>
    <t>01.    </t>
  </si>
  <si>
    <t>RECHERCHE D’EXPLOITATION ET DE COMMERCIALISATION DE L’OR (SOREXCO-SARL)</t>
  </si>
  <si>
    <t>Koulia-Est / Kéniéba</t>
  </si>
  <si>
    <t>N°000178/MMEE/DNGM du 21/01/2022</t>
  </si>
  <si>
    <t>02.    </t>
  </si>
  <si>
    <t>FAYA MINING SARL</t>
  </si>
  <si>
    <t>Diatissan-Sud /  Kéniéba</t>
  </si>
  <si>
    <t>N°000179/MMEE/DNGM du 21/01/2022</t>
  </si>
  <si>
    <t>03.    </t>
  </si>
  <si>
    <t>SISSOKO FILS ET FRERES SARL</t>
  </si>
  <si>
    <t>Sakora / kita-Nioro</t>
  </si>
  <si>
    <t>N°000180/MMEE/DNGM du 21/01/2022</t>
  </si>
  <si>
    <t>04.    </t>
  </si>
  <si>
    <t>SANOU STAR RESOURCES SARL</t>
  </si>
  <si>
    <t>Boussala / Kéniéba</t>
  </si>
  <si>
    <t>N°000249/MMEE/DNGM du 01/02/2022</t>
  </si>
  <si>
    <t>05.    </t>
  </si>
  <si>
    <t>OUSMANE BINTOU MAMADOU SARL</t>
  </si>
  <si>
    <t>Faraba – Nord / Kangaba</t>
  </si>
  <si>
    <t>N°000250/MMEE/DNGM du 01/02/2022</t>
  </si>
  <si>
    <t>06.    </t>
  </si>
  <si>
    <t>HARMATAN CONSULTING SARL</t>
  </si>
  <si>
    <t>Touban / Bagoé</t>
  </si>
  <si>
    <t>Nickel</t>
  </si>
  <si>
    <t>N°000251/MMEE/DNGM du 01/02/2022</t>
  </si>
  <si>
    <t>07.    </t>
  </si>
  <si>
    <t>CONCEPT TRADE MINING « CTM » SARL </t>
  </si>
  <si>
    <t>Kouré / Kangaba</t>
  </si>
  <si>
    <t>N°000252/MMEE/DNGM du 01/02/2022</t>
  </si>
  <si>
    <t>08.    </t>
  </si>
  <si>
    <t>SDM INVEST SARL</t>
  </si>
  <si>
    <t>Soninkégné /  Kangaba</t>
  </si>
  <si>
    <t>N°000253/MMEE/DNGM du 01/02/2022</t>
  </si>
  <si>
    <t>09.    </t>
  </si>
  <si>
    <t>Fansira-Koura / Kangaba</t>
  </si>
  <si>
    <t>N°000261/MMEE/DNGM du 02/02/2022</t>
  </si>
  <si>
    <t>10.    </t>
  </si>
  <si>
    <t>Soungalobougou / Nara-Kolokani</t>
  </si>
  <si>
    <t>N°000262/MMEE/DNGM du 02/02/2022</t>
  </si>
  <si>
    <t>11.    </t>
  </si>
  <si>
    <t>BARISS HOLDING SASU</t>
  </si>
  <si>
    <t>Assabarila / Yanfolila</t>
  </si>
  <si>
    <t>N°000263/MMEE/DNGM du 02/02/2022</t>
  </si>
  <si>
    <t>12.    </t>
  </si>
  <si>
    <t>BATH GOLDEN SARL</t>
  </si>
  <si>
    <t>Diéméné / Bougouni</t>
  </si>
  <si>
    <t>N°000264/MMEE/DNGM du 02/02/2022</t>
  </si>
  <si>
    <t>13.    </t>
  </si>
  <si>
    <t>SAHEL MINING SARLU</t>
  </si>
  <si>
    <t>Diandioumé /  kita-Nioro</t>
  </si>
  <si>
    <t>N°000265/MMEE/DNGM du 02/02/2022</t>
  </si>
  <si>
    <t>14.    </t>
  </si>
  <si>
    <t>MIENA GOLD MINING SARL</t>
  </si>
  <si>
    <t>Moussala-Nord / Kéniéba</t>
  </si>
  <si>
    <t>N°000266/MMEE/DNGM du 02/02/2022</t>
  </si>
  <si>
    <t>15.    </t>
  </si>
  <si>
    <t>ZHONG XIN SARL</t>
  </si>
  <si>
    <t>Bayaba-Sud / Kangaba</t>
  </si>
  <si>
    <t>N°000267/MMEE/DNGM du 02/02/2022</t>
  </si>
  <si>
    <t>16.    </t>
  </si>
  <si>
    <t xml:space="preserve">DORA OR SARLU </t>
  </si>
  <si>
    <t>Banfara/  Kéniéba</t>
  </si>
  <si>
    <t>Aluminium</t>
  </si>
  <si>
    <t>N°000353/MMEE/DNGM du 16/02/2022</t>
  </si>
  <si>
    <t>17.    </t>
  </si>
  <si>
    <t>Sagabari/  Kéniéba</t>
  </si>
  <si>
    <t>N°000354/MMEE/DNGM du 16/02/2022</t>
  </si>
  <si>
    <t>18.    </t>
  </si>
  <si>
    <t>Selou/  Kéniéba</t>
  </si>
  <si>
    <t>N°000362/MMEE/DNGM du 17/02/2022</t>
  </si>
  <si>
    <t>19.    </t>
  </si>
  <si>
    <t xml:space="preserve">GLOBAL INVESTMENT CORPORATION GROUP SAS </t>
  </si>
  <si>
    <t>Zambélébougou/ Kangaba</t>
  </si>
  <si>
    <t>N°000458/MMEE/DNGM du 07/03/2022</t>
  </si>
  <si>
    <t>20.    </t>
  </si>
  <si>
    <t>Fiana/ Yanfolila</t>
  </si>
  <si>
    <t>N°000459/MMEE/DNGM du 07/03/2022</t>
  </si>
  <si>
    <t>21.    </t>
  </si>
  <si>
    <t xml:space="preserve">MINSOL MALI SARL </t>
  </si>
  <si>
    <t>Tinkeleni/ Yanfolila</t>
  </si>
  <si>
    <t>N°000460/MMEE/DNGM du 07/03/2022</t>
  </si>
  <si>
    <t>22.    </t>
  </si>
  <si>
    <t>Sanakoroba- Est/ Yanfolila</t>
  </si>
  <si>
    <t>N°000461/MMEE/DNGM du 07/03/2022</t>
  </si>
  <si>
    <t>23.    </t>
  </si>
  <si>
    <t xml:space="preserve">OUANI OR SARL </t>
  </si>
  <si>
    <t>Bassa/ Yanfolila</t>
  </si>
  <si>
    <t>N°000462/MMEE/DNGM du 07/03/2022</t>
  </si>
  <si>
    <t>24.    </t>
  </si>
  <si>
    <t>SOCIETE D’INGENERIE POUR LE DEVELOPPEMENT « S.I.D » SARL</t>
  </si>
  <si>
    <t>Denkela/ Yanfolila</t>
  </si>
  <si>
    <t>N°000519/MMEE/DNGM du 09/03/2022</t>
  </si>
  <si>
    <t>25.    </t>
  </si>
  <si>
    <t>SOCIETE OUMOU OUMAR SIDIBE MINING “O.O.S MINING”  SARL</t>
  </si>
  <si>
    <t>Diéguina/ Yanfolila</t>
  </si>
  <si>
    <t>N°000642/MMEE/DNGM du 21/03/2022</t>
  </si>
  <si>
    <t>26.    </t>
  </si>
  <si>
    <t xml:space="preserve">NOUR CARRIERE SARLU </t>
  </si>
  <si>
    <t xml:space="preserve">Dag Dag Ouest / Kayes </t>
  </si>
  <si>
    <t>N°000645/MMEE/DNGM du 22/03/2022</t>
  </si>
  <si>
    <t>27.    </t>
  </si>
  <si>
    <t>Manta/ Nara-kolokani</t>
  </si>
  <si>
    <t>N°000646/MMEE/DNGM du 22/03/2022</t>
  </si>
  <si>
    <t>28.    </t>
  </si>
  <si>
    <t>ORGANISATION TOUNKARA COMMERCE INTERNATIONAL MINING INVESTISSEMENT « O.T.C.I  MINING INVESTISSEMENT » SARL</t>
  </si>
  <si>
    <t>Biladié/ Bougouni</t>
  </si>
  <si>
    <t>N°000647/MMEE/DNGM du 22/03/2022</t>
  </si>
  <si>
    <t>29.    </t>
  </si>
  <si>
    <t>Faragoué-Est/ Yanfolila</t>
  </si>
  <si>
    <t>N°000648/MMEE/DNGM du 22/03/2022</t>
  </si>
  <si>
    <t>30.    </t>
  </si>
  <si>
    <t xml:space="preserve">DJIRE GOLD SARLU </t>
  </si>
  <si>
    <t>Kafiguedeni/ Bagoé</t>
  </si>
  <si>
    <t>17.50</t>
  </si>
  <si>
    <t>N°000649/MMEE/DNGM du 22/03/2022</t>
  </si>
  <si>
    <t>31.    </t>
  </si>
  <si>
    <t xml:space="preserve">MINING HDM GOLDENS SARL </t>
  </si>
  <si>
    <t>Karan/ Kangaba</t>
  </si>
  <si>
    <t>N°000650/MMEE/DNGM du 22/03/2022</t>
  </si>
  <si>
    <t>32.    </t>
  </si>
  <si>
    <t>Z.GOLD MINING SA</t>
  </si>
  <si>
    <t>Moribougou- Nord/ Kangaba</t>
  </si>
  <si>
    <t xml:space="preserve">Dolérite </t>
  </si>
  <si>
    <t>N°000714/MMEE/DNGM du 25/03/2022</t>
  </si>
  <si>
    <t>33.    </t>
  </si>
  <si>
    <t>Soninkegny/  Kangaba</t>
  </si>
  <si>
    <t>1.70</t>
  </si>
  <si>
    <t>N°000715/MMEE/DNGM du 25/03/2022</t>
  </si>
  <si>
    <t>34.    </t>
  </si>
  <si>
    <t xml:space="preserve">KARA MINING SARL </t>
  </si>
  <si>
    <t>Melgué-Est / Kayes</t>
  </si>
  <si>
    <t xml:space="preserve">Cuivre </t>
  </si>
  <si>
    <t>N°000716/MMEE/DNGM du 25/03/2022</t>
  </si>
  <si>
    <t>35.    </t>
  </si>
  <si>
    <t xml:space="preserve">BARISS HOLDING SASU </t>
  </si>
  <si>
    <t>Wela/ Kita Nioro</t>
  </si>
  <si>
    <t>N°000717/MMEE/DNGM du 25/03/2022</t>
  </si>
  <si>
    <t>36.    </t>
  </si>
  <si>
    <t xml:space="preserve">MALAMINE TRAORE « MTS » SARL </t>
  </si>
  <si>
    <t>Dinndinayé-Ouest / Kayes</t>
  </si>
  <si>
    <t>N°000718/MMEE/DNGM du 25/03/2022</t>
  </si>
  <si>
    <t>37.    </t>
  </si>
  <si>
    <t xml:space="preserve">ZHONG YUAN INTERNATIONAL COMPANY LTD SARL </t>
  </si>
  <si>
    <t>Nangalabougou/ Kangaba</t>
  </si>
  <si>
    <t>N°000821/MMEE/DNGM du 11/04/2022</t>
  </si>
  <si>
    <t>38.    </t>
  </si>
  <si>
    <t>Kéniégoué/ Kangaba</t>
  </si>
  <si>
    <t>N°000983/MMEE/DNGM du 14/04/2022</t>
  </si>
  <si>
    <t>39.    </t>
  </si>
  <si>
    <t xml:space="preserve">KAMISSOKO SERVICE SARL </t>
  </si>
  <si>
    <t>Sombo/ Kangaba</t>
  </si>
  <si>
    <t>N°001043/MMEE/DNGM du 21/04/2022</t>
  </si>
  <si>
    <t>40.    </t>
  </si>
  <si>
    <t xml:space="preserve">BOUREN OR BUSINESS SARL </t>
  </si>
  <si>
    <t>Séguéla/ Kangaba</t>
  </si>
  <si>
    <t>N°001044/MMEE/DNGM du 21/04/2022</t>
  </si>
  <si>
    <t>41.    </t>
  </si>
  <si>
    <t xml:space="preserve">HBS SARL </t>
  </si>
  <si>
    <t xml:space="preserve">Sotiguila Bougouni-Ouest </t>
  </si>
  <si>
    <t>N°001045/MMEE/DNGM du 22/04/2022</t>
  </si>
  <si>
    <t>42.    </t>
  </si>
  <si>
    <t xml:space="preserve">O.T.C.I MINING INVESTISSEMENT SARL </t>
  </si>
  <si>
    <t>Kona/ Yanfolila</t>
  </si>
  <si>
    <t>N°001046/MMEE/DNGM du 22/04/2022</t>
  </si>
  <si>
    <t>43.    </t>
  </si>
  <si>
    <t>Dantari Wologo/ Kéniéba</t>
  </si>
  <si>
    <t>N°001047/MMEE/DNGM du 22/04/2022</t>
  </si>
  <si>
    <t>44.    </t>
  </si>
  <si>
    <t xml:space="preserve">BELLE VILLE MINING SARL </t>
  </si>
  <si>
    <t>Bagaya/ Kéniéba</t>
  </si>
  <si>
    <t>N°001048/MMEE/DNGM du 22/04/2022</t>
  </si>
  <si>
    <t>45.    </t>
  </si>
  <si>
    <t>OGOSSAI MINING SARLU</t>
  </si>
  <si>
    <t>Ouroun/ Yanfolila</t>
  </si>
  <si>
    <t>N°001049/MMEE/DNGM du 22/04/2022</t>
  </si>
  <si>
    <t>46.    </t>
  </si>
  <si>
    <t>Soumala/ Kéniéba</t>
  </si>
  <si>
    <t>N°001050/MMEE/DNGM du 22/04/2022</t>
  </si>
  <si>
    <t>47.    </t>
  </si>
  <si>
    <t xml:space="preserve">MINIERE ET IMMOBILIERE DU MALI SARL </t>
  </si>
  <si>
    <t>Sopi/ Bagoé</t>
  </si>
  <si>
    <t>N°001051/MMEE/DNGM du 22/04/2022</t>
  </si>
  <si>
    <t>48.    </t>
  </si>
  <si>
    <t xml:space="preserve">NEW DIMENSION SARL </t>
  </si>
  <si>
    <t>Gaméra Gouméra/ Kayes</t>
  </si>
  <si>
    <t>N°001053/MMEE/DNGM du 22/04/2022</t>
  </si>
  <si>
    <t>49.    </t>
  </si>
  <si>
    <t xml:space="preserve">FIMCO SARL </t>
  </si>
  <si>
    <t>Bangassidougou/ Kayes</t>
  </si>
  <si>
    <t>N°001069/MMEE/DNGM du 25/04/2022</t>
  </si>
  <si>
    <t>50.    </t>
  </si>
  <si>
    <t xml:space="preserve">Bouyagui/ Kayes </t>
  </si>
  <si>
    <t>51.    </t>
  </si>
  <si>
    <t xml:space="preserve">MINERAL MANAGEMENT CONSULTING SARL </t>
  </si>
  <si>
    <t>Bérian/ Bougouni</t>
  </si>
  <si>
    <t>N°001163/MMEE/DNGM du 27/04/2022</t>
  </si>
  <si>
    <t>52.    </t>
  </si>
  <si>
    <t xml:space="preserve">GROUPE ReCoDe-MALI SARL </t>
  </si>
  <si>
    <t>Sotiguila Bougouni Sud/ Bougouni</t>
  </si>
  <si>
    <t>N°001164/MMEE/DNGM du 27/04/2022</t>
  </si>
  <si>
    <t>53.    </t>
  </si>
  <si>
    <t xml:space="preserve">HAKO SAS </t>
  </si>
  <si>
    <t>Bofé-Ouest/ Kangaba</t>
  </si>
  <si>
    <t>N°001342/MMEE/DNGM du 26/05/2022</t>
  </si>
  <si>
    <t>54.    </t>
  </si>
  <si>
    <t xml:space="preserve">HABIF MINING SARL </t>
  </si>
  <si>
    <t>Tiéganassiki/ Kangaba</t>
  </si>
  <si>
    <t>N°001409/MMEE/DNGM du 31/05/2022</t>
  </si>
  <si>
    <t>55.    </t>
  </si>
  <si>
    <t xml:space="preserve">FONDS D’INVESTISSEMENT MAHAMADOU OUSMANE COULIBALY “FIMCO” SARL </t>
  </si>
  <si>
    <t>Kokouna-Ouest/ Yanfolila</t>
  </si>
  <si>
    <t>N°001410/MMEE/DNGM du 31/05/2022</t>
  </si>
  <si>
    <t>56.    </t>
  </si>
  <si>
    <t xml:space="preserve">MALI-MAMI SARL </t>
  </si>
  <si>
    <t>Naréna-Est/ Kangaba</t>
  </si>
  <si>
    <t>N°001411/MMEE/DNGM du 31/05/2022</t>
  </si>
  <si>
    <t>57.    </t>
  </si>
  <si>
    <t xml:space="preserve">ZHONG XIN SARL </t>
  </si>
  <si>
    <t>Bayaba-Nord/ Kangaba</t>
  </si>
  <si>
    <t>N°001412/MMEE/DNGM du 31/05/2022</t>
  </si>
  <si>
    <t>58.    </t>
  </si>
  <si>
    <t xml:space="preserve">ENTREPRISE BALLO ET FR7RES MALI “E.B.E.F-MALI” SARL </t>
  </si>
  <si>
    <t>Karbasso/  Bougouni</t>
  </si>
  <si>
    <t>N°001413/MMEE/DNGM du 31/05/2022</t>
  </si>
  <si>
    <t>59.    </t>
  </si>
  <si>
    <t>Kotoumana/ Yanfolila</t>
  </si>
  <si>
    <t>N°001414/MMEE/DNGM du 31/05/2022</t>
  </si>
  <si>
    <t>60.    </t>
  </si>
  <si>
    <t xml:space="preserve">SEYBA CONSULTING ET MINING SARL </t>
  </si>
  <si>
    <t>Niareya-Ouest/ Kéniéba</t>
  </si>
  <si>
    <t>N°001415/MMEE/DNGM du 31/05/2022</t>
  </si>
  <si>
    <t>61.    </t>
  </si>
  <si>
    <t>Tombokoli/ Kéniéba</t>
  </si>
  <si>
    <t>N°001416/MMEE/DNGM du 31/05/2022</t>
  </si>
  <si>
    <t>62.    </t>
  </si>
  <si>
    <t xml:space="preserve">O.T.C.I MINING INVESTISSEMENT –SARL </t>
  </si>
  <si>
    <t>Zanabala/ Bougouni</t>
  </si>
  <si>
    <t>N°001431/MMEE/DNGM du 02/06/2022</t>
  </si>
  <si>
    <t>63.    </t>
  </si>
  <si>
    <t xml:space="preserve">C.A.D.I.A.C- SARL </t>
  </si>
  <si>
    <t xml:space="preserve">Dindinayé- Est/ Kayes </t>
  </si>
  <si>
    <t>N°001434/MMEE/DNGM du 02/06/2022</t>
  </si>
  <si>
    <t>64.    </t>
  </si>
  <si>
    <t xml:space="preserve">NARA GOLD CORPORATION SARL </t>
  </si>
  <si>
    <t>Loulouni-Nord/ Bagoé</t>
  </si>
  <si>
    <t>N°001437/MMEE/DNGM du 02/06/2022</t>
  </si>
  <si>
    <t>65.    </t>
  </si>
  <si>
    <t xml:space="preserve">SIRA MINING SAS </t>
  </si>
  <si>
    <t xml:space="preserve">Ouebeda/ Bougouni </t>
  </si>
  <si>
    <t>N°001503/MMEE/DNGM du 08/06/2022</t>
  </si>
  <si>
    <t>66.    </t>
  </si>
  <si>
    <t xml:space="preserve">DE GEOLOGIE KODIA CONSULTING “KODIACO” SARL </t>
  </si>
  <si>
    <t>Tonfala-Est/ Kangaba</t>
  </si>
  <si>
    <t>N°001524/MMEE/DNGM du 08/06/2022</t>
  </si>
  <si>
    <t>67.    </t>
  </si>
  <si>
    <t xml:space="preserve">PIERRE H ANGULAIRE SARL </t>
  </si>
  <si>
    <t xml:space="preserve">Moussala/ Kayes </t>
  </si>
  <si>
    <t>N°001525/MMEE/DNGM du 08/06/2022</t>
  </si>
  <si>
    <t>68.    </t>
  </si>
  <si>
    <t xml:space="preserve">Ndantari-Ouest/ Kéniéba </t>
  </si>
  <si>
    <t>17.85</t>
  </si>
  <si>
    <t>N°001526/MMEE/DNGM du 08/06/2022</t>
  </si>
  <si>
    <t>69.    </t>
  </si>
  <si>
    <t xml:space="preserve">Souroukoula/ Bougouni </t>
  </si>
  <si>
    <t>N°001527/MMEE/DNGM du 08/06/2022</t>
  </si>
  <si>
    <t>70.    </t>
  </si>
  <si>
    <t>Manan/ Kangaba</t>
  </si>
  <si>
    <t>N°001529/MMEE/DNGM du 09/06/2022</t>
  </si>
  <si>
    <t>71.    </t>
  </si>
  <si>
    <t xml:space="preserve">AFRICAINE DES MINES “SAMI” SA </t>
  </si>
  <si>
    <t>Koulounikoro/ Kangaba</t>
  </si>
  <si>
    <t>N°001730/MMEE/DNGM du 01/07/2022</t>
  </si>
  <si>
    <t>72.    </t>
  </si>
  <si>
    <t>Fougadian-Nord/ Yanfolila</t>
  </si>
  <si>
    <t>N°001779/MMEE/DNGM du 07/07/2022</t>
  </si>
  <si>
    <t>73.    </t>
  </si>
  <si>
    <t xml:space="preserve">UNIVERSAL MINERAL SARL </t>
  </si>
  <si>
    <t>N°001780/MMEE/DNGM du 07/07/2022</t>
  </si>
  <si>
    <t>74.    </t>
  </si>
  <si>
    <t xml:space="preserve">GOLD STAR SARL </t>
  </si>
  <si>
    <t xml:space="preserve">Manala Sud- Est/ Yanfolila  </t>
  </si>
  <si>
    <t>4.10</t>
  </si>
  <si>
    <t>N°001898/MMEE/DNGM du 25/07/2022</t>
  </si>
  <si>
    <t>75.    </t>
  </si>
  <si>
    <t xml:space="preserve">GROUPE ReCoDe- MALI SARL </t>
  </si>
  <si>
    <t xml:space="preserve">Déniéla/ Bougouni </t>
  </si>
  <si>
    <t>N°001899/MMEE/DNGM du 25/07/2022</t>
  </si>
  <si>
    <t>76.    </t>
  </si>
  <si>
    <t xml:space="preserve">AFRICAINE DES MINES “SAMI SA” </t>
  </si>
  <si>
    <t>Dinfola/ Bougouni</t>
  </si>
  <si>
    <t>N°001900/MMEE/DNGM du 25/07/2022</t>
  </si>
  <si>
    <t>77.    </t>
  </si>
  <si>
    <t xml:space="preserve">YOBE MINING SERVICES SARL </t>
  </si>
  <si>
    <t xml:space="preserve">Manankoro/ Bougouni </t>
  </si>
  <si>
    <t>N°001901/MMEE/DNGM du 25/07/2022</t>
  </si>
  <si>
    <t>78.    </t>
  </si>
  <si>
    <t>Madina Diassa-Est/ Yanfolila</t>
  </si>
  <si>
    <t>N°001902/MMEE/DNGM du 25/07/2022</t>
  </si>
  <si>
    <t>79.    </t>
  </si>
  <si>
    <t>Z. GOLD MINING SA</t>
  </si>
  <si>
    <t>Moribougou-Nord/ Kangaba</t>
  </si>
  <si>
    <t>N°001903/MMEE/DNGM du 25/07/2022</t>
  </si>
  <si>
    <t>80.    </t>
  </si>
  <si>
    <t xml:space="preserve">ENTREPRISE BABA AYOUBA MONEKATA SARLU </t>
  </si>
  <si>
    <t>Dialadakoto/ Kéniéba</t>
  </si>
  <si>
    <t>1.5</t>
  </si>
  <si>
    <t>N°001904/MMEE/DNGM du 25/07/2022</t>
  </si>
  <si>
    <t>81.    </t>
  </si>
  <si>
    <t xml:space="preserve">CONCEPT TRADE MINING “C.T.M” SARL </t>
  </si>
  <si>
    <t>Kouré/ Kangaba</t>
  </si>
  <si>
    <t>N°001905/MMEE/DNGM du 25/07/2022</t>
  </si>
  <si>
    <t>82.    </t>
  </si>
  <si>
    <t xml:space="preserve">BEKA MINING SARL </t>
  </si>
  <si>
    <t xml:space="preserve">Banandio-Nord/ Bougouni </t>
  </si>
  <si>
    <t>N°002011/MMEE/DNGM du 11/08/2022</t>
  </si>
  <si>
    <t>83.    </t>
  </si>
  <si>
    <t xml:space="preserve">MINING TOUCABANGOU SARL </t>
  </si>
  <si>
    <t>Gonkoro/ Yanfolila</t>
  </si>
  <si>
    <t>N°002035/MMEE/DNGM du 16/08/2022</t>
  </si>
  <si>
    <t>84.    </t>
  </si>
  <si>
    <t>Doubasso/ Yanfolila</t>
  </si>
  <si>
    <t>N°002036/MMEE/DNGM du 16/08/2022</t>
  </si>
  <si>
    <t>85.    </t>
  </si>
  <si>
    <t>Tabakoro-Sud/ Yanfolila</t>
  </si>
  <si>
    <t>N°002037/MMEE/DNGM du 16/08/2022</t>
  </si>
  <si>
    <t>86.    </t>
  </si>
  <si>
    <t>Zampiéla/ Bougouni</t>
  </si>
  <si>
    <t>N°002038/MMEE/DNGM du 16/08/2022</t>
  </si>
  <si>
    <t>87.    </t>
  </si>
  <si>
    <t>Banankoro/ Bougouni</t>
  </si>
  <si>
    <t>N°002051/MMEE/DNGM du 17/08/2022</t>
  </si>
  <si>
    <t>88.    </t>
  </si>
  <si>
    <t xml:space="preserve">TECHNISOL-LAB SASU </t>
  </si>
  <si>
    <t>Wela/ Kita-Nioro</t>
  </si>
  <si>
    <t>N°002052/MMEE/DNGM du 17/08/2022</t>
  </si>
  <si>
    <t>89.    </t>
  </si>
  <si>
    <t xml:space="preserve">Assabarila/ Yanfolila </t>
  </si>
  <si>
    <t>N°002053/MMEE/DNGM du 17/08/2022</t>
  </si>
  <si>
    <t>90.    </t>
  </si>
  <si>
    <t>Liberta-Est/ Kéniéba</t>
  </si>
  <si>
    <t>N°002054/MMEE/DNGM du 17/08/2022</t>
  </si>
  <si>
    <t>91.    </t>
  </si>
  <si>
    <t>Simbarakouré/ Kéniéba</t>
  </si>
  <si>
    <t>N°002055/MMEE/DNGM du 17/08/2022</t>
  </si>
  <si>
    <t>92.    </t>
  </si>
  <si>
    <t xml:space="preserve">Zanga/ Bagoé </t>
  </si>
  <si>
    <t>N°002056/MMEE/DNGM du 17/08/2022</t>
  </si>
  <si>
    <t>93.    </t>
  </si>
  <si>
    <t xml:space="preserve">ORGANISATION TOUNKARA COMMERCE INTERNATIONAL MINING INVESTISSEMENT “O.T.C.I MINING INVESTISSEMENT” SARL </t>
  </si>
  <si>
    <t>Bougoula-Ouest/ Bougouni</t>
  </si>
  <si>
    <t>N°002108/MMEE/DNGM du 23/08/2022</t>
  </si>
  <si>
    <t>94.    </t>
  </si>
  <si>
    <t xml:space="preserve">Ngodiarala/ Bougouni </t>
  </si>
  <si>
    <t>N°002109/MMEE/DNGM du 23/08/2022</t>
  </si>
  <si>
    <t>95.    </t>
  </si>
  <si>
    <t xml:space="preserve">COSEM SARL </t>
  </si>
  <si>
    <t>Linkelo/ Kangaba</t>
  </si>
  <si>
    <t>N°002110/MMEE/DNGM du 23/08/2022</t>
  </si>
  <si>
    <t>96.    </t>
  </si>
  <si>
    <t>Salia-Ouest/ Kéniéba</t>
  </si>
  <si>
    <t>N°002111/MMEE/DNGM du 23/08/2022</t>
  </si>
  <si>
    <t>97.    </t>
  </si>
  <si>
    <t xml:space="preserve">S&amp;S INDUSTRIE SARL </t>
  </si>
  <si>
    <t>Mayel/ Nioro du Sahel</t>
  </si>
  <si>
    <t>N°002112/MMEE/DNGM du 23/08/2022</t>
  </si>
  <si>
    <t>98.    </t>
  </si>
  <si>
    <t xml:space="preserve">GROUPE INTERNATIONAL DE CONSTRUCTION DE TECHNOLOGIES ET D’ETUDES STRATEGIQUES AU SAHEL “GICTESS” SARL </t>
  </si>
  <si>
    <t xml:space="preserve">Guemou/ Kéniéba </t>
  </si>
  <si>
    <t>N°002113/MMEE/DNGM du 23/08/2022</t>
  </si>
  <si>
    <t>99.    </t>
  </si>
  <si>
    <t xml:space="preserve">CHINA AFRICA BUILDING MATERIAL MALI SASU </t>
  </si>
  <si>
    <t>Makana-Est/ Kayes</t>
  </si>
  <si>
    <t>N°002114/MMEE/DNGM du 23/08/2022</t>
  </si>
  <si>
    <t>100.            </t>
  </si>
  <si>
    <t xml:space="preserve">SAMAT MINING SARL </t>
  </si>
  <si>
    <t xml:space="preserve">Dialafoundouba/ Kéniéba </t>
  </si>
  <si>
    <t>795.96</t>
  </si>
  <si>
    <t>N°002131/MMEE/DNGM du 23/08/2022</t>
  </si>
  <si>
    <t>101.            </t>
  </si>
  <si>
    <t>Tiala/ Bougouni</t>
  </si>
  <si>
    <t>N°002319/MMEE/DNGM du 14/09/2022</t>
  </si>
  <si>
    <t>102.            </t>
  </si>
  <si>
    <t>Dié/ Bougouni</t>
  </si>
  <si>
    <t>N°002338/MMEE/DNGM du 15/09/2022</t>
  </si>
  <si>
    <t>103.            </t>
  </si>
  <si>
    <t>Mogoyafara- Est/ Yanfolila</t>
  </si>
  <si>
    <t>N°002339/MMEE/DNGM du 15/09/2022</t>
  </si>
  <si>
    <t>104.            </t>
  </si>
  <si>
    <t xml:space="preserve">SALAM NEGOCE SARL </t>
  </si>
  <si>
    <t xml:space="preserve">Goupou/ Kayes </t>
  </si>
  <si>
    <t>N°002340/MMEE/DNGM du 15/09/2022</t>
  </si>
  <si>
    <t>105.            </t>
  </si>
  <si>
    <t xml:space="preserve">Koumarenga/ Kayes </t>
  </si>
  <si>
    <t>N°002341/MMEE/DNGM du 15/09/2022</t>
  </si>
  <si>
    <t>106.            </t>
  </si>
  <si>
    <t xml:space="preserve">ASSISTE SARL </t>
  </si>
  <si>
    <t>Zaniéna-Est/ Bougouni</t>
  </si>
  <si>
    <t>N°002343/MMEE/DNGM du 19/09/2022</t>
  </si>
  <si>
    <t>107.            </t>
  </si>
  <si>
    <t>Koulétiola/ Kangaba</t>
  </si>
  <si>
    <t>N°002344/MMEE/DNGM du 19/09/2022</t>
  </si>
  <si>
    <t>108.            </t>
  </si>
  <si>
    <t>Bassa/ Bougouni</t>
  </si>
  <si>
    <t>N°002345/MMEE/DNGM du 19/09/2022</t>
  </si>
  <si>
    <t>109.            </t>
  </si>
  <si>
    <t xml:space="preserve">ARDO MINING SARL </t>
  </si>
  <si>
    <t xml:space="preserve">Soroni/ Bougouni </t>
  </si>
  <si>
    <t>N°002419/MMEE/DNGM du 28/09/2022</t>
  </si>
  <si>
    <t>110.            </t>
  </si>
  <si>
    <t xml:space="preserve">GOLD RESOURCES DU MALI SARL </t>
  </si>
  <si>
    <t>Ourou-Ourou/ Yanfolila</t>
  </si>
  <si>
    <t>N°002422/MMEE/DNGM du 30/09/2022</t>
  </si>
  <si>
    <t>111.            </t>
  </si>
  <si>
    <t>Diangouémerila-Ouest/ Yanfolila</t>
  </si>
  <si>
    <t>N°002436/MMEE/DNGM du 30/09/2022</t>
  </si>
  <si>
    <t>112.            </t>
  </si>
  <si>
    <t xml:space="preserve">MAREMOU MINING SARL </t>
  </si>
  <si>
    <t>Bouroumba/ Bougouni</t>
  </si>
  <si>
    <t>N°002501/MMEE/DNGM du 10/10/2022</t>
  </si>
  <si>
    <t>113.            </t>
  </si>
  <si>
    <t xml:space="preserve">KUMO SARL </t>
  </si>
  <si>
    <t>Méribougou/ Bougouni</t>
  </si>
  <si>
    <t>66.77</t>
  </si>
  <si>
    <t>N°002506MMEE/DNGM du 11/10/2022</t>
  </si>
  <si>
    <t>114.            </t>
  </si>
  <si>
    <t>Karan- Nord/ Kangaba</t>
  </si>
  <si>
    <t>40.45</t>
  </si>
  <si>
    <t>N°002507/MMEE/DNGM du 11/10/2022</t>
  </si>
  <si>
    <t>115.            </t>
  </si>
  <si>
    <t>Wayaga/ Kéniéba</t>
  </si>
  <si>
    <t>N°002563/MMEE/DNGM du 17/10/2022</t>
  </si>
  <si>
    <t>116.            </t>
  </si>
  <si>
    <t>Semana/ Bougouni</t>
  </si>
  <si>
    <t>N°002916/MMEE/DNGM du 11/11/2022</t>
  </si>
  <si>
    <t>117.            </t>
  </si>
  <si>
    <t xml:space="preserve">2ST MINING SARL </t>
  </si>
  <si>
    <t>Wagona/ Bougouni</t>
  </si>
  <si>
    <t>N°002917/MMEE/DNGM du 11/11/2022</t>
  </si>
  <si>
    <t>118.            </t>
  </si>
  <si>
    <t xml:space="preserve">SOMIREM SARL </t>
  </si>
  <si>
    <t>Difemou/ Kangaba</t>
  </si>
  <si>
    <t>N°002918/MMEE/DNGM du 11/11/2022</t>
  </si>
  <si>
    <t>119.            </t>
  </si>
  <si>
    <t xml:space="preserve">ENTREPRISE DE DEVELOPPEMENT DU GOURMA SARL </t>
  </si>
  <si>
    <t>Banzana/ Bougouni</t>
  </si>
  <si>
    <t>N°002919/MMEE/DNGM du 11/11/2022</t>
  </si>
  <si>
    <t>120.            </t>
  </si>
  <si>
    <t>DIAF SERVICES MALI SARL</t>
  </si>
  <si>
    <t>Mantia-Madinké/Kita-Nioro</t>
  </si>
  <si>
    <t>N°0032994/MMEE/DNGM du 22/11/2022</t>
  </si>
  <si>
    <t>121.            </t>
  </si>
  <si>
    <t>MEREPIN MINING SARLU</t>
  </si>
  <si>
    <t>Guendolo Flala-Sud/Kangaba</t>
  </si>
  <si>
    <t>N°0032995/MMEE/DNGM du 22/11/2022</t>
  </si>
  <si>
    <t>122.            </t>
  </si>
  <si>
    <t>LE VERSEAU SARL</t>
  </si>
  <si>
    <t>Sélé-Ouest/Bougouni</t>
  </si>
  <si>
    <t>N°003032/MMEE/DNGM du 25/11/2022</t>
  </si>
  <si>
    <t>123.            </t>
  </si>
  <si>
    <t>LIDYA MALI SA</t>
  </si>
  <si>
    <t>Diamogo-Nord/Bagoé</t>
  </si>
  <si>
    <t>N°003033/MMEE/DNGM du 25/11/2022</t>
  </si>
  <si>
    <t>124.            </t>
  </si>
  <si>
    <t>Bolokoro-Est/Bougouni</t>
  </si>
  <si>
    <t>N°003034/MMEE/DNGM du 25/11/2022</t>
  </si>
  <si>
    <t>125.            </t>
  </si>
  <si>
    <t>NEW DIMENSION SARL</t>
  </si>
  <si>
    <t>Goupou/Kayes</t>
  </si>
  <si>
    <t>N°003035/MMEE/DNGM du 25/11/2022</t>
  </si>
  <si>
    <r>
      <t xml:space="preserve">-          </t>
    </r>
    <r>
      <rPr>
        <b/>
        <sz val="11"/>
        <color theme="1"/>
        <rFont val="Tw Cen MT"/>
        <family val="2"/>
      </rPr>
      <t>LES PERMIS DE RECHERCHE ATTRIBUES (TABLEAU N°02)</t>
    </r>
  </si>
  <si>
    <t>Sociétés</t>
  </si>
  <si>
    <t>N° de l’Arrêté et date d’attribution</t>
  </si>
  <si>
    <t>District géologique</t>
  </si>
  <si>
    <t>Sup. /Km²</t>
  </si>
  <si>
    <t>N°2022-0013/MMEE-SG du 21/01/2022</t>
  </si>
  <si>
    <t>N°2022-0014/MMEE-SG du 21/01/2022</t>
  </si>
  <si>
    <t>N°2022-0015/MMEE-SG du 21/01/2022</t>
  </si>
  <si>
    <t>N°2022-0039/MMEE-SG du 26/01/2022</t>
  </si>
  <si>
    <t>N°2022-0040/MMEE-SG du 26/01/2022</t>
  </si>
  <si>
    <t>N°2022-0093/MMEE-SG du 03/02/2022</t>
  </si>
  <si>
    <t>Zéguéré</t>
  </si>
  <si>
    <t>N°2022-0277/MMEE-SG du 21/02/2022</t>
  </si>
  <si>
    <t>Karouma-Sud-Ouest</t>
  </si>
  <si>
    <t xml:space="preserve">SIMBALIA SARLU </t>
  </si>
  <si>
    <t>N°2022-0371/MMEE-SG du 02/03/2022</t>
  </si>
  <si>
    <t xml:space="preserve">SACKO DISTRIBUTION INTERNATIONAL SARL </t>
  </si>
  <si>
    <t>N°2022-0414/MMEE-SG du 07/03/2022</t>
  </si>
  <si>
    <t>N°2022-0565/MMEE-SG du 17/03/2022</t>
  </si>
  <si>
    <t>N°2022-0566/MMEE-SG du 17/03/2022</t>
  </si>
  <si>
    <t>N°2022-0567/MMEE-SG du 17/03/2022</t>
  </si>
  <si>
    <t xml:space="preserve">ANNHE SOCIETE MINIERE INTERNATIONALE SARL </t>
  </si>
  <si>
    <t>N°2022-0721/MMEE-SG du 28/03/2022</t>
  </si>
  <si>
    <t>N°2022-0744/MMEE-SG du 29/03/2022</t>
  </si>
  <si>
    <t>N°2022-0857/MMEE-SG du 06/04/2022</t>
  </si>
  <si>
    <t xml:space="preserve">TOGUNA MINING CORPORATION « TMC » SARL </t>
  </si>
  <si>
    <t>N°2022-0860/MMEE-SG du 06/04/2022</t>
  </si>
  <si>
    <t xml:space="preserve">Talari </t>
  </si>
  <si>
    <t xml:space="preserve">AGMEX SARL </t>
  </si>
  <si>
    <t>N°2022-0861/MMEE-SG du 06/04/2022</t>
  </si>
  <si>
    <t xml:space="preserve">Ouatialy-Nord </t>
  </si>
  <si>
    <t xml:space="preserve">Bagoé </t>
  </si>
  <si>
    <t>N°2022-0862/MMEE-SG du 06/04/2022</t>
  </si>
  <si>
    <t xml:space="preserve">Soninkegni-Est </t>
  </si>
  <si>
    <t>N°2022-0913/MMEE-SG du 08/04/2022</t>
  </si>
  <si>
    <t>Diérila</t>
  </si>
  <si>
    <t xml:space="preserve">DIAK GOLD SARL </t>
  </si>
  <si>
    <t>N°2022-1001/MMEE-SG du 14/04/2022</t>
  </si>
  <si>
    <t xml:space="preserve">Kéniéba </t>
  </si>
  <si>
    <t xml:space="preserve">UNIVERS GOLD MINING CORPORATION SARLU </t>
  </si>
  <si>
    <t>N°2022-1130/MMEE-SG du 22/04/2022</t>
  </si>
  <si>
    <t xml:space="preserve">Sanokolé-Sud </t>
  </si>
  <si>
    <t>N°2022-1158/MMEE-SG du 25/04/2022</t>
  </si>
  <si>
    <t>HONGDA HAOCHENG SARL</t>
  </si>
  <si>
    <t>N°2022-1253/MMEE-SG du 03/05/2022</t>
  </si>
  <si>
    <t>Togoda-koura</t>
  </si>
  <si>
    <t>N°2022-1254/MMEE-SG du 03/05/2022</t>
  </si>
  <si>
    <t>N°2022-1280/MMEE-SG du 04/05/2022</t>
  </si>
  <si>
    <t>N°2022-1411/MMEE-SG du 11/05/2022</t>
  </si>
  <si>
    <t>N°2022-1540/MMEE-SG du 18/05/2022</t>
  </si>
  <si>
    <t>N°2022-1674/MMEE-SG du 18/05/2022</t>
  </si>
  <si>
    <t xml:space="preserve">GEMINI GOLD RESOURCES SARL </t>
  </si>
  <si>
    <t>N°2022-1725/MMEE-SG du 26/05/2022</t>
  </si>
  <si>
    <t>Déguédomou</t>
  </si>
  <si>
    <t>N°2022-1726/MMEE-SG du 26/05/2022</t>
  </si>
  <si>
    <t>N°2022-1727/MMEE-SG du 26/05/2022</t>
  </si>
  <si>
    <t>N°2022-1730/MMEE-SG du 26/05/2022</t>
  </si>
  <si>
    <t xml:space="preserve">Hamdallaye-Ouest </t>
  </si>
  <si>
    <t xml:space="preserve">Kayes </t>
  </si>
  <si>
    <t>N°2022-1731/MMEE-SG du 26/05/2022</t>
  </si>
  <si>
    <t>N°2022-1732/MMEE-SG du 26/05/2022</t>
  </si>
  <si>
    <t>N°2022-1733/MMEE-SG du 26/05/2022</t>
  </si>
  <si>
    <t>N°2022-1769/MMEE-SG du 27/05/2022</t>
  </si>
  <si>
    <t>N°2022-1762/MMEE-SG du 27/05/2022</t>
  </si>
  <si>
    <t>N°2022-1802/MMEE-SG du 31/05/2022</t>
  </si>
  <si>
    <t xml:space="preserve">Tintinba-Nord </t>
  </si>
  <si>
    <t>TIELO BARRY CISSE “TCB” SARL</t>
  </si>
  <si>
    <t>N°2022-2007/MMEE-SG du 07/06/2022</t>
  </si>
  <si>
    <t>N°2022-2231/MMEE-SG du 14/06/2022</t>
  </si>
  <si>
    <t xml:space="preserve">Diatissan-Sud </t>
  </si>
  <si>
    <t>N°2022-2232/MMEE-SG du 14/06/2022</t>
  </si>
  <si>
    <t>N°2022-2233/MMEE-SG du 14/06/2022</t>
  </si>
  <si>
    <t>ESPOIR DE DEMAIN SARL ENTREPRISE ET COMMERCE GENERAL</t>
  </si>
  <si>
    <t>N°2022-2234/MMEE-SG du 14/06/2022</t>
  </si>
  <si>
    <t>BLUE SKY NEGOCE GOLD MALI SA</t>
  </si>
  <si>
    <t>N°2022-2265/MMEE-SG du 23/06/2022</t>
  </si>
  <si>
    <t>N°2022-2266/MMEE-SG du 23/06/2022</t>
  </si>
  <si>
    <t>N°2022-2268/MMEE-SG du 23/06/2022</t>
  </si>
  <si>
    <t xml:space="preserve">Tabakoroni-Ouest </t>
  </si>
  <si>
    <t>N°2022-2470/MMEE-SG du 23/06/2022</t>
  </si>
  <si>
    <t>N°2022-2271/MMEE-SG du 23/06/2022</t>
  </si>
  <si>
    <t>N°2022-2272/MMEE-SG du 23/06/2022</t>
  </si>
  <si>
    <t xml:space="preserve">Bougouni </t>
  </si>
  <si>
    <t>N°2022-2273/MMEE-SG du 23/06/2022</t>
  </si>
  <si>
    <t xml:space="preserve">Yatia-Sud </t>
  </si>
  <si>
    <t>N°2022-2602/MMEE-SG du 28/06/2022</t>
  </si>
  <si>
    <t xml:space="preserve">Koulia-Est </t>
  </si>
  <si>
    <t>N°2022-2971/MMEE-SG du 13/07/2022</t>
  </si>
  <si>
    <t>N°2022-2972/MMEE-SG du 13/07/2022</t>
  </si>
  <si>
    <t xml:space="preserve">Bougoulaba-Nord </t>
  </si>
  <si>
    <t>N°2022-2973/MMEE-SG du 13/07/2022</t>
  </si>
  <si>
    <t>N°2022-3008/MMEE-SG du 13/07/2022</t>
  </si>
  <si>
    <t xml:space="preserve">Selou </t>
  </si>
  <si>
    <t>N°2022-3010/MMEE-SG du 13/07/2022</t>
  </si>
  <si>
    <t>Fékouna</t>
  </si>
  <si>
    <t xml:space="preserve">CIMENTERIE DU MALI SA </t>
  </si>
  <si>
    <t>N°2022-3126/MMEE-SG du 18/07/2022</t>
  </si>
  <si>
    <t xml:space="preserve">Madibaya-Est </t>
  </si>
  <si>
    <t>16.68</t>
  </si>
  <si>
    <t>N°2022-3392/MMEE-SG du 29/07/2022</t>
  </si>
  <si>
    <t>Nièna</t>
  </si>
  <si>
    <t>N°2022-3581/MMEE-SG du 12/08/2022</t>
  </si>
  <si>
    <t xml:space="preserve">Santakoto </t>
  </si>
  <si>
    <t>3.32</t>
  </si>
  <si>
    <t>N°2022-3417/MMEE-SG du 02/08/2022</t>
  </si>
  <si>
    <t xml:space="preserve">MINES RECHERCHE ET EXPLOITATION “MIREX” SARL </t>
  </si>
  <si>
    <t>N°2022-3418/MMEE-SG du 02/08/2022</t>
  </si>
  <si>
    <t xml:space="preserve">FOKOLORE MINING “SFM” SARL </t>
  </si>
  <si>
    <t>N°2022-3419/MMEE-SG du 02/08/2022</t>
  </si>
  <si>
    <t>N°2022-3420/MMEE-SG du 02/08/2022</t>
  </si>
  <si>
    <t>N°2022-3421/MMEE-SG du 02/08/2022</t>
  </si>
  <si>
    <t>Baguita</t>
  </si>
  <si>
    <t>N°2022-3539/MMEE-SG du 10/08/2022</t>
  </si>
  <si>
    <t>Daban</t>
  </si>
  <si>
    <t>N°2022-3759/MMEE-SG du 23/08/2022</t>
  </si>
  <si>
    <t>N°2022-3761/MMEE-SG du 23/08/2022</t>
  </si>
  <si>
    <t xml:space="preserve">A.L.M.R.M SARLU </t>
  </si>
  <si>
    <t>N°2022-3762/MMEE-SG du 23/08/2022</t>
  </si>
  <si>
    <t xml:space="preserve">Ngonzana </t>
  </si>
  <si>
    <t>N°2022-3763/MMEE-SG du 23/08/2022</t>
  </si>
  <si>
    <t>FARAFINA MINING SAS</t>
  </si>
  <si>
    <t>N°2022-3764/MMEE-SG du 23/08/2022</t>
  </si>
  <si>
    <t xml:space="preserve">Kounkondo-Ouest </t>
  </si>
  <si>
    <t xml:space="preserve">PAMA &amp; DAMI MINING SARL </t>
  </si>
  <si>
    <t>N°2022-3765/MMEE-SG du 23/08/2022</t>
  </si>
  <si>
    <t>Kegné</t>
  </si>
  <si>
    <t xml:space="preserve">MINERAL MANAGEMENT CONSULTING “M.M.C” SARL </t>
  </si>
  <si>
    <t>N°2022-3766/MMEE-SG du 23/08/2022</t>
  </si>
  <si>
    <t>N°2022-4077/MMEE-SG du 06/09/2022</t>
  </si>
  <si>
    <t xml:space="preserve">Kenebele- Sud </t>
  </si>
  <si>
    <t>N°2022-5037/MMEE-SG du 03/11/2022</t>
  </si>
  <si>
    <t xml:space="preserve">Bountou-Nord-Ouest </t>
  </si>
  <si>
    <t>N°2022-4155/MMEE-SG du 07/09/2022</t>
  </si>
  <si>
    <t>N°2022-4156/MMEE-SG du 07/09/2022</t>
  </si>
  <si>
    <t xml:space="preserve">Koussili- Ouest </t>
  </si>
  <si>
    <t>N°2022-4073/MMEE-SG du 06/09/2022</t>
  </si>
  <si>
    <t>Bougoudala</t>
  </si>
  <si>
    <t>N°2022-4074/MMEE-SG du 06/09/2022</t>
  </si>
  <si>
    <t xml:space="preserve">Dandoumandan-Nord </t>
  </si>
  <si>
    <t>N°2022-4431/MMEE-SG du 27/09/2022</t>
  </si>
  <si>
    <t>Tiékourala</t>
  </si>
  <si>
    <t xml:space="preserve">TIMBUKTU RESSOURCES SARL  </t>
  </si>
  <si>
    <t>N°2022-4456/MMEE-SG du 27/09/2022</t>
  </si>
  <si>
    <t>Finkola-Sud</t>
  </si>
  <si>
    <t xml:space="preserve">GT-MINING AND GEOLOGY SRVICES SARL </t>
  </si>
  <si>
    <t>N°2022-4605/MMEE-SG du 04/10/2022</t>
  </si>
  <si>
    <t>N’tjila</t>
  </si>
  <si>
    <t>N°2022-4606/MMEE-SG du 04/10/2022</t>
  </si>
  <si>
    <t xml:space="preserve">Koroferela </t>
  </si>
  <si>
    <t xml:space="preserve">MALI GOLD EXPLORATION SARL </t>
  </si>
  <si>
    <t>N°2022-4801/MMEE-SG du 19/10/2022</t>
  </si>
  <si>
    <t xml:space="preserve">LILI SARL </t>
  </si>
  <si>
    <t>N°2022-4855/MMEE-SG du 21/10/2022</t>
  </si>
  <si>
    <t xml:space="preserve">L’HORIZON SARL </t>
  </si>
  <si>
    <t>N°2022-4857/MMEE-SG du 21/10/2022</t>
  </si>
  <si>
    <t xml:space="preserve">Teguere-Ouest </t>
  </si>
  <si>
    <t>2.5</t>
  </si>
  <si>
    <t>N°2022-4896/MMEE-SG du 24/10/2022</t>
  </si>
  <si>
    <t xml:space="preserve">Dioulafoundo-Sud </t>
  </si>
  <si>
    <t>N°2022-4897/MMEE-SG du 24/10/2022</t>
  </si>
  <si>
    <t xml:space="preserve">HANNE GENERAL TRADING SARL </t>
  </si>
  <si>
    <t>N°2022-5036/MMEE-SG du 03/11/2022</t>
  </si>
  <si>
    <t xml:space="preserve">Kankéla </t>
  </si>
  <si>
    <t xml:space="preserve">GOLDEN HOLDING SARL </t>
  </si>
  <si>
    <t>N°2022-5156/MMEE-SG du 09/11/2022</t>
  </si>
  <si>
    <t xml:space="preserve">Serekeni </t>
  </si>
  <si>
    <t xml:space="preserve">MINA SERVICES SARL </t>
  </si>
  <si>
    <t>N°2022-5157/MMEE-SG du 09/11/2022</t>
  </si>
  <si>
    <t xml:space="preserve">Sokorani </t>
  </si>
  <si>
    <t xml:space="preserve">TENG FEI SARL </t>
  </si>
  <si>
    <t>N°2022-5162/MMEE-SG du 09/11/2022</t>
  </si>
  <si>
    <t xml:space="preserve">Nassira-Ouest </t>
  </si>
  <si>
    <t>13.21</t>
  </si>
  <si>
    <t>N°2022-5163/MMEE-SG du 09/11/2022</t>
  </si>
  <si>
    <t>Faladiè-Nord</t>
  </si>
  <si>
    <t>N°2022-5164/MMEE-SG du 09/11/2022</t>
  </si>
  <si>
    <t xml:space="preserve">Karan </t>
  </si>
  <si>
    <t xml:space="preserve">DESERT GOLD MALI SARL </t>
  </si>
  <si>
    <t>N°2022-4843/MMEE-SG du 21/11/2022</t>
  </si>
  <si>
    <t xml:space="preserve">Kamana </t>
  </si>
  <si>
    <r>
      <t xml:space="preserve">-          </t>
    </r>
    <r>
      <rPr>
        <b/>
        <sz val="11"/>
        <color theme="1"/>
        <rFont val="Tw Cen MT"/>
        <family val="2"/>
      </rPr>
      <t>LES AUTORISATIONS D’EXPLOITATION DES CARRIERES ATTRIBUEES (TABLEAU N°03)</t>
    </r>
  </si>
  <si>
    <t>N° et  date d’attribution</t>
  </si>
  <si>
    <t>Sup. / Km²</t>
  </si>
  <si>
    <r>
      <t>01.</t>
    </r>
    <r>
      <rPr>
        <sz val="11"/>
        <color rgb="FF000000"/>
        <rFont val="Tw Cen MT"/>
        <family val="2"/>
      </rPr>
      <t>    </t>
    </r>
  </si>
  <si>
    <t>N°2022-0038/MMEE-SG du 26/01/2022</t>
  </si>
  <si>
    <r>
      <t>02.</t>
    </r>
    <r>
      <rPr>
        <sz val="11"/>
        <color rgb="FF000000"/>
        <rFont val="Tw Cen MT"/>
        <family val="2"/>
      </rPr>
      <t>    </t>
    </r>
  </si>
  <si>
    <t xml:space="preserve">CARRIERE WASSOLO SARL </t>
  </si>
  <si>
    <t>N°2022-0079/MMEE-SG du 03/02/2022</t>
  </si>
  <si>
    <r>
      <t>03.</t>
    </r>
    <r>
      <rPr>
        <sz val="11"/>
        <color rgb="FF000000"/>
        <rFont val="Tw Cen MT"/>
        <family val="2"/>
      </rPr>
      <t>    </t>
    </r>
  </si>
  <si>
    <t xml:space="preserve">GROUPE SOABF SARL </t>
  </si>
  <si>
    <t>N°2022-0750/MMEE-SG du 29/03/2022</t>
  </si>
  <si>
    <t>Badougou-Djoliba-Koursalé</t>
  </si>
  <si>
    <r>
      <t>04.</t>
    </r>
    <r>
      <rPr>
        <sz val="11"/>
        <color rgb="FF000000"/>
        <rFont val="Tw Cen MT"/>
        <family val="2"/>
      </rPr>
      <t>    </t>
    </r>
  </si>
  <si>
    <t>N°2022-4893/MMEE-SG du 24/10/2022</t>
  </si>
  <si>
    <t xml:space="preserve">Fansira-Koura </t>
  </si>
  <si>
    <t>4.95</t>
  </si>
  <si>
    <r>
      <t>05.</t>
    </r>
    <r>
      <rPr>
        <sz val="11"/>
        <color rgb="FF000000"/>
        <rFont val="Tw Cen MT"/>
        <family val="2"/>
      </rPr>
      <t>    </t>
    </r>
  </si>
  <si>
    <t>N°2022-4894/MMEE-SG du 24/10/2022</t>
  </si>
  <si>
    <r>
      <t xml:space="preserve">-          </t>
    </r>
    <r>
      <rPr>
        <b/>
        <sz val="11"/>
        <color theme="1"/>
        <rFont val="Tw Cen MT"/>
        <family val="2"/>
      </rPr>
      <t>LES PERMIS D’EXPLOITATION DE PETITE MINE ATTRIBUEES (TABLEAU N°04)</t>
    </r>
  </si>
  <si>
    <r>
      <t>06.</t>
    </r>
    <r>
      <rPr>
        <sz val="11"/>
        <color rgb="FF000000"/>
        <rFont val="Tw Cen MT"/>
        <family val="2"/>
      </rPr>
      <t>    </t>
    </r>
  </si>
  <si>
    <r>
      <t>07.</t>
    </r>
    <r>
      <rPr>
        <sz val="11"/>
        <color rgb="FF000000"/>
        <rFont val="Tw Cen MT"/>
        <family val="2"/>
      </rPr>
      <t>    </t>
    </r>
  </si>
  <si>
    <r>
      <t>08.</t>
    </r>
    <r>
      <rPr>
        <sz val="11"/>
        <color rgb="FF000000"/>
        <rFont val="Tw Cen MT"/>
        <family val="2"/>
      </rPr>
      <t>    </t>
    </r>
  </si>
  <si>
    <r>
      <t>09.</t>
    </r>
    <r>
      <rPr>
        <sz val="11"/>
        <color rgb="FF000000"/>
        <rFont val="Tw Cen MT"/>
        <family val="2"/>
      </rPr>
      <t>    </t>
    </r>
  </si>
  <si>
    <r>
      <t>10.</t>
    </r>
    <r>
      <rPr>
        <sz val="11"/>
        <color rgb="FF000000"/>
        <rFont val="Tw Cen MT"/>
        <family val="2"/>
      </rPr>
      <t>    </t>
    </r>
  </si>
  <si>
    <r>
      <t>11.</t>
    </r>
    <r>
      <rPr>
        <sz val="11"/>
        <color rgb="FF000000"/>
        <rFont val="Tw Cen MT"/>
        <family val="2"/>
      </rPr>
      <t>    </t>
    </r>
  </si>
  <si>
    <r>
      <t>12.</t>
    </r>
    <r>
      <rPr>
        <sz val="11"/>
        <color rgb="FF000000"/>
        <rFont val="Tw Cen MT"/>
        <family val="2"/>
      </rPr>
      <t>    </t>
    </r>
  </si>
  <si>
    <t>Bané-Est</t>
  </si>
  <si>
    <r>
      <t>13.</t>
    </r>
    <r>
      <rPr>
        <sz val="11"/>
        <color rgb="FF000000"/>
        <rFont val="Tw Cen MT"/>
        <family val="2"/>
      </rPr>
      <t>    </t>
    </r>
  </si>
  <si>
    <r>
      <t>14.</t>
    </r>
    <r>
      <rPr>
        <sz val="11"/>
        <color rgb="FF000000"/>
        <rFont val="Tw Cen MT"/>
        <family val="2"/>
      </rPr>
      <t>    </t>
    </r>
  </si>
  <si>
    <r>
      <t>15.</t>
    </r>
    <r>
      <rPr>
        <sz val="11"/>
        <color rgb="FF000000"/>
        <rFont val="Tw Cen MT"/>
        <family val="2"/>
      </rPr>
      <t>    </t>
    </r>
  </si>
  <si>
    <r>
      <t>16.</t>
    </r>
    <r>
      <rPr>
        <sz val="11"/>
        <color rgb="FF000000"/>
        <rFont val="Tw Cen MT"/>
        <family val="2"/>
      </rPr>
      <t>    </t>
    </r>
  </si>
  <si>
    <r>
      <t>17.</t>
    </r>
    <r>
      <rPr>
        <sz val="11"/>
        <color rgb="FF000000"/>
        <rFont val="Tw Cen MT"/>
        <family val="2"/>
      </rPr>
      <t>    </t>
    </r>
  </si>
  <si>
    <r>
      <t>18.</t>
    </r>
    <r>
      <rPr>
        <sz val="11"/>
        <color rgb="FF000000"/>
        <rFont val="Tw Cen MT"/>
        <family val="2"/>
      </rPr>
      <t>    </t>
    </r>
  </si>
  <si>
    <r>
      <t>19.</t>
    </r>
    <r>
      <rPr>
        <sz val="11"/>
        <color rgb="FF000000"/>
        <rFont val="Tw Cen MT"/>
        <family val="2"/>
      </rPr>
      <t>    </t>
    </r>
  </si>
  <si>
    <r>
      <t>20.</t>
    </r>
    <r>
      <rPr>
        <sz val="11"/>
        <color rgb="FF000000"/>
        <rFont val="Tw Cen MT"/>
        <family val="2"/>
      </rPr>
      <t>    </t>
    </r>
  </si>
  <si>
    <r>
      <t>21.</t>
    </r>
    <r>
      <rPr>
        <sz val="11"/>
        <color rgb="FF000000"/>
        <rFont val="Tw Cen MT"/>
        <family val="2"/>
      </rPr>
      <t>    </t>
    </r>
  </si>
  <si>
    <r>
      <t>22.</t>
    </r>
    <r>
      <rPr>
        <sz val="11"/>
        <color rgb="FF000000"/>
        <rFont val="Tw Cen MT"/>
        <family val="2"/>
      </rPr>
      <t>    </t>
    </r>
  </si>
  <si>
    <r>
      <t>23.</t>
    </r>
    <r>
      <rPr>
        <sz val="11"/>
        <color rgb="FF000000"/>
        <rFont val="Tw Cen MT"/>
        <family val="2"/>
      </rPr>
      <t>    </t>
    </r>
  </si>
  <si>
    <r>
      <t>24.</t>
    </r>
    <r>
      <rPr>
        <sz val="11"/>
        <color rgb="FF000000"/>
        <rFont val="Tw Cen MT"/>
        <family val="2"/>
      </rPr>
      <t>    </t>
    </r>
  </si>
  <si>
    <r>
      <t xml:space="preserve">-          </t>
    </r>
    <r>
      <rPr>
        <b/>
        <sz val="11"/>
        <color theme="1"/>
        <rFont val="Tw Cen MT"/>
        <family val="2"/>
      </rPr>
      <t>LES PERMIS DE RECHERCHE TRANSFERES OU CEDE (TABLEAU N°05)</t>
    </r>
  </si>
  <si>
    <t>Cédants</t>
  </si>
  <si>
    <t>Cessionnaires</t>
  </si>
  <si>
    <t>N° de l’Arrêté et date de cession</t>
  </si>
  <si>
    <t xml:space="preserve">BARIS TRAVAUX SARL </t>
  </si>
  <si>
    <t>N°2021-2175/MMEE-SG du 14 mai 2021</t>
  </si>
  <si>
    <t xml:space="preserve">MALICAN EXPLORATION SARL </t>
  </si>
  <si>
    <t>N°2022-0999/MMEE-SG du 14 avril 2022</t>
  </si>
  <si>
    <t>N°2018-1936/MMP-SG du 13 Juin 2018</t>
  </si>
  <si>
    <t xml:space="preserve">Kandiolé-Ouest </t>
  </si>
  <si>
    <t xml:space="preserve">ROSCAN GOLD MALI SARL </t>
  </si>
  <si>
    <t>N°2022-2469/MMEE-SG du 23 Juin 2022</t>
  </si>
  <si>
    <t>LASSINE FANE (SOLF ) SARL</t>
  </si>
  <si>
    <t>N°2018-1751/MMP-SG du 23 mai 2018</t>
  </si>
  <si>
    <t>N°2022-3236/MMEE-SG du 25 juillet 2022</t>
  </si>
  <si>
    <t xml:space="preserve">MINEX SARL </t>
  </si>
  <si>
    <t>N°2015-0600/MMP-SG du 03 avril  2015</t>
  </si>
  <si>
    <t>Makounke</t>
  </si>
  <si>
    <t>N°2022-3237/MMEE-SG du 25 juillet 2022</t>
  </si>
  <si>
    <t>N°2018-0511/MMP-SG du 01 mars  2018</t>
  </si>
  <si>
    <t>N°2022-3276/MMEE-SG du 26 juillet 2022</t>
  </si>
  <si>
    <t xml:space="preserve">SANOU STAR RESOURCES SARL </t>
  </si>
  <si>
    <t>N°2019-3938/MMP-SG du 04 novembre  2019</t>
  </si>
  <si>
    <t>N°2022-4322/MMEE-SG du 16 septembre 20202</t>
  </si>
  <si>
    <t>N°2018-4569/MMP-SG du 31 décembre 2018</t>
  </si>
  <si>
    <t xml:space="preserve">Torakoura-Tomoni </t>
  </si>
  <si>
    <t xml:space="preserve">MALI CATHODE LITHIUM SARL </t>
  </si>
  <si>
    <t>N°2022-5256/MMEE-SG du 14 novembre 2022</t>
  </si>
  <si>
    <t>N°2021-2771/MMEE-SG du 02 août   2021</t>
  </si>
  <si>
    <t xml:space="preserve">Kobokoto-Est </t>
  </si>
  <si>
    <t xml:space="preserve">ONOGOLD MALI SARL </t>
  </si>
  <si>
    <r>
      <t xml:space="preserve">-          </t>
    </r>
    <r>
      <rPr>
        <b/>
        <sz val="11"/>
        <color theme="1"/>
        <rFont val="Tw Cen MT"/>
        <family val="2"/>
      </rPr>
      <t>LES PERMIS DE RECHERCHE ANNULES PAR LE MINISTRE DES MINES (TABLEAU N°06)</t>
    </r>
  </si>
  <si>
    <t xml:space="preserve">N° et date d’attribution de l’arrêté </t>
  </si>
  <si>
    <t>Subst.</t>
  </si>
  <si>
    <t>Localité/District</t>
  </si>
  <si>
    <t>Sup/km²</t>
  </si>
  <si>
    <t>Références de l’arrêté notifiant la déchéance du permis</t>
  </si>
  <si>
    <t>N°2021-5663/MME-SG du 31/12/2021</t>
  </si>
  <si>
    <t>Ladjikourou/Yanfolila</t>
  </si>
  <si>
    <t>N°2022-1131/MMEE-SG du 22/04/2022</t>
  </si>
  <si>
    <t xml:space="preserve">RANDGOLD RESOURCES MALI SARL </t>
  </si>
  <si>
    <t>N°2016-1633/MM-SG du 30/12/2016</t>
  </si>
  <si>
    <t>Mogoyafara</t>
  </si>
  <si>
    <t>99.43</t>
  </si>
  <si>
    <t>N°2022-3840/MME-SG du 25/08/2022</t>
  </si>
  <si>
    <t>N°2017-4102/MM-SG du 06/12/2017</t>
  </si>
  <si>
    <t>Diangouémérila/Yanfolila</t>
  </si>
  <si>
    <t>N°2022-4367/MME-SG du 20/09/2022</t>
  </si>
  <si>
    <t>N°2016-4604/MM-SG du 16/12/2016</t>
  </si>
  <si>
    <t>Nimissala</t>
  </si>
  <si>
    <t>N°2022-4455/MME-SG du 27/09/2022</t>
  </si>
  <si>
    <r>
      <t xml:space="preserve">-          </t>
    </r>
    <r>
      <rPr>
        <b/>
        <sz val="11"/>
        <color theme="1"/>
        <rFont val="Tw Cen MT"/>
        <family val="2"/>
      </rPr>
      <t>LES CONVENTIONS SIGNEES ENTRE LE GOUVERNEMENT DE LA REPUBLIQUE DU MALI ET LES SOCIETES MINIERES (TABLEAU N°07)</t>
    </r>
  </si>
  <si>
    <t>Superficie</t>
  </si>
  <si>
    <t>Coût des Travaux prévus en F CFA</t>
  </si>
  <si>
    <t>Date de Signature de la Convention</t>
  </si>
  <si>
    <t>Maribougou</t>
  </si>
  <si>
    <t>534 875 000</t>
  </si>
  <si>
    <t>Societe Africaine Mining Travaux Publics Sarlu</t>
  </si>
  <si>
    <t xml:space="preserve">SDM invest sarl </t>
  </si>
  <si>
    <t>Soninkegni Est</t>
  </si>
  <si>
    <t>Harmatan Consulting-Sarl</t>
  </si>
  <si>
    <t xml:space="preserve">Pensea International Resources CO-LTD Sarl </t>
  </si>
  <si>
    <t>Fassa</t>
  </si>
  <si>
    <t>Nara Kolokani</t>
  </si>
  <si>
    <t xml:space="preserve">Falla Mining Sarl </t>
  </si>
  <si>
    <t xml:space="preserve">Pama &amp; Dami Mining Sarl </t>
  </si>
  <si>
    <t xml:space="preserve">Kegne </t>
  </si>
  <si>
    <t xml:space="preserve">Fonkoura Bakou Company Sarl </t>
  </si>
  <si>
    <t xml:space="preserve">Tielo Barry Cisse "TCB" Sarl </t>
  </si>
  <si>
    <t xml:space="preserve">Timbuktu Ressources Sarl </t>
  </si>
  <si>
    <t>Finkola sud</t>
  </si>
  <si>
    <t>Desert Gold Mali SARL</t>
  </si>
  <si>
    <t>Tandji's Mining Business SA</t>
  </si>
  <si>
    <t xml:space="preserve">I.T.S Energy Mining Sarl </t>
  </si>
  <si>
    <t>Global Investment Corporation Group Sas</t>
  </si>
  <si>
    <t>Sinnnsiné</t>
  </si>
  <si>
    <t xml:space="preserve">JIXING MINING SARL </t>
  </si>
  <si>
    <t xml:space="preserve">Univers Gold Mining Corporation Sarlu </t>
  </si>
  <si>
    <t>Blue Sky Negoce Gold Mali SA</t>
  </si>
  <si>
    <t>Fakola</t>
  </si>
  <si>
    <t>Fakola-Ouest</t>
  </si>
  <si>
    <t>Tyinko</t>
  </si>
  <si>
    <t>Lili sarl</t>
  </si>
  <si>
    <t xml:space="preserve">Hai-Xin Mining Sarl </t>
  </si>
  <si>
    <t>Muncim-Hasbouna Sarl</t>
  </si>
  <si>
    <t>Madibaya</t>
  </si>
  <si>
    <t>216 250 000</t>
  </si>
  <si>
    <t xml:space="preserve">Faya Mining Sarl </t>
  </si>
  <si>
    <t>306 000 000</t>
  </si>
  <si>
    <t xml:space="preserve">Moketi Mining Sarl </t>
  </si>
  <si>
    <t xml:space="preserve">Bale Kadiel </t>
  </si>
  <si>
    <t>262 275 000</t>
  </si>
  <si>
    <t>Mali Renhong Mining-Sarl</t>
  </si>
  <si>
    <t>M'Piessana</t>
  </si>
  <si>
    <t xml:space="preserve">SKP Muning Sarl </t>
  </si>
  <si>
    <t xml:space="preserve">Mines Recherche et Exploitation "MIREX" Sarl </t>
  </si>
  <si>
    <t xml:space="preserve">Kumala Sarl </t>
  </si>
  <si>
    <t>Madina Diassa Nord</t>
  </si>
  <si>
    <t>Malres SARL</t>
  </si>
  <si>
    <t>Kombakala</t>
  </si>
  <si>
    <t>Dialakororba- Soundougou</t>
  </si>
  <si>
    <t xml:space="preserve">Gold Stone Mining Sarl </t>
  </si>
  <si>
    <t>Sélou</t>
  </si>
  <si>
    <t>Yelen Ressources Services sarl</t>
  </si>
  <si>
    <t>Kokélé</t>
  </si>
  <si>
    <t>Farafina Mining SAS</t>
  </si>
  <si>
    <t>Kounkondo Ouest</t>
  </si>
  <si>
    <t xml:space="preserve">South East Mali Gold "SEMG" Sar </t>
  </si>
  <si>
    <t xml:space="preserve">Ngolobala </t>
  </si>
  <si>
    <t>Marvel Gold Exploration SARL "MGE-SARL"</t>
  </si>
  <si>
    <t>Naniola</t>
  </si>
  <si>
    <t>Cimenterie du Mali SA</t>
  </si>
  <si>
    <t xml:space="preserve">Teng Fei Sarl </t>
  </si>
  <si>
    <t>FM Gold Sarl</t>
  </si>
  <si>
    <t>Linguékoto</t>
  </si>
  <si>
    <t>SOREXCO SARL</t>
  </si>
  <si>
    <t>Fanta Mining Sarl</t>
  </si>
  <si>
    <t>Toka Mining Holding Sa</t>
  </si>
  <si>
    <t>Diaban-Sud</t>
  </si>
  <si>
    <t>Gouenso</t>
  </si>
  <si>
    <t xml:space="preserve">Fokolore mining sarl </t>
  </si>
  <si>
    <t xml:space="preserve">Global Investment In Mining Corporation "G.I.M" </t>
  </si>
  <si>
    <t xml:space="preserve">F.H. Africa Global Services Sarl </t>
  </si>
  <si>
    <t xml:space="preserve">Bakolobi-Est </t>
  </si>
  <si>
    <t>Mineral Management Consulting sarl</t>
  </si>
  <si>
    <t>Bérian</t>
  </si>
  <si>
    <t xml:space="preserve">Eaux Souterraines du Mali </t>
  </si>
  <si>
    <t xml:space="preserve">Tombola-Ouest </t>
  </si>
  <si>
    <t>305 000 000</t>
  </si>
  <si>
    <t xml:space="preserve">Sanou Star Resources  "2SR" Sarl </t>
  </si>
  <si>
    <t>Syakoro</t>
  </si>
  <si>
    <t>Africain Lithium Mining Ressource Mali “A.L.M.R.M” Sarlu</t>
  </si>
  <si>
    <t>326 500 000</t>
  </si>
  <si>
    <t xml:space="preserve">Sanou Kangué Sarl </t>
  </si>
  <si>
    <t>Nafégué</t>
  </si>
  <si>
    <t>Sacko holding Sa</t>
  </si>
  <si>
    <t>Ména-Ouest</t>
  </si>
  <si>
    <t>Blackseeds Resources Limited- Mali Sarlu</t>
  </si>
  <si>
    <t>Diamana-Ouest</t>
  </si>
  <si>
    <t xml:space="preserve">Golden Holding Sarl </t>
  </si>
  <si>
    <t>Serekeni</t>
  </si>
  <si>
    <t>Niaouléni-Ouest</t>
  </si>
  <si>
    <t xml:space="preserve">Samadou Mining SA </t>
  </si>
  <si>
    <t>Kenebele-Sud</t>
  </si>
  <si>
    <t>Samaya-Sud</t>
  </si>
  <si>
    <t xml:space="preserve">Oumou Oumar Sidibé Mining "O.O.S MINING" Sarl </t>
  </si>
  <si>
    <t>Dieguenina</t>
  </si>
  <si>
    <t xml:space="preserve">HD Group Sarl </t>
  </si>
  <si>
    <t>Kela</t>
  </si>
  <si>
    <t xml:space="preserve">Yelen Ressources Services sarl </t>
  </si>
  <si>
    <t xml:space="preserve">Faragouaran-Ouest </t>
  </si>
  <si>
    <t xml:space="preserve">Boyuan International Sarl </t>
  </si>
  <si>
    <t>Kababatou-Ouest</t>
  </si>
  <si>
    <t xml:space="preserve">AS-K Mining Sarl </t>
  </si>
  <si>
    <t>Soroni</t>
  </si>
  <si>
    <t>Sananfara</t>
  </si>
  <si>
    <t xml:space="preserve">Local Mining Sas </t>
  </si>
  <si>
    <t>Madina</t>
  </si>
  <si>
    <t>Blue Sky Negoce Gold Mali Sa</t>
  </si>
  <si>
    <t>Manan</t>
  </si>
  <si>
    <t>240 000 000</t>
  </si>
  <si>
    <t xml:space="preserve">Hady's Family Global Trading Corporation Sarl </t>
  </si>
  <si>
    <t>Fourou</t>
  </si>
  <si>
    <t xml:space="preserve">Mining HDM Goldens Sarl </t>
  </si>
  <si>
    <t xml:space="preserve">Alcea Mining Mali Sarl </t>
  </si>
  <si>
    <t xml:space="preserve">Koundian </t>
  </si>
  <si>
    <t xml:space="preserve">Société Malienne de Divers Travaux Sarl </t>
  </si>
  <si>
    <t>Dialakoro-Sud</t>
  </si>
  <si>
    <t>Boussala</t>
  </si>
  <si>
    <t>Long Run Afrique Mines  "LRAM" Sa</t>
  </si>
  <si>
    <r>
      <t xml:space="preserve">84.   </t>
    </r>
    <r>
      <rPr>
        <sz val="11"/>
        <color rgb="FF00B050"/>
        <rFont val="Tw Cen MT"/>
        <family val="2"/>
      </rPr>
      <t> </t>
    </r>
  </si>
  <si>
    <t xml:space="preserve">Fusen Sarl </t>
  </si>
  <si>
    <r>
      <t xml:space="preserve">85.   </t>
    </r>
    <r>
      <rPr>
        <sz val="11"/>
        <color rgb="FF00B050"/>
        <rFont val="Tw Cen MT"/>
        <family val="2"/>
      </rPr>
      <t> </t>
    </r>
  </si>
  <si>
    <t>Bougoudéré</t>
  </si>
  <si>
    <t>300 000 000</t>
  </si>
  <si>
    <t>Annexe 9: Chiffre d'affaires des sous traitants declarés par les sociétés du Périmètre</t>
  </si>
  <si>
    <t>N</t>
  </si>
  <si>
    <t>MONTANT</t>
  </si>
  <si>
    <t>087800124 J</t>
  </si>
  <si>
    <t xml:space="preserve">SOTELMA </t>
  </si>
  <si>
    <t>Aounde Groupe</t>
  </si>
  <si>
    <t xml:space="preserve"> 081125193K</t>
  </si>
  <si>
    <t>ICONE CONSULT</t>
  </si>
  <si>
    <t xml:space="preserve"> 082211532 B</t>
  </si>
  <si>
    <t>ENTREPRISE MODJI CONSTRUCTION SARL</t>
  </si>
  <si>
    <t xml:space="preserve"> 085138490X</t>
  </si>
  <si>
    <t>EUROPEAN VOYAGE</t>
  </si>
  <si>
    <t>011000308X</t>
  </si>
  <si>
    <t>DIABY DOUCOURE</t>
  </si>
  <si>
    <t>011000397B</t>
  </si>
  <si>
    <t>KASSOUM SANOGO</t>
  </si>
  <si>
    <t>011000449 G</t>
  </si>
  <si>
    <t>SGS MALI SARLU</t>
  </si>
  <si>
    <t>011000608Y</t>
  </si>
  <si>
    <t>MAITRE SISSOKO</t>
  </si>
  <si>
    <t>011000710C</t>
  </si>
  <si>
    <t>Societe Abdou Dramane Bathily</t>
  </si>
  <si>
    <t>011000761M</t>
  </si>
  <si>
    <t>ETS JIGIYA EMPLOI</t>
  </si>
  <si>
    <t>011000961F</t>
  </si>
  <si>
    <t>Malidis SARL</t>
  </si>
  <si>
    <t>011000964N</t>
  </si>
  <si>
    <t>ENTREPRISE MARIAM DIARRA EMD</t>
  </si>
  <si>
    <t>011000990A</t>
  </si>
  <si>
    <t>SOCAF (STE CAMARA &amp; FILS)</t>
  </si>
  <si>
    <t>011001107B</t>
  </si>
  <si>
    <t>PHARMACIE ROBERT DEMBELE</t>
  </si>
  <si>
    <t>011001444H</t>
  </si>
  <si>
    <t>SARA CFA</t>
  </si>
  <si>
    <t>SFTP( Sté For.&amp;Trav.Publics)</t>
  </si>
  <si>
    <t>011001535T</t>
  </si>
  <si>
    <t>G.I.E- DJIGUIYA</t>
  </si>
  <si>
    <t>011001572A</t>
  </si>
  <si>
    <t>ENTREPRISE SAMBA TRAORE</t>
  </si>
  <si>
    <t>011001578R</t>
  </si>
  <si>
    <t>ADAMA KANTE</t>
  </si>
  <si>
    <t>011001580L</t>
  </si>
  <si>
    <t>SIAKA TRAORE CFA</t>
  </si>
  <si>
    <t>011001598L</t>
  </si>
  <si>
    <t>SADIOLA-VIGILANCE CFA</t>
  </si>
  <si>
    <t>011001599Y</t>
  </si>
  <si>
    <t>SADIOLA-SANYA CFA</t>
  </si>
  <si>
    <t>011001600P</t>
  </si>
  <si>
    <t>SADIOLA-VERT</t>
  </si>
  <si>
    <t>011001843G</t>
  </si>
  <si>
    <t>QUINCAILLERIE EMAK</t>
  </si>
  <si>
    <t>011002649N</t>
  </si>
  <si>
    <t>SOCIETE BARAKA DES PRODUITS PE</t>
  </si>
  <si>
    <t>011002709H</t>
  </si>
  <si>
    <t>LEADER AUTO PARTS</t>
  </si>
  <si>
    <t xml:space="preserve">011003273A </t>
  </si>
  <si>
    <t>QUINCAILLERIE BAKARY CAMARA</t>
  </si>
  <si>
    <t>011003369P</t>
  </si>
  <si>
    <t>SOGBAR-SARL</t>
  </si>
  <si>
    <t>011003460Y</t>
  </si>
  <si>
    <t>FONFO KEITA</t>
  </si>
  <si>
    <t>011003851J</t>
  </si>
  <si>
    <t>SNIAF Services SARL</t>
  </si>
  <si>
    <t>011005037C</t>
  </si>
  <si>
    <t>QUINC. TANDIA &amp; FRERE</t>
  </si>
  <si>
    <t>011005719P</t>
  </si>
  <si>
    <t>DIABY INFORMATIQUE (DIABY TAHIROU)</t>
  </si>
  <si>
    <t>011006725M</t>
  </si>
  <si>
    <t>QUINCAILLERIE SIDIBE &amp; FILS</t>
  </si>
  <si>
    <t>011010380T</t>
  </si>
  <si>
    <t>ENTREPRISE HAMZA NOUROU CISSE</t>
  </si>
  <si>
    <t>011011664C</t>
  </si>
  <si>
    <t>ATELIER DE CONSTRUC.METALLIQUE</t>
  </si>
  <si>
    <t>011013093H</t>
  </si>
  <si>
    <t xml:space="preserve"> GTA CAR GLASS</t>
  </si>
  <si>
    <t>011013362T</t>
  </si>
  <si>
    <t>ALHASSANA TOURE</t>
  </si>
  <si>
    <t>011014542Y</t>
  </si>
  <si>
    <t>GIE NIOGO DEME</t>
  </si>
  <si>
    <t>011014605B</t>
  </si>
  <si>
    <t>PHARMACIE CHERIFLA</t>
  </si>
  <si>
    <t>011016156H</t>
  </si>
  <si>
    <t>LAHAM INDUSTRIES SERVICES</t>
  </si>
  <si>
    <t>011018858N</t>
  </si>
  <si>
    <t>GIE SISSOKO &amp; FRERES</t>
  </si>
  <si>
    <t>0110188606F</t>
  </si>
  <si>
    <t>GIE GOUNKOTO</t>
  </si>
  <si>
    <t>011018864K</t>
  </si>
  <si>
    <t>GIE TATA KEITA</t>
  </si>
  <si>
    <t>011018887R</t>
  </si>
  <si>
    <t>GIE ATYM</t>
  </si>
  <si>
    <t>011018889V</t>
  </si>
  <si>
    <t>GIE HERON</t>
  </si>
  <si>
    <t>011018922E</t>
  </si>
  <si>
    <t>GIE SanyaA Sintadou</t>
  </si>
  <si>
    <t>011018944J</t>
  </si>
  <si>
    <t>TRAORE SANABA</t>
  </si>
  <si>
    <t>011019040V</t>
  </si>
  <si>
    <t>GIE DOGONOKELE</t>
  </si>
  <si>
    <t>011019480E</t>
  </si>
  <si>
    <t>HDPE LINER CONSULTING METALLUR</t>
  </si>
  <si>
    <t>011019618H</t>
  </si>
  <si>
    <t>Entreprise Santanba de Jeuness</t>
  </si>
  <si>
    <t>011019722D</t>
  </si>
  <si>
    <t>MAITRE FAFRE COMOCARA</t>
  </si>
  <si>
    <t>011019796R</t>
  </si>
  <si>
    <t>DKCS Demba Keita Construction Servi</t>
  </si>
  <si>
    <t>011019808J</t>
  </si>
  <si>
    <t>GIE HAKILIMAYA</t>
  </si>
  <si>
    <t>011019833G</t>
  </si>
  <si>
    <t>GIE DJEYA NET</t>
  </si>
  <si>
    <t>011020182T</t>
  </si>
  <si>
    <t>ETS VIEUX NIARE</t>
  </si>
  <si>
    <t>011020635 X</t>
  </si>
  <si>
    <t>GIE Jeunesse de Djidian</t>
  </si>
  <si>
    <t>011021567D</t>
  </si>
  <si>
    <t>GIE Baboto Tambaoura</t>
  </si>
  <si>
    <t>011022167 A</t>
  </si>
  <si>
    <t>GIE Take Mady Keba</t>
  </si>
  <si>
    <t>011022640V</t>
  </si>
  <si>
    <t>G I E SIRIMANA</t>
  </si>
  <si>
    <t>011022868J</t>
  </si>
  <si>
    <t>ETS M.K.I</t>
  </si>
  <si>
    <t>011024013N</t>
  </si>
  <si>
    <t xml:space="preserve">ETS BREHIMA CISSE </t>
  </si>
  <si>
    <t>011024017W</t>
  </si>
  <si>
    <t>ETS KOLENA</t>
  </si>
  <si>
    <t>011024052 T</t>
  </si>
  <si>
    <t xml:space="preserve">FORDI SARL </t>
  </si>
  <si>
    <t>011024176C</t>
  </si>
  <si>
    <t>ETUDE MAITRE MORIBA DIALLO</t>
  </si>
  <si>
    <t>012000865C</t>
  </si>
  <si>
    <t>ETS OUSSOUBY NIAREGA</t>
  </si>
  <si>
    <t>012000866D</t>
  </si>
  <si>
    <t>ETS MAKAN TOUNKARA</t>
  </si>
  <si>
    <t>012000892C</t>
  </si>
  <si>
    <t>BALLA DIOP FRERES ET FILS</t>
  </si>
  <si>
    <t>012000925Y</t>
  </si>
  <si>
    <t>ETS NEW VISION SERVICE</t>
  </si>
  <si>
    <t>012000928C</t>
  </si>
  <si>
    <t>ETS KAMISSOKO SEYDOU</t>
  </si>
  <si>
    <t>012000929D</t>
  </si>
  <si>
    <t>ECMT (KOUDEKO YAWOVI)</t>
  </si>
  <si>
    <t>012000930T</t>
  </si>
  <si>
    <t>ETS FATOUMATA KEFFA SISSOKO</t>
  </si>
  <si>
    <t>012000933X</t>
  </si>
  <si>
    <t>ETS EC BAT</t>
  </si>
  <si>
    <t>0140000777C</t>
  </si>
  <si>
    <t>ENTREPRISE MAIMOUNA DIALLO</t>
  </si>
  <si>
    <t>014000755 J</t>
  </si>
  <si>
    <t>ENTREPRISE DE CONSTRUCTION TOU</t>
  </si>
  <si>
    <t>014000762W</t>
  </si>
  <si>
    <t>BABA AYOUBA MONEKATA</t>
  </si>
  <si>
    <t>014000775E</t>
  </si>
  <si>
    <t>GASSIMOU IBRAHIM TOURE</t>
  </si>
  <si>
    <t>014000834L</t>
  </si>
  <si>
    <t>ASSOCIATION JEUNES POUR LE DEV</t>
  </si>
  <si>
    <t>014000835 Y</t>
  </si>
  <si>
    <t>G.I.E DJEBE LAKANTALO</t>
  </si>
  <si>
    <t>014000836J</t>
  </si>
  <si>
    <t>Association Sintedougou Lakant</t>
  </si>
  <si>
    <t>014000861H</t>
  </si>
  <si>
    <t>Entreprise Kandjonna SARL</t>
  </si>
  <si>
    <t>014000913N</t>
  </si>
  <si>
    <t>Entreprise Kenie Construction</t>
  </si>
  <si>
    <t>014000947N</t>
  </si>
  <si>
    <t>ENTREPRISE FODE SISSOKO</t>
  </si>
  <si>
    <t>014000970P</t>
  </si>
  <si>
    <t>DIALLO Alhassana</t>
  </si>
  <si>
    <t>014000987 E</t>
  </si>
  <si>
    <t>GIE Soutoukoto de Baboto</t>
  </si>
  <si>
    <t>014000995R</t>
  </si>
  <si>
    <t>GIE ASSAINISSEMENT DE SITAKILY</t>
  </si>
  <si>
    <t>014001000G</t>
  </si>
  <si>
    <t>ENTREPRISE SIRA FILY SISSOKO B</t>
  </si>
  <si>
    <t>014001125R</t>
  </si>
  <si>
    <t>ENTREPRISE AGRO -ALIMENTAIRE SARL</t>
  </si>
  <si>
    <t>015000764L</t>
  </si>
  <si>
    <t>ETS SALIF SANGARE</t>
  </si>
  <si>
    <t>01500093K</t>
  </si>
  <si>
    <t>ENTREPRISE SAMBA BAH</t>
  </si>
  <si>
    <t>015003073Y</t>
  </si>
  <si>
    <t>ENTREPRISE DEMBELE TRAVAUX SAR</t>
  </si>
  <si>
    <t>021000702R</t>
  </si>
  <si>
    <t>Imafer S.A</t>
  </si>
  <si>
    <t>0230000307W</t>
  </si>
  <si>
    <t>ENTREPRISE KHASSO CONSTRUCTION</t>
  </si>
  <si>
    <t>023000460K</t>
  </si>
  <si>
    <t>AK TRANS SARL</t>
  </si>
  <si>
    <t>023000542V</t>
  </si>
  <si>
    <t>ENTREPRISE YOUSSOUF HAIDARA</t>
  </si>
  <si>
    <t>025004765F</t>
  </si>
  <si>
    <t>Y-DECOR G.I.E</t>
  </si>
  <si>
    <t>025004857C</t>
  </si>
  <si>
    <t>FAMIB</t>
  </si>
  <si>
    <t>025005201N</t>
  </si>
  <si>
    <t>Djet-N'Agraire Consulting</t>
  </si>
  <si>
    <t>025005629J</t>
  </si>
  <si>
    <t>Scan Global Logistics SA</t>
  </si>
  <si>
    <t>025011344Y</t>
  </si>
  <si>
    <t>ENTREPRISE ISSA MARIKO</t>
  </si>
  <si>
    <t>025011475Y</t>
  </si>
  <si>
    <t>202070 PROSLABS SARL (1)</t>
  </si>
  <si>
    <t>025014830J</t>
  </si>
  <si>
    <t>PETRO SERVICES WEST AFRICA SARL</t>
  </si>
  <si>
    <t>025016910M</t>
  </si>
  <si>
    <t>Saly Service Mali SARL</t>
  </si>
  <si>
    <t>025017260J</t>
  </si>
  <si>
    <t>EBATITE (ENT BA-TIEMOKO TRAORE)</t>
  </si>
  <si>
    <t>025017445M</t>
  </si>
  <si>
    <t>TOGUNA MEDICAL SARLU</t>
  </si>
  <si>
    <t>025017686C</t>
  </si>
  <si>
    <t>PHARMACIE KOUROUKAN FOUGA</t>
  </si>
  <si>
    <t>025018021W</t>
  </si>
  <si>
    <t>Faye Construction</t>
  </si>
  <si>
    <t>025018044A</t>
  </si>
  <si>
    <t>ENTREPRISE DE REALISATION DE T</t>
  </si>
  <si>
    <t>025020444F</t>
  </si>
  <si>
    <t>SOUMA SARL</t>
  </si>
  <si>
    <t>025020449L</t>
  </si>
  <si>
    <t>Entreprise Adama et Bourama Co</t>
  </si>
  <si>
    <t>025021042F</t>
  </si>
  <si>
    <t>MOUSSA EL HADJI DICKO</t>
  </si>
  <si>
    <t>025022331T</t>
  </si>
  <si>
    <t xml:space="preserve">ESPOIR SERVICE </t>
  </si>
  <si>
    <t>025022344L</t>
  </si>
  <si>
    <t>EAGLE EYE</t>
  </si>
  <si>
    <t>025022526G</t>
  </si>
  <si>
    <t>KUMALA SARL</t>
  </si>
  <si>
    <t>025022928N</t>
  </si>
  <si>
    <t>KOTAM (STE KOTAM SERVICES)</t>
  </si>
  <si>
    <t>025023468T</t>
  </si>
  <si>
    <t>SOMITRAP CG</t>
  </si>
  <si>
    <t>025024847N</t>
  </si>
  <si>
    <t>MULTI SERVICES LIBRE</t>
  </si>
  <si>
    <t>025025426G</t>
  </si>
  <si>
    <t>Entreprise des Travaux d'Ingen</t>
  </si>
  <si>
    <t>025027473L</t>
  </si>
  <si>
    <t>JOHNNY DECOR SARL</t>
  </si>
  <si>
    <t>025027500B</t>
  </si>
  <si>
    <t>EMW</t>
  </si>
  <si>
    <t>025027890P</t>
  </si>
  <si>
    <t>Maria Multi Services</t>
  </si>
  <si>
    <t>025028157L</t>
  </si>
  <si>
    <t>CM MALI SARL</t>
  </si>
  <si>
    <t>025029290K</t>
  </si>
  <si>
    <t>Entreprise Abdoulaye Karambiry</t>
  </si>
  <si>
    <t>025029341G</t>
  </si>
  <si>
    <t>Societe Global Bara Services S</t>
  </si>
  <si>
    <t>025029652M</t>
  </si>
  <si>
    <t>BINGA CONSULT SARL</t>
  </si>
  <si>
    <t>025029971T</t>
  </si>
  <si>
    <t>EN/SE BENKADI</t>
  </si>
  <si>
    <t>025030183C</t>
  </si>
  <si>
    <t>EDK (ETS DAOUDA KANE)</t>
  </si>
  <si>
    <t>025030198J</t>
  </si>
  <si>
    <t>HMD (HUILERIE MAMADOU DOUMBIA)</t>
  </si>
  <si>
    <t>025030960F</t>
  </si>
  <si>
    <t>EGCOMM</t>
  </si>
  <si>
    <t>025030966M</t>
  </si>
  <si>
    <t>DIABATE IMPRIM</t>
  </si>
  <si>
    <t>025031627G</t>
  </si>
  <si>
    <t>ETS IGWE (GAGBAN KOAMI)</t>
  </si>
  <si>
    <t>025032593K</t>
  </si>
  <si>
    <t>SMTT (STE MAYA TRANSIT TRSPRT)</t>
  </si>
  <si>
    <t>025032611A</t>
  </si>
  <si>
    <t>DTGCB MALI (DABLA KOSSI)</t>
  </si>
  <si>
    <t>025033112W</t>
  </si>
  <si>
    <t>GMF &amp; BTP</t>
  </si>
  <si>
    <t>025033468M</t>
  </si>
  <si>
    <t>Renovo Supply et Services SARL</t>
  </si>
  <si>
    <t>025033632E</t>
  </si>
  <si>
    <t>ICM (INGENIERIE DE CONSTRUCTION METALLIQUE)</t>
  </si>
  <si>
    <t>025033732F</t>
  </si>
  <si>
    <t>ETS EBATITE SARL</t>
  </si>
  <si>
    <t>025034281F</t>
  </si>
  <si>
    <t>AEC</t>
  </si>
  <si>
    <t>025036696W</t>
  </si>
  <si>
    <t>Fulani Sarl</t>
  </si>
  <si>
    <t>025037260F</t>
  </si>
  <si>
    <t>AES Mali Sarl</t>
  </si>
  <si>
    <t>025038457R</t>
  </si>
  <si>
    <t>SIDIKI CISSE</t>
  </si>
  <si>
    <t>025041270B</t>
  </si>
  <si>
    <t>SARCI SARL</t>
  </si>
  <si>
    <t>031001603 E</t>
  </si>
  <si>
    <t>GIE FASO-DEME</t>
  </si>
  <si>
    <t>031002783B</t>
  </si>
  <si>
    <t>COMPAGNIE DRISSA TOURE</t>
  </si>
  <si>
    <t>031002812D</t>
  </si>
  <si>
    <t>GIE Termite Constructi</t>
  </si>
  <si>
    <t>031002888P</t>
  </si>
  <si>
    <t>TERIYA AUTO</t>
  </si>
  <si>
    <t>031003605R</t>
  </si>
  <si>
    <t>ENTREPRISE BERTHE FOUSSEYNI</t>
  </si>
  <si>
    <t>031003634K</t>
  </si>
  <si>
    <t>HOTEL DU CINQUANTENAIRE</t>
  </si>
  <si>
    <t>031003779P</t>
  </si>
  <si>
    <t>ENTREPRISE LOTIO CONSTRUCTION</t>
  </si>
  <si>
    <t>031003906E</t>
  </si>
  <si>
    <t>YIRIWASEM SARL</t>
  </si>
  <si>
    <t>031004278T</t>
  </si>
  <si>
    <t>KADIATOU SIDIBE</t>
  </si>
  <si>
    <t>031004367F</t>
  </si>
  <si>
    <t>MASSA SECURITE PRIVEE</t>
  </si>
  <si>
    <t>031004412H</t>
  </si>
  <si>
    <t>SOUMAILA BERTHE</t>
  </si>
  <si>
    <t>031004829G</t>
  </si>
  <si>
    <t>SOCIETE MANDELA CENTER SARLU</t>
  </si>
  <si>
    <t>031005188G</t>
  </si>
  <si>
    <t>GIE IMAM MOUSSA TRAORE</t>
  </si>
  <si>
    <t>031005204T</t>
  </si>
  <si>
    <t>PHARMACIE SENDE CAMARA</t>
  </si>
  <si>
    <t>031005341W</t>
  </si>
  <si>
    <t>ENTREPRISE BENDIE BTP</t>
  </si>
  <si>
    <t>031005531X</t>
  </si>
  <si>
    <t>SIGUIDA-JEYASO</t>
  </si>
  <si>
    <t>031005742C</t>
  </si>
  <si>
    <t>SAYONARA SERVICES SARL</t>
  </si>
  <si>
    <t>031005744E</t>
  </si>
  <si>
    <t>DOGONI SERVICES SARL</t>
  </si>
  <si>
    <t>031005983K</t>
  </si>
  <si>
    <t>ALADIN</t>
  </si>
  <si>
    <t>031006045Y</t>
  </si>
  <si>
    <t>MONDIALE TRANSPORT-SARL</t>
  </si>
  <si>
    <t>031006217A</t>
  </si>
  <si>
    <t>STE SAHARA TRANSPORTR SARL</t>
  </si>
  <si>
    <t>032000363 G</t>
  </si>
  <si>
    <t>ABDOULAYE SAMAKE (1)</t>
  </si>
  <si>
    <t>032000720 W</t>
  </si>
  <si>
    <t>201760 GIE JEKABARRA (1)</t>
  </si>
  <si>
    <t>032000776 M</t>
  </si>
  <si>
    <t>201763 ENTREPRISE SOUNGALO TOGOLA (1)</t>
  </si>
  <si>
    <t>032000823 M</t>
  </si>
  <si>
    <t>201772 BRAHIMA SANGARE (1)</t>
  </si>
  <si>
    <t>032001391A</t>
  </si>
  <si>
    <t>EAM - BTP</t>
  </si>
  <si>
    <t>032001405 M</t>
  </si>
  <si>
    <t>SANSO ASSAINI (1)</t>
  </si>
  <si>
    <t>03200149B</t>
  </si>
  <si>
    <t>ENTREPRISE DAOUDA TOGOLA</t>
  </si>
  <si>
    <t>032001720T</t>
  </si>
  <si>
    <t>Entreprise Bemba et Fils</t>
  </si>
  <si>
    <t>032001743A</t>
  </si>
  <si>
    <t xml:space="preserve">GIE Faso Kanou </t>
  </si>
  <si>
    <t>032001758G</t>
  </si>
  <si>
    <t>ENTR. KADER-DOUMBIA (EKD) SARL</t>
  </si>
  <si>
    <t>032001781C</t>
  </si>
  <si>
    <t>COOPERATIVE SCOOP-CA JIGITUGU DE DOMBA</t>
  </si>
  <si>
    <t>032001981E</t>
  </si>
  <si>
    <t>LASSINA TRAORE BTP</t>
  </si>
  <si>
    <t>032002020K</t>
  </si>
  <si>
    <t>SOCIETE COOPERATIVE SIMPLIFIEE DES JEUNES</t>
  </si>
  <si>
    <t>03200B443Y</t>
  </si>
  <si>
    <t>BUSINESS CENTER DSTV BAMAKO</t>
  </si>
  <si>
    <t>0330000166E</t>
  </si>
  <si>
    <t>ENTREPRISE ISSIAKA KONE</t>
  </si>
  <si>
    <t>033000230P</t>
  </si>
  <si>
    <t>YACOUBA TRAORE</t>
  </si>
  <si>
    <t>033000234K</t>
  </si>
  <si>
    <t>BOUBACAR SANGARE</t>
  </si>
  <si>
    <t>033000244W</t>
  </si>
  <si>
    <t>SEYDOU SOGODOGO SOUDEUR - TRANSPORTEUR BANANSO</t>
  </si>
  <si>
    <t>033000246T</t>
  </si>
  <si>
    <t>DOUMBIA FADIGA</t>
  </si>
  <si>
    <t>033000265C</t>
  </si>
  <si>
    <t>SEYDOU KONE DIT P.D.G</t>
  </si>
  <si>
    <t>200033 E.G.T.F. (ENT. GEN. TRAORE ET FRERE)  (1)</t>
  </si>
  <si>
    <t>033000286H</t>
  </si>
  <si>
    <t>ENTREPRISE SIAKA TRAORE</t>
  </si>
  <si>
    <t>033000354N</t>
  </si>
  <si>
    <t>SOCIETE YANGO BTP SARL</t>
  </si>
  <si>
    <t>033000372L</t>
  </si>
  <si>
    <t>OFFICINE MANKOURA KONE</t>
  </si>
  <si>
    <t>033000375W</t>
  </si>
  <si>
    <t>Entreprise Zanga</t>
  </si>
  <si>
    <t>033000382X</t>
  </si>
  <si>
    <t>COOPERATIVE EXTRACTION DU BEURRE DE KARITE</t>
  </si>
  <si>
    <t>033000458T</t>
  </si>
  <si>
    <t>Entrep. Coul Decor sarl (ECDS)</t>
  </si>
  <si>
    <t>033000502J</t>
  </si>
  <si>
    <t>SEYDOU SOGODOGO MAÇON</t>
  </si>
  <si>
    <t>033000521T</t>
  </si>
  <si>
    <t>ENTREPRISE KARIM COULIBALY BTP</t>
  </si>
  <si>
    <t>033000654B</t>
  </si>
  <si>
    <t>GIE-FOLONA</t>
  </si>
  <si>
    <t>033000703V</t>
  </si>
  <si>
    <t>GIE GBASIGE SOLI</t>
  </si>
  <si>
    <t>033000755D</t>
  </si>
  <si>
    <t>G.I.E GNONGONDEMETON DE SYAMA</t>
  </si>
  <si>
    <t>03300075F</t>
  </si>
  <si>
    <t>G.I.E DJIGUIYA DE BANANSO</t>
  </si>
  <si>
    <t>033033457G</t>
  </si>
  <si>
    <t xml:space="preserve">SADCT (STE ABDOULAYE DIALLO CCE &amp; TRSPRT) </t>
  </si>
  <si>
    <t>035001821J</t>
  </si>
  <si>
    <t>SOMAF</t>
  </si>
  <si>
    <t>035003317C</t>
  </si>
  <si>
    <t>HUICOBK (HUILERIE COTONNIERE BASSALIMATA)</t>
  </si>
  <si>
    <t>036000109N</t>
  </si>
  <si>
    <t>RADIO WASSOULOU</t>
  </si>
  <si>
    <t>036000317V</t>
  </si>
  <si>
    <t>HAMIDOU SAMAKE</t>
  </si>
  <si>
    <t>036000326T</t>
  </si>
  <si>
    <t>ENTREPRISE SOULEYMANE DIARRA</t>
  </si>
  <si>
    <t>036000375G</t>
  </si>
  <si>
    <t>PHARMACIE BASALI KALANA</t>
  </si>
  <si>
    <t>036000417D</t>
  </si>
  <si>
    <t>ENTREPRISE DRISSA SANGARE</t>
  </si>
  <si>
    <t>036000476G</t>
  </si>
  <si>
    <t>GIE SABOUGNUMA</t>
  </si>
  <si>
    <t>036000520V</t>
  </si>
  <si>
    <t>GIE Yallancoro Multi-Service</t>
  </si>
  <si>
    <t>036000582E</t>
  </si>
  <si>
    <t>GIE DJIGUISEME</t>
  </si>
  <si>
    <t>041001157H</t>
  </si>
  <si>
    <t>HYDRO-MALI SARL</t>
  </si>
  <si>
    <t>041004419N</t>
  </si>
  <si>
    <t>SOGEFOR - SOCIETE DE GENIE CIVIL FO</t>
  </si>
  <si>
    <t>041015530Y</t>
  </si>
  <si>
    <t>3R SARL</t>
  </si>
  <si>
    <t>045000107P</t>
  </si>
  <si>
    <t>MAITRE ALMAHMOUD ISSOUFI MAIGA</t>
  </si>
  <si>
    <t>055000919K</t>
  </si>
  <si>
    <t>ENTREPRISE GOURMA PRESTAT GENE</t>
  </si>
  <si>
    <t>073301682L</t>
  </si>
  <si>
    <t>ENTREPRISE OUMAR SANGARE</t>
  </si>
  <si>
    <t>08 4119132A</t>
  </si>
  <si>
    <t>Vaughan Avocats</t>
  </si>
  <si>
    <t>081101711T</t>
  </si>
  <si>
    <t>BARA SERVICES</t>
  </si>
  <si>
    <t>081102482F</t>
  </si>
  <si>
    <t>Entreprise Tata Construction</t>
  </si>
  <si>
    <t>081108382R</t>
  </si>
  <si>
    <t>SPORT AGREMENT ESPACE VERT</t>
  </si>
  <si>
    <t>081110354H</t>
  </si>
  <si>
    <t>SOPRESCOM SARL</t>
  </si>
  <si>
    <t>0811116366 H</t>
  </si>
  <si>
    <t>SECURITE 711</t>
  </si>
  <si>
    <t>081112532W</t>
  </si>
  <si>
    <t>CABINET GOITA &amp; ASSOCIES SCPA</t>
  </si>
  <si>
    <t>081115727G</t>
  </si>
  <si>
    <t>HOUREYAS MULTI SERVICES</t>
  </si>
  <si>
    <t>081116366H</t>
  </si>
  <si>
    <t>SECURITE 711 SARL</t>
  </si>
  <si>
    <t>081116461K</t>
  </si>
  <si>
    <t>MAXI CAR</t>
  </si>
  <si>
    <t>081119874L</t>
  </si>
  <si>
    <t>SOCIETE D'EQUIPEMENT ET DES TR</t>
  </si>
  <si>
    <t>081119974W</t>
  </si>
  <si>
    <t>MASYF SARL</t>
  </si>
  <si>
    <t>081119975G</t>
  </si>
  <si>
    <t>AXE SECURITE MALI</t>
  </si>
  <si>
    <t>081120336N</t>
  </si>
  <si>
    <t>ELECTECH Multi-Services</t>
  </si>
  <si>
    <t>081120961P</t>
  </si>
  <si>
    <t>MA-SUD SARL</t>
  </si>
  <si>
    <t>081121395W</t>
  </si>
  <si>
    <t>COULIBALY NABILA MOUSSA</t>
  </si>
  <si>
    <t>081123388J</t>
  </si>
  <si>
    <t>Mali Assistance Services</t>
  </si>
  <si>
    <t>081126063E</t>
  </si>
  <si>
    <t>Arc en Terre Construction SARL</t>
  </si>
  <si>
    <t>081128102G</t>
  </si>
  <si>
    <t>PROMPT LOGISTICS SARLU</t>
  </si>
  <si>
    <t>081129122J</t>
  </si>
  <si>
    <t>Salam Trading Centre SARL</t>
  </si>
  <si>
    <t>08113036R</t>
  </si>
  <si>
    <t>HEBRON CONSTRUCTION</t>
  </si>
  <si>
    <t>081130666C</t>
  </si>
  <si>
    <t xml:space="preserve">SODIDI SARL </t>
  </si>
  <si>
    <t>081132393L</t>
  </si>
  <si>
    <t>GAD GROUP SARL</t>
  </si>
  <si>
    <t>081133505G</t>
  </si>
  <si>
    <t>MAXI CAR PLUS</t>
  </si>
  <si>
    <t>081135195P</t>
  </si>
  <si>
    <t>AMTS SARL</t>
  </si>
  <si>
    <t>081136034G</t>
  </si>
  <si>
    <t>BKS SERVICES</t>
  </si>
  <si>
    <t>081136055K</t>
  </si>
  <si>
    <t>MAHAMADOU BA / CONSULTANT GRH</t>
  </si>
  <si>
    <t>081136688B</t>
  </si>
  <si>
    <t>SAHEL DISTRIBUTION SARL</t>
  </si>
  <si>
    <t>081136711J</t>
  </si>
  <si>
    <t>SYLLA TRANSPORT &amp; LOGISTIQUE</t>
  </si>
  <si>
    <t>081137852T</t>
  </si>
  <si>
    <t>GLOBAL DISTRIBUTION AFRIQUE</t>
  </si>
  <si>
    <t>081137887D</t>
  </si>
  <si>
    <t>Mining Tyre Services Sarl</t>
  </si>
  <si>
    <t>081139124 V</t>
  </si>
  <si>
    <t>PRESTACOM</t>
  </si>
  <si>
    <t>081139288A</t>
  </si>
  <si>
    <t>MAK HOLDING</t>
  </si>
  <si>
    <t>081139554V</t>
  </si>
  <si>
    <t>BS SERVICES</t>
  </si>
  <si>
    <t>081139991B</t>
  </si>
  <si>
    <t>GENESIS MINING &amp; CONSTRUCTION</t>
  </si>
  <si>
    <t>081140203Y</t>
  </si>
  <si>
    <t>AFRIK EMPLOI</t>
  </si>
  <si>
    <t>081140236F</t>
  </si>
  <si>
    <t>DIAMOND DISTRIBUTION</t>
  </si>
  <si>
    <t>081232644K</t>
  </si>
  <si>
    <t xml:space="preserve">GROUPE SYLLA IMMOBILIERE </t>
  </si>
  <si>
    <t>0816154898K</t>
  </si>
  <si>
    <t>ALPHA SERVICE &amp; TRAVAUX SARL</t>
  </si>
  <si>
    <t>082100217M</t>
  </si>
  <si>
    <t>SMDP SARL</t>
  </si>
  <si>
    <t>082100481H</t>
  </si>
  <si>
    <t>ETS MOUSTAPHA CISSE</t>
  </si>
  <si>
    <t>082100961G</t>
  </si>
  <si>
    <t>TTAO - MALI</t>
  </si>
  <si>
    <t>082101420V</t>
  </si>
  <si>
    <t>ORTM</t>
  </si>
  <si>
    <t>082102048C</t>
  </si>
  <si>
    <t>ADAMA NIARE</t>
  </si>
  <si>
    <t>082104164B</t>
  </si>
  <si>
    <t>Disnepal SARL</t>
  </si>
  <si>
    <t>082200442J</t>
  </si>
  <si>
    <t>BANI TRANSPORT-EN/SE YOUSSOUF TRAORE</t>
  </si>
  <si>
    <t>082200523J</t>
  </si>
  <si>
    <t>COMPUTECH SARL</t>
  </si>
  <si>
    <t>082200589L</t>
  </si>
  <si>
    <t>CABINET KANE &amp; ASSOCIES</t>
  </si>
  <si>
    <t>082200620J</t>
  </si>
  <si>
    <t>SANLAM MALI</t>
  </si>
  <si>
    <t>082200639 W</t>
  </si>
  <si>
    <t>CETE APAVE MALI</t>
  </si>
  <si>
    <t>082200639W</t>
  </si>
  <si>
    <t>APAVE MALI SARL</t>
  </si>
  <si>
    <t>082200847B</t>
  </si>
  <si>
    <t>MULTIPLES TRANSIT</t>
  </si>
  <si>
    <t>082200889M</t>
  </si>
  <si>
    <t>SIPEM</t>
  </si>
  <si>
    <t>082201058J</t>
  </si>
  <si>
    <t>AREPEL</t>
  </si>
  <si>
    <t>082201166 F</t>
  </si>
  <si>
    <t>SOGETRA</t>
  </si>
  <si>
    <t>082201166F</t>
  </si>
  <si>
    <t>SOCIETE GENERALE DE TRANSIT (SOGETRA)</t>
  </si>
  <si>
    <t>082201337E</t>
  </si>
  <si>
    <t>SAER EMLPOI</t>
  </si>
  <si>
    <t>082201350W</t>
  </si>
  <si>
    <t xml:space="preserve">PROGRAMME POUR LE DEVELOPPEMENT DES RESSOURCES MINERALES </t>
  </si>
  <si>
    <t>082201394F</t>
  </si>
  <si>
    <t>INTELEC3 SARL</t>
  </si>
  <si>
    <t>082202817K</t>
  </si>
  <si>
    <t>TOUREH HAROUNA(MAITRE)</t>
  </si>
  <si>
    <t>AECI</t>
  </si>
  <si>
    <t>082204185L</t>
  </si>
  <si>
    <t>TOGUNA SARL</t>
  </si>
  <si>
    <t>082204344D</t>
  </si>
  <si>
    <t>UNITED TRANSIT COMPANY - SA</t>
  </si>
  <si>
    <t>082208599G</t>
  </si>
  <si>
    <t>GARAGE AUTO STAR</t>
  </si>
  <si>
    <t>082209353N</t>
  </si>
  <si>
    <t>YAMEOGO C SOULEYMANE</t>
  </si>
  <si>
    <t>BOART LONGYEAR MALI</t>
  </si>
  <si>
    <t>082211539B</t>
  </si>
  <si>
    <t>MAXAM Mali S.A.R.L</t>
  </si>
  <si>
    <t>082212043G</t>
  </si>
  <si>
    <t>TECHNIQUES NOUVELLES DE PLOMBERIE ET DE CLIMATISATION (TNPC)</t>
  </si>
  <si>
    <t>082212708 J</t>
  </si>
  <si>
    <t>SAT GURU</t>
  </si>
  <si>
    <t>082213006H</t>
  </si>
  <si>
    <t>GAMA SARL</t>
  </si>
  <si>
    <t>082213591K</t>
  </si>
  <si>
    <t>TEXTILE CONFECT SARL</t>
  </si>
  <si>
    <t>082215975K</t>
  </si>
  <si>
    <t>MOHAMED KONE</t>
  </si>
  <si>
    <t>082216770V</t>
  </si>
  <si>
    <t>AFRICAN CONSULTING SERVICES &amp; SUPPLIERS (ACS2)</t>
  </si>
  <si>
    <t>082217336V</t>
  </si>
  <si>
    <t>RIEM</t>
  </si>
  <si>
    <t>082219234D</t>
  </si>
  <si>
    <t>GES GROUPE ELECTROGENE SERVICE</t>
  </si>
  <si>
    <t>082219338G</t>
  </si>
  <si>
    <t>Malian Aero Company</t>
  </si>
  <si>
    <t>082220267F</t>
  </si>
  <si>
    <t>ADO EQUIPEMENT</t>
  </si>
  <si>
    <t>082220439P</t>
  </si>
  <si>
    <t>EDID Mali SARL</t>
  </si>
  <si>
    <t>082221824R</t>
  </si>
  <si>
    <t>AFRICAN TRADE MARKET &amp; SERV.</t>
  </si>
  <si>
    <t>082222570 D</t>
  </si>
  <si>
    <t>SANGARE PARTNERS SARL</t>
  </si>
  <si>
    <t>082223104B</t>
  </si>
  <si>
    <t>Mamadou Korka Sidibe</t>
  </si>
  <si>
    <t>082223814X</t>
  </si>
  <si>
    <t>SANEP SARL</t>
  </si>
  <si>
    <t>SOCIETE MINIERE DU MALI SARL</t>
  </si>
  <si>
    <t>082227584N</t>
  </si>
  <si>
    <t>Nis Conseils SARL</t>
  </si>
  <si>
    <t>082227740D</t>
  </si>
  <si>
    <t>ETUDE DE MAITRE ALY HACKO</t>
  </si>
  <si>
    <t>082228063D</t>
  </si>
  <si>
    <t>SANOUSSI KOUYATE</t>
  </si>
  <si>
    <t>082228200C</t>
  </si>
  <si>
    <t>BMAP (BOUREM &amp; M'BOUMA, AGRO-PASTORAL)</t>
  </si>
  <si>
    <t>082228466X</t>
  </si>
  <si>
    <t>TOPO CONCEPT</t>
  </si>
  <si>
    <t>TARGET DRILLING SARL</t>
  </si>
  <si>
    <t>082228753E</t>
  </si>
  <si>
    <t>ETS Yahaya Keita</t>
  </si>
  <si>
    <t>082230107T</t>
  </si>
  <si>
    <t>ESCORT SECURITE PRIVEE</t>
  </si>
  <si>
    <t>082230535K</t>
  </si>
  <si>
    <t>MANGLAM TOURS &amp; TRAVELS</t>
  </si>
  <si>
    <t>082232097N</t>
  </si>
  <si>
    <t>CALIFORNIA SHOP(One WAY)</t>
  </si>
  <si>
    <t>082233689L</t>
  </si>
  <si>
    <t>ALLIANCE POUR LE DEVELOPPMENT</t>
  </si>
  <si>
    <t>082235839V</t>
  </si>
  <si>
    <t>UNIVERSAL DESIGN</t>
  </si>
  <si>
    <t>082235977W</t>
  </si>
  <si>
    <t>GLOBEX MALI SARL</t>
  </si>
  <si>
    <t>082236076M</t>
  </si>
  <si>
    <t>POWER DIESEL SARL</t>
  </si>
  <si>
    <t>082236581K</t>
  </si>
  <si>
    <t>ADK VISION</t>
  </si>
  <si>
    <t>082238192L</t>
  </si>
  <si>
    <t>Kurios Consulting Sarl</t>
  </si>
  <si>
    <t>B2Gold Mali</t>
  </si>
  <si>
    <t>082238709D</t>
  </si>
  <si>
    <t>CPMB(CENTRE PERE MICHEL BAMAKO)</t>
  </si>
  <si>
    <t>082239828D</t>
  </si>
  <si>
    <t>SOCIETE DE DISTRIBUTION DE PRESTATION DE SERVICES</t>
  </si>
  <si>
    <t>Z FOR MINING SARL</t>
  </si>
  <si>
    <t>082240638J</t>
  </si>
  <si>
    <t>Balanzan Pixel SARL</t>
  </si>
  <si>
    <t>082241157G</t>
  </si>
  <si>
    <t>D.M.C.- MALI</t>
  </si>
  <si>
    <t>082241321C</t>
  </si>
  <si>
    <t>WECREATE SARL</t>
  </si>
  <si>
    <t>082242665W</t>
  </si>
  <si>
    <t>DURABILIS - Mali</t>
  </si>
  <si>
    <t>082243869C</t>
  </si>
  <si>
    <t>PROMAT SARL</t>
  </si>
  <si>
    <t>082244404J</t>
  </si>
  <si>
    <t>TOYA SERVICES</t>
  </si>
  <si>
    <t>082244614M</t>
  </si>
  <si>
    <t>Fintraco Mali</t>
  </si>
  <si>
    <t>082247848D</t>
  </si>
  <si>
    <t>BOURAMA MARIKO</t>
  </si>
  <si>
    <t>082247870X</t>
  </si>
  <si>
    <t>SAN MALI DISTRIBUTION SARL</t>
  </si>
  <si>
    <t>082248303L</t>
  </si>
  <si>
    <t>DRAGON EQUIPMENT SERVICE SARL</t>
  </si>
  <si>
    <t>082248605T</t>
  </si>
  <si>
    <t>ENERGOLD DRILLING MALI SARL</t>
  </si>
  <si>
    <t>082249324R</t>
  </si>
  <si>
    <t>YMES (YELLOW MINING &amp; EQUIPMENT SERVICES SARL)</t>
  </si>
  <si>
    <t>082250187P</t>
  </si>
  <si>
    <t>MADIGATA BAGAGA</t>
  </si>
  <si>
    <t>082250598 Y</t>
  </si>
  <si>
    <t xml:space="preserve">GADEY RISK SARL </t>
  </si>
  <si>
    <t>083101796L</t>
  </si>
  <si>
    <t>B.E.G.I.P. SARL</t>
  </si>
  <si>
    <t>083102112 R</t>
  </si>
  <si>
    <t>SOMAPP</t>
  </si>
  <si>
    <t>083102957 H</t>
  </si>
  <si>
    <t>ENTREPRISE SISSOKO ABDOULAYE B</t>
  </si>
  <si>
    <t>083200581B</t>
  </si>
  <si>
    <t>CATTA SARL</t>
  </si>
  <si>
    <t>083200637C</t>
  </si>
  <si>
    <t>ABOU SANOGO</t>
  </si>
  <si>
    <t>083200933H</t>
  </si>
  <si>
    <t>KASSIM KANTE</t>
  </si>
  <si>
    <t>083201118G</t>
  </si>
  <si>
    <t>ESF TRAVEL              CFA</t>
  </si>
  <si>
    <t>083201170C</t>
  </si>
  <si>
    <t>Mahamoudou Djire</t>
  </si>
  <si>
    <t>083201712R</t>
  </si>
  <si>
    <t>SCPN OFFICE NOTARIAL DIOP</t>
  </si>
  <si>
    <t>083201747D</t>
  </si>
  <si>
    <t>Brysla Cabinet D''Avocat</t>
  </si>
  <si>
    <t>083201886C</t>
  </si>
  <si>
    <t>QUINCAILLERIE ELECTRICITE SYMPA</t>
  </si>
  <si>
    <t>083201930G</t>
  </si>
  <si>
    <t>SOTRAKA SARL</t>
  </si>
  <si>
    <t>083202460B</t>
  </si>
  <si>
    <t>IBRAHIMA KASSAMBARA</t>
  </si>
  <si>
    <t>083203517 W</t>
  </si>
  <si>
    <t>TOPOCENTER</t>
  </si>
  <si>
    <t>083205251G</t>
  </si>
  <si>
    <t>SIGAZ</t>
  </si>
  <si>
    <t>083205252T</t>
  </si>
  <si>
    <t>BEB&amp;co</t>
  </si>
  <si>
    <t>083300297G</t>
  </si>
  <si>
    <t>Bureau de Recherche des Eaux</t>
  </si>
  <si>
    <t>083300326J</t>
  </si>
  <si>
    <t>CABINET ABT CONSEIL FISCAL</t>
  </si>
  <si>
    <t>083300692K</t>
  </si>
  <si>
    <t>IMPRIMERIE NOUVELLE YAMOUSSA</t>
  </si>
  <si>
    <t>083300744R</t>
  </si>
  <si>
    <t>KADER KONARE</t>
  </si>
  <si>
    <t>083301775P</t>
  </si>
  <si>
    <t>Entreprise Mme Kansaye Aissata</t>
  </si>
  <si>
    <t>083301895V</t>
  </si>
  <si>
    <t>BLANGALAMA SERVICES SARL</t>
  </si>
  <si>
    <t>083301926 V</t>
  </si>
  <si>
    <t>UPS - RH</t>
  </si>
  <si>
    <t>083303666Y</t>
  </si>
  <si>
    <t>CENTRE D'INFEC. CHARL. MERIEUX</t>
  </si>
  <si>
    <t>083306080W</t>
  </si>
  <si>
    <t>ABDOULAYE KEITA</t>
  </si>
  <si>
    <t>083309326C</t>
  </si>
  <si>
    <t>ISSA COULIBALY</t>
  </si>
  <si>
    <t>083310400L</t>
  </si>
  <si>
    <t>ACCENTURES SARL</t>
  </si>
  <si>
    <t>083312718F</t>
  </si>
  <si>
    <t>MALIBA IMPRIM</t>
  </si>
  <si>
    <t>083313470E</t>
  </si>
  <si>
    <t xml:space="preserve">SMBF (STE MOUSSA BALLA FOFANA &amp; FILS) </t>
  </si>
  <si>
    <t>083316813K</t>
  </si>
  <si>
    <t>Intercode</t>
  </si>
  <si>
    <t>083316825T</t>
  </si>
  <si>
    <t xml:space="preserve">DIAWOYE SIDIBE </t>
  </si>
  <si>
    <t>083316980F</t>
  </si>
  <si>
    <t>TITAN GRANDS TRAVAUX</t>
  </si>
  <si>
    <t>083317004 A</t>
  </si>
  <si>
    <t>FISMA EQUIPEMENTS SARL</t>
  </si>
  <si>
    <t>083317341G</t>
  </si>
  <si>
    <t>QUINCAILLERIE DE LA  BELLE ETOILE</t>
  </si>
  <si>
    <t>083318057P</t>
  </si>
  <si>
    <t>SOUMAILA COULIBALY &amp; FILS</t>
  </si>
  <si>
    <t>TOTAL MALI</t>
  </si>
  <si>
    <t>083318606G</t>
  </si>
  <si>
    <t>Maitre Alhousseyni DIOP</t>
  </si>
  <si>
    <t>083319180H</t>
  </si>
  <si>
    <t>Saldy Trading &amp; Co SARL</t>
  </si>
  <si>
    <t>083320793T</t>
  </si>
  <si>
    <t>OUSMANE DIABATE</t>
  </si>
  <si>
    <t>083322274F</t>
  </si>
  <si>
    <t>SUNU ASSURANCE IARD MALI</t>
  </si>
  <si>
    <t>083322710V</t>
  </si>
  <si>
    <t>SONIKARA SOLAR ELECTRO</t>
  </si>
  <si>
    <t>083323778C</t>
  </si>
  <si>
    <t>MAITRE MALIKI DJIBRILLA</t>
  </si>
  <si>
    <t>083327834F</t>
  </si>
  <si>
    <t>PRIMA DISTRIBUTION SARL</t>
  </si>
  <si>
    <t>083328011N</t>
  </si>
  <si>
    <t>ABDOU KARIME SOGORE</t>
  </si>
  <si>
    <t>083328084T</t>
  </si>
  <si>
    <t>LA FOURCHETTE SARL</t>
  </si>
  <si>
    <t>083328266M</t>
  </si>
  <si>
    <t>D&amp;D Prestation ET Service</t>
  </si>
  <si>
    <t>083328378E</t>
  </si>
  <si>
    <t>WEST AFRICAN TRADING</t>
  </si>
  <si>
    <t>083329570N</t>
  </si>
  <si>
    <t>SCS MALIENNE DE CARTONNERIE</t>
  </si>
  <si>
    <t>083329675E</t>
  </si>
  <si>
    <t>Ets Mama Bakele Traore et Freres</t>
  </si>
  <si>
    <t>083329747F</t>
  </si>
  <si>
    <t>LION MULTI SERVICES - MOUSSA TRAORE</t>
  </si>
  <si>
    <t>083329802T</t>
  </si>
  <si>
    <t>CITY CAR  SARLU</t>
  </si>
  <si>
    <t>083331310H</t>
  </si>
  <si>
    <t>MINARVA AUTO</t>
  </si>
  <si>
    <t>083332582D</t>
  </si>
  <si>
    <t>PRO MALI SARL</t>
  </si>
  <si>
    <t>083333035Y</t>
  </si>
  <si>
    <t>ENTREPRISE KEITA ET TRAVAUX SA</t>
  </si>
  <si>
    <t>083334098X</t>
  </si>
  <si>
    <t>Entreprise Bandjougou Keita</t>
  </si>
  <si>
    <t>083334590T</t>
  </si>
  <si>
    <t>NS INFORMATIQUE</t>
  </si>
  <si>
    <t>083335301G</t>
  </si>
  <si>
    <t>GENERAL DISTRIBUTION SERVICES MALI</t>
  </si>
  <si>
    <t>083335777D</t>
  </si>
  <si>
    <t>JB SERVICE</t>
  </si>
  <si>
    <t>083335834W</t>
  </si>
  <si>
    <t xml:space="preserve">ZHONG YIN MALI SARL </t>
  </si>
  <si>
    <t>083336024K</t>
  </si>
  <si>
    <t>Entreprise Samake-BTP</t>
  </si>
  <si>
    <t>083336060K</t>
  </si>
  <si>
    <t>FILY SIDIBE</t>
  </si>
  <si>
    <t>083338495D</t>
  </si>
  <si>
    <t>GENERAL TRADER SERVICES</t>
  </si>
  <si>
    <t>083338725Y</t>
  </si>
  <si>
    <t>KARAMOGO CONSTRUCTION-SARL</t>
  </si>
  <si>
    <t>083339191W</t>
  </si>
  <si>
    <t>ETS REMEMBER ET FRERE</t>
  </si>
  <si>
    <t>083339927E</t>
  </si>
  <si>
    <t>GIE ESPOIR TRANSPORT &amp; COMMERCE</t>
  </si>
  <si>
    <t>083340166M</t>
  </si>
  <si>
    <t>Drilling Service Part SARL</t>
  </si>
  <si>
    <t>083340281K</t>
  </si>
  <si>
    <t>DIM SARL</t>
  </si>
  <si>
    <t>083340929X</t>
  </si>
  <si>
    <t>WEST AFRICAN ENGINEERING SOLUTION</t>
  </si>
  <si>
    <t>083340945V</t>
  </si>
  <si>
    <t>Africa Global Energy Consultin</t>
  </si>
  <si>
    <t>083341381M</t>
  </si>
  <si>
    <t>AA CONSTRUCTION</t>
  </si>
  <si>
    <t>083341584V</t>
  </si>
  <si>
    <t>AIO SERVICES</t>
  </si>
  <si>
    <t>083341647V</t>
  </si>
  <si>
    <t>Saldy Safety Solutions</t>
  </si>
  <si>
    <t>083342064L</t>
  </si>
  <si>
    <t>SOLEIL OIL SARL</t>
  </si>
  <si>
    <t>084100505N</t>
  </si>
  <si>
    <t>SENI KAMITE SADIPAL</t>
  </si>
  <si>
    <t>084101158W</t>
  </si>
  <si>
    <t>AMC - BTP (AGENCE MALIENNE DE CONSTRUCTION)</t>
  </si>
  <si>
    <t>084101735 V</t>
  </si>
  <si>
    <t xml:space="preserve">EDAK SARL </t>
  </si>
  <si>
    <t>08410191918B</t>
  </si>
  <si>
    <t>INGENIERIE ELECTRICITE TRAVAUX</t>
  </si>
  <si>
    <t>ETASI SARL</t>
  </si>
  <si>
    <t>084102034E</t>
  </si>
  <si>
    <t>TRANSIT MANUTENTION SERVICE</t>
  </si>
  <si>
    <t>084102393E</t>
  </si>
  <si>
    <t>ENTREPRISE BAKARY SOGORE</t>
  </si>
  <si>
    <t>084102600G</t>
  </si>
  <si>
    <t>HOTEL AZALAI</t>
  </si>
  <si>
    <t>084102656A</t>
  </si>
  <si>
    <t>SGI MALI-M. BAGAYOKO</t>
  </si>
  <si>
    <t>084102893Y</t>
  </si>
  <si>
    <t>SEKOU BAH DIAKITE</t>
  </si>
  <si>
    <t>084103080R</t>
  </si>
  <si>
    <t>C C J  F  DIDI  TOURE</t>
  </si>
  <si>
    <t>084104772y</t>
  </si>
  <si>
    <t>DS-ELECTRONIQUE</t>
  </si>
  <si>
    <t>084104843M</t>
  </si>
  <si>
    <t>SAT (Ste Africaine de Transit)</t>
  </si>
  <si>
    <t>084105187 V</t>
  </si>
  <si>
    <t>BINTHILY EXPRESS SA (1)</t>
  </si>
  <si>
    <t>08410608M</t>
  </si>
  <si>
    <t xml:space="preserve">M NGWIJE MACHINERY SARL </t>
  </si>
  <si>
    <t>084106347E</t>
  </si>
  <si>
    <t xml:space="preserve">STE SYTRA </t>
  </si>
  <si>
    <t>084108976P</t>
  </si>
  <si>
    <t xml:space="preserve">PETRO SERVICES WEST AFRICA </t>
  </si>
  <si>
    <t>0841102487Y</t>
  </si>
  <si>
    <t>ETS ALI RAAD: ORCA</t>
  </si>
  <si>
    <t>0841114476Y</t>
  </si>
  <si>
    <t>KEIT MOBILE</t>
  </si>
  <si>
    <t>084112393K</t>
  </si>
  <si>
    <t>KAMIS  SERVICES SARL</t>
  </si>
  <si>
    <t>084113278W</t>
  </si>
  <si>
    <t>TALENTS PLUS CONSEIL MALI SARL</t>
  </si>
  <si>
    <t>084113732G</t>
  </si>
  <si>
    <t>Mali Tours Services SARL</t>
  </si>
  <si>
    <t xml:space="preserve">DRILL CORP SAHARA MALI SARL ( </t>
  </si>
  <si>
    <t>084114476Y</t>
  </si>
  <si>
    <t>KEIT MOBILE SARL</t>
  </si>
  <si>
    <t>084114737W</t>
  </si>
  <si>
    <t>Dabo &amp; Compagnie SARL</t>
  </si>
  <si>
    <t>084115184R</t>
  </si>
  <si>
    <t>SAHEL GEOTECHNIQUE SARL</t>
  </si>
  <si>
    <t>084115353T</t>
  </si>
  <si>
    <t>FATOUMATA SIDIBE DIARRA/AVOCAT</t>
  </si>
  <si>
    <t>084115420M</t>
  </si>
  <si>
    <t>AUDITEC FIDUCIARE</t>
  </si>
  <si>
    <t>084115795P</t>
  </si>
  <si>
    <t>G-BTP SARL</t>
  </si>
  <si>
    <t>084116895G</t>
  </si>
  <si>
    <t xml:space="preserve">CABINET ITM-TOUNKARA </t>
  </si>
  <si>
    <t>084117883G</t>
  </si>
  <si>
    <t>ODIR MALI</t>
  </si>
  <si>
    <t>084117934C</t>
  </si>
  <si>
    <t>KAMA GAZ</t>
  </si>
  <si>
    <t>084118157T</t>
  </si>
  <si>
    <t>DIGBY WELLS</t>
  </si>
  <si>
    <t>084118673L</t>
  </si>
  <si>
    <t>TOPO KONE</t>
  </si>
  <si>
    <t>084118761M</t>
  </si>
  <si>
    <t>AT-SERVICES</t>
  </si>
  <si>
    <t>084118804 W</t>
  </si>
  <si>
    <t xml:space="preserve">AGENCE SONINKE KOUNDA </t>
  </si>
  <si>
    <t>084118809C</t>
  </si>
  <si>
    <t>BDS</t>
  </si>
  <si>
    <t>084118853J</t>
  </si>
  <si>
    <t>DIAWEI SARL</t>
  </si>
  <si>
    <t>084118906C</t>
  </si>
  <si>
    <t>EVAGRI AGRO-PASTORAL</t>
  </si>
  <si>
    <t>084119102V</t>
  </si>
  <si>
    <t>Magic Negoce SARL</t>
  </si>
  <si>
    <t>084119350N</t>
  </si>
  <si>
    <t>DIGITEL MALI SA</t>
  </si>
  <si>
    <t>084119460H</t>
  </si>
  <si>
    <t>AUDITEURS ASSOCIES EN AFRIQUE-</t>
  </si>
  <si>
    <t>084119960R</t>
  </si>
  <si>
    <t>MANUTNTION AF</t>
  </si>
  <si>
    <t>084120812E</t>
  </si>
  <si>
    <t>LOCATECH SECURITY</t>
  </si>
  <si>
    <t>084120998K</t>
  </si>
  <si>
    <t>Imagri SARL</t>
  </si>
  <si>
    <t>084121072C</t>
  </si>
  <si>
    <t>BIA MALI SA</t>
  </si>
  <si>
    <t>084121857H</t>
  </si>
  <si>
    <t>DO-FINI CONSULT</t>
  </si>
  <si>
    <t>084123119V</t>
  </si>
  <si>
    <t>CHEICK ABDRAHAMANE KASSIBO</t>
  </si>
  <si>
    <t>ULTIM MINES OPERATIONS SARL</t>
  </si>
  <si>
    <t>084123519E</t>
  </si>
  <si>
    <t>CABINET FIDEC &amp; CONSEILS</t>
  </si>
  <si>
    <t>084123616 E</t>
  </si>
  <si>
    <t>ENTREPRISE MOUSSA DIAKITE</t>
  </si>
  <si>
    <t>084124313C</t>
  </si>
  <si>
    <t>BSS SARL (BAM'S SURVEILLANCE SECURITE SARL)</t>
  </si>
  <si>
    <t>084125253 P</t>
  </si>
  <si>
    <t>Tesla Solutions SARL</t>
  </si>
  <si>
    <t>084125998Y</t>
  </si>
  <si>
    <t>TITI TRAVEL SARL</t>
  </si>
  <si>
    <t>CAPITAL DRILLING LIMITED</t>
  </si>
  <si>
    <t>084126895M</t>
  </si>
  <si>
    <t>INPC SARL</t>
  </si>
  <si>
    <t>084128165L</t>
  </si>
  <si>
    <t>2H - HOLDING</t>
  </si>
  <si>
    <t>084128167J</t>
  </si>
  <si>
    <t>OV-SARL</t>
  </si>
  <si>
    <t>084128939X</t>
  </si>
  <si>
    <t>ENGINEER SYSTEM ANY TIME SARL</t>
  </si>
  <si>
    <t>084129125E</t>
  </si>
  <si>
    <t>MODERN SECURITY AND SERVICES (MSS) MALI SARL</t>
  </si>
  <si>
    <t>084129819C</t>
  </si>
  <si>
    <t>SATIS PARTNERS</t>
  </si>
  <si>
    <t>084130429M</t>
  </si>
  <si>
    <t>AGRIP SARL</t>
  </si>
  <si>
    <t>084130539P</t>
  </si>
  <si>
    <t>BRAHIMA BATHILY</t>
  </si>
  <si>
    <t>084130772N</t>
  </si>
  <si>
    <t>UMU ENERGY</t>
  </si>
  <si>
    <t>084131179R</t>
  </si>
  <si>
    <t>SANOGO ABDOUL KARIM</t>
  </si>
  <si>
    <t>084131333G</t>
  </si>
  <si>
    <t>ISSA SIDIBE MENUISIER</t>
  </si>
  <si>
    <t>084131644M</t>
  </si>
  <si>
    <t>Z&amp;GCONSEILS SARL</t>
  </si>
  <si>
    <t>084132128K</t>
  </si>
  <si>
    <t>WAGARA DISTRIBUTION</t>
  </si>
  <si>
    <t>084132204E</t>
  </si>
  <si>
    <t>TEAM CONSULTING SARL</t>
  </si>
  <si>
    <t>Orezone Drilling Mali SARL</t>
  </si>
  <si>
    <t>084132406J</t>
  </si>
  <si>
    <t>PRO BUSINESS SARL</t>
  </si>
  <si>
    <t>084132734N</t>
  </si>
  <si>
    <t>Connecta SARLU</t>
  </si>
  <si>
    <t>084132884X</t>
  </si>
  <si>
    <t>FIRE &amp; RESCUE CONSULTANT</t>
  </si>
  <si>
    <t>084133234J</t>
  </si>
  <si>
    <t>T-MAK SARL</t>
  </si>
  <si>
    <t>084134002C</t>
  </si>
  <si>
    <t>BETTER GENERATION MACHINERY GROUP SA</t>
  </si>
  <si>
    <t>084134203F</t>
  </si>
  <si>
    <t>ORICA MALI SARL</t>
  </si>
  <si>
    <t>084134433L</t>
  </si>
  <si>
    <t>TECHNOLOGIE ARTS</t>
  </si>
  <si>
    <t>084134669B</t>
  </si>
  <si>
    <t>HYDRO SOLAR SARL</t>
  </si>
  <si>
    <t>084134881W</t>
  </si>
  <si>
    <t>RAFYNN SERVICES SARL</t>
  </si>
  <si>
    <t>084135295W</t>
  </si>
  <si>
    <t>CPUNET SARL</t>
  </si>
  <si>
    <t xml:space="preserve">ETASI &amp; CO DRILLING </t>
  </si>
  <si>
    <t>084135710K</t>
  </si>
  <si>
    <t>ETS YACE 1</t>
  </si>
  <si>
    <t>084135909Y</t>
  </si>
  <si>
    <t>M2I SARL</t>
  </si>
  <si>
    <t>084137263R</t>
  </si>
  <si>
    <t>ODIR MALI  PREMIUM ANTI-RISK</t>
  </si>
  <si>
    <t>084138081P</t>
  </si>
  <si>
    <t>OUMME DRAMANE HAIDARA</t>
  </si>
  <si>
    <t>084138310J</t>
  </si>
  <si>
    <t>ETS BATAO KOSSI</t>
  </si>
  <si>
    <t>084139328X</t>
  </si>
  <si>
    <t>BLACK PEARL DONANTE SARL</t>
  </si>
  <si>
    <t>084140114D</t>
  </si>
  <si>
    <t>DOUM-TECHENERGY</t>
  </si>
  <si>
    <t>084140562L</t>
  </si>
  <si>
    <t>EKAF SERVICES SARL</t>
  </si>
  <si>
    <t>084140899D</t>
  </si>
  <si>
    <t>MALI LEVAGE PLUS COULIBALY ALIMATOU</t>
  </si>
  <si>
    <t>084141205F</t>
  </si>
  <si>
    <t>M.AMOUDIATA COULIBALY</t>
  </si>
  <si>
    <t>085100584L</t>
  </si>
  <si>
    <t>FORACO SAHEL</t>
  </si>
  <si>
    <t>085102342 X</t>
  </si>
  <si>
    <t>AFRILOG MALI  (1)</t>
  </si>
  <si>
    <t>085102390A</t>
  </si>
  <si>
    <t>SOLEVO MALI</t>
  </si>
  <si>
    <t>085102857G</t>
  </si>
  <si>
    <t>S A E R  PROTECT  SARL</t>
  </si>
  <si>
    <t>085104310J</t>
  </si>
  <si>
    <t>LABOTECH SERVICE SARL</t>
  </si>
  <si>
    <t>085104707M</t>
  </si>
  <si>
    <t>Mali Communication</t>
  </si>
  <si>
    <t>085104783Y</t>
  </si>
  <si>
    <t>ENVIRONMENT &amp; SOCIAL DEVELOP(ESDCO)</t>
  </si>
  <si>
    <t>085115827 F</t>
  </si>
  <si>
    <t>WEST AFRICAN TYRE SERVICES SAR</t>
  </si>
  <si>
    <t>085115827F</t>
  </si>
  <si>
    <t>WEST AFRICA TIRE SERVICES - SA</t>
  </si>
  <si>
    <t>085115952M</t>
  </si>
  <si>
    <t>Etude Me Mamadou Kanda KEITA</t>
  </si>
  <si>
    <t>085116401P</t>
  </si>
  <si>
    <t>TEKNOFORCE SARL</t>
  </si>
  <si>
    <t>085116982B</t>
  </si>
  <si>
    <t>PROJET PRODUCTION INTERNATIONALE MALI</t>
  </si>
  <si>
    <t>0851177170F</t>
  </si>
  <si>
    <t>POLYCLINIQUE GUINDO SARL</t>
  </si>
  <si>
    <t>085120511W</t>
  </si>
  <si>
    <t>UNITE DE FORMATION EN TELECOMM</t>
  </si>
  <si>
    <t>085121547B</t>
  </si>
  <si>
    <t>BIOMALI SERVICES SA</t>
  </si>
  <si>
    <t>085122018W</t>
  </si>
  <si>
    <t>Venise Distribution</t>
  </si>
  <si>
    <t>085122957D</t>
  </si>
  <si>
    <t>BETIC SARL (BUREAU D'ETUDE TEC</t>
  </si>
  <si>
    <t>085123172E</t>
  </si>
  <si>
    <t>BAGUINI-TRANS-SERVICES</t>
  </si>
  <si>
    <t>085123345B</t>
  </si>
  <si>
    <t>Societe des Travaux Industriel</t>
  </si>
  <si>
    <t>085123520R</t>
  </si>
  <si>
    <t>BEN (BUILDING EVERY NATION) S.A.R.L</t>
  </si>
  <si>
    <t>085126488F</t>
  </si>
  <si>
    <t>Vulca Top Services SARL</t>
  </si>
  <si>
    <t>085127657N</t>
  </si>
  <si>
    <t>SYGIM (SYLLA GROUP INDUSTRIES MALI)</t>
  </si>
  <si>
    <t>085127932 N</t>
  </si>
  <si>
    <t xml:space="preserve">EMATIC </t>
  </si>
  <si>
    <t>085127962V</t>
  </si>
  <si>
    <t>Ebénisterie Moderne le Destin</t>
  </si>
  <si>
    <t>085128341T</t>
  </si>
  <si>
    <t>CEDIM</t>
  </si>
  <si>
    <t>IVENTUS</t>
  </si>
  <si>
    <t>085129478 T</t>
  </si>
  <si>
    <t>ALPHA INSTRUMENTATIONS &amp; AUTOM</t>
  </si>
  <si>
    <t>085129859V</t>
  </si>
  <si>
    <t>AFRICA ENERGY SOLUTION  AES SA</t>
  </si>
  <si>
    <t>085129935M</t>
  </si>
  <si>
    <t>ZENITH MINING GROUP</t>
  </si>
  <si>
    <t>085130526T</t>
  </si>
  <si>
    <t>FRIEND'S PRODUCTIONS</t>
  </si>
  <si>
    <t>085130836E</t>
  </si>
  <si>
    <t>SOMACOM SARL</t>
  </si>
  <si>
    <t>085131885B</t>
  </si>
  <si>
    <t>TOOBON SERVICE</t>
  </si>
  <si>
    <t>085133375L</t>
  </si>
  <si>
    <t>DAMAN SERVICES SARL</t>
  </si>
  <si>
    <t>085135724T</t>
  </si>
  <si>
    <t>LE MERIDIEN SA</t>
  </si>
  <si>
    <t>085136436V</t>
  </si>
  <si>
    <t>SAHEL AVIATION SERVICE TRAVEL</t>
  </si>
  <si>
    <t>085136767D</t>
  </si>
  <si>
    <t>TECHNIQUE ET INDUSTRIE MODERNE - TIM - SARL</t>
  </si>
  <si>
    <t>085136877F</t>
  </si>
  <si>
    <t>BAYA CONSTRUCTION</t>
  </si>
  <si>
    <t>085137251N</t>
  </si>
  <si>
    <t>S2E-SERVICES-SARL</t>
  </si>
  <si>
    <t>085137272T</t>
  </si>
  <si>
    <t>BSS BARAKA SUPPLIER SOLUTION S</t>
  </si>
  <si>
    <t>085137939F</t>
  </si>
  <si>
    <t>KING LOGISTICS MALI</t>
  </si>
  <si>
    <t>085138330M</t>
  </si>
  <si>
    <t>DANKELEN TRANSPORT&amp;LOGISTIQUE</t>
  </si>
  <si>
    <t>085138420M</t>
  </si>
  <si>
    <t>SIG-SARL</t>
  </si>
  <si>
    <t>085138490X</t>
  </si>
  <si>
    <t>EUROPEAN VOYAGE SARL</t>
  </si>
  <si>
    <t>085139013L</t>
  </si>
  <si>
    <t>HOTECH (HORIZON TECHNOLOGIES CONSULTING)</t>
  </si>
  <si>
    <t>085139822X</t>
  </si>
  <si>
    <t>Maliba Consulting</t>
  </si>
  <si>
    <t>085141077P</t>
  </si>
  <si>
    <t>ENTREP DESIRE OUATTARA SARL</t>
  </si>
  <si>
    <t>085141873W</t>
  </si>
  <si>
    <t>PRESTIMA SARL</t>
  </si>
  <si>
    <t>085142328P</t>
  </si>
  <si>
    <t>PEXMON A SARL</t>
  </si>
  <si>
    <t>085142800J</t>
  </si>
  <si>
    <t>YADAH SERVICES</t>
  </si>
  <si>
    <t>085143289A</t>
  </si>
  <si>
    <t>ELITE ENERGIES</t>
  </si>
  <si>
    <t>085143352M</t>
  </si>
  <si>
    <t>PAPI &amp; DPRINT</t>
  </si>
  <si>
    <t>085143611K</t>
  </si>
  <si>
    <t>BEDL SARL</t>
  </si>
  <si>
    <t>Junction Mining</t>
  </si>
  <si>
    <t>085145033K</t>
  </si>
  <si>
    <t>HBM Supply</t>
  </si>
  <si>
    <t>085146171P</t>
  </si>
  <si>
    <t>GLOBAL TIRES SARL</t>
  </si>
  <si>
    <t>085150842P</t>
  </si>
  <si>
    <t>TARGET MINING SERVICES MALI</t>
  </si>
  <si>
    <t>086101988D</t>
  </si>
  <si>
    <t>SUPREME AUTO PARTS</t>
  </si>
  <si>
    <t>086102290V</t>
  </si>
  <si>
    <t>BUREAU VERITAS MALI</t>
  </si>
  <si>
    <t>086102291F</t>
  </si>
  <si>
    <t>ATELIER DE TOURNAGE &amp; DE CHAUDRONNERIE</t>
  </si>
  <si>
    <t>086103191E</t>
  </si>
  <si>
    <t>SAHPAC SARL</t>
  </si>
  <si>
    <t>086103333J</t>
  </si>
  <si>
    <t>GEDD SARL</t>
  </si>
  <si>
    <t>086106102Y</t>
  </si>
  <si>
    <t>TOUR SANOGOLA</t>
  </si>
  <si>
    <t>086106353C</t>
  </si>
  <si>
    <t>CAB  AVOC Me SOUMOUNTERA &amp;ASS</t>
  </si>
  <si>
    <t>086107562B</t>
  </si>
  <si>
    <t>DIARRA TRANSPORT</t>
  </si>
  <si>
    <t>086111193T</t>
  </si>
  <si>
    <t>VIDANGE SAMAKE (ENTREPRISE SAM</t>
  </si>
  <si>
    <t>086113200T</t>
  </si>
  <si>
    <t>ETS KARIM SAMAKE</t>
  </si>
  <si>
    <t>086113217G</t>
  </si>
  <si>
    <t>ENTREPRISE MAMADOU DEMBELE</t>
  </si>
  <si>
    <t>086113675E</t>
  </si>
  <si>
    <t>SKF-STE KANTE &amp; FRERES</t>
  </si>
  <si>
    <t>08611508N</t>
  </si>
  <si>
    <t>Entreprise Youssouf Haidara et (1)</t>
  </si>
  <si>
    <t>086115707F</t>
  </si>
  <si>
    <t>STEEL MALI SA</t>
  </si>
  <si>
    <t>086116643A</t>
  </si>
  <si>
    <t>N'DATA FINANCES SERVICES</t>
  </si>
  <si>
    <t>086116721P</t>
  </si>
  <si>
    <t>REALIZE SARL</t>
  </si>
  <si>
    <t>086116841V</t>
  </si>
  <si>
    <t>AEROSEC</t>
  </si>
  <si>
    <t>086116961Y</t>
  </si>
  <si>
    <t>ACT Engineering SARL</t>
  </si>
  <si>
    <t>086117047A</t>
  </si>
  <si>
    <t>BAKO AUTO</t>
  </si>
  <si>
    <t>086117077 E</t>
  </si>
  <si>
    <t>DRAME HAROUNA</t>
  </si>
  <si>
    <t>086117077E</t>
  </si>
  <si>
    <t>HAROUNA DRAME-EXPERT COMPTABLE</t>
  </si>
  <si>
    <t>086117450P</t>
  </si>
  <si>
    <t>SOCIETE OUEST AFRICAINE DE TRA</t>
  </si>
  <si>
    <t>086118383D</t>
  </si>
  <si>
    <t>HANAKO SARL</t>
  </si>
  <si>
    <t>086118429 V</t>
  </si>
  <si>
    <t xml:space="preserve">METALICA </t>
  </si>
  <si>
    <t>086119508E</t>
  </si>
  <si>
    <t>SIMATT SARL</t>
  </si>
  <si>
    <t>086119522G</t>
  </si>
  <si>
    <t>GROUPE SOCIETE AHMED BARRY ET</t>
  </si>
  <si>
    <t>086120938H</t>
  </si>
  <si>
    <t>CHEICK OUMAR KEITA</t>
  </si>
  <si>
    <t>086121268 J</t>
  </si>
  <si>
    <t>LABORATOIRE DE GENI CIVIL</t>
  </si>
  <si>
    <t>086121268J</t>
  </si>
  <si>
    <t>LABORATOIRE NATIONAL DES EAUX</t>
  </si>
  <si>
    <t>086122747E</t>
  </si>
  <si>
    <t>African Bio-Expertise Service SARL</t>
  </si>
  <si>
    <t>086123179L</t>
  </si>
  <si>
    <t>CARRIERES ET CHAUX DU MALI</t>
  </si>
  <si>
    <t>AEMS SARL</t>
  </si>
  <si>
    <t>086124008E</t>
  </si>
  <si>
    <t>AZERTY SARL</t>
  </si>
  <si>
    <t>086124814N</t>
  </si>
  <si>
    <t>PELICAN AUTOS</t>
  </si>
  <si>
    <t>MANDE SARL</t>
  </si>
  <si>
    <t>086125220J</t>
  </si>
  <si>
    <t>AFRICAN LEGAL &amp; TAX  MALI SARL</t>
  </si>
  <si>
    <t>0861255647 T</t>
  </si>
  <si>
    <t>200339 ENTREPRISE TRAORE &amp; FRERE (1)</t>
  </si>
  <si>
    <t>Entreprise Traoare Et Freres(E</t>
  </si>
  <si>
    <t>086126004A</t>
  </si>
  <si>
    <t>STE TMK SARL</t>
  </si>
  <si>
    <t>086126299M</t>
  </si>
  <si>
    <t>PHARMACIE DJEMA</t>
  </si>
  <si>
    <t>086126407T</t>
  </si>
  <si>
    <t>ENERGICIS</t>
  </si>
  <si>
    <t>086126512F</t>
  </si>
  <si>
    <t>CONVERGENCE ENVIR.AND CO</t>
  </si>
  <si>
    <t>086126950H</t>
  </si>
  <si>
    <t>GROUPE YASSAMA</t>
  </si>
  <si>
    <t>086127089T</t>
  </si>
  <si>
    <t>Sylla et Associes SARL</t>
  </si>
  <si>
    <t>086127113N</t>
  </si>
  <si>
    <t>DJIGUIYA SIGNATURE  SARL</t>
  </si>
  <si>
    <t>086128007Y</t>
  </si>
  <si>
    <t>S D S SARL</t>
  </si>
  <si>
    <t>086128165V</t>
  </si>
  <si>
    <t>HEAVYMAT MALI</t>
  </si>
  <si>
    <t>086128187 L</t>
  </si>
  <si>
    <t>DELTA 7 SERVICES SARL</t>
  </si>
  <si>
    <t>086128197X</t>
  </si>
  <si>
    <t>AFRICA CONFECTION</t>
  </si>
  <si>
    <t>086128214 R</t>
  </si>
  <si>
    <t>G.I.E LES AMIS DE LA NATURE</t>
  </si>
  <si>
    <t>086128214R</t>
  </si>
  <si>
    <t>GIE LES AMIS DE LA NATURE</t>
  </si>
  <si>
    <t>086128623B</t>
  </si>
  <si>
    <t>PAD MALI SARI</t>
  </si>
  <si>
    <t>086128811K</t>
  </si>
  <si>
    <t>GENERAL CONSULTING &amp; SUPPLIES</t>
  </si>
  <si>
    <t>086128877M</t>
  </si>
  <si>
    <t>ENTREPRISE SENO SARL</t>
  </si>
  <si>
    <t>086129207Y</t>
  </si>
  <si>
    <t>CABINET DE TOPO@ CENTER</t>
  </si>
  <si>
    <t>086129951R</t>
  </si>
  <si>
    <t>AFRICA CONSTRUCTION CORP</t>
  </si>
  <si>
    <t>086130064W</t>
  </si>
  <si>
    <t>Maliba Auto Pieces</t>
  </si>
  <si>
    <t>086130173D</t>
  </si>
  <si>
    <t>KSCG SARL</t>
  </si>
  <si>
    <t>086130261E</t>
  </si>
  <si>
    <t>CENTRE SAFARI</t>
  </si>
  <si>
    <t>086130949 K</t>
  </si>
  <si>
    <t>Entreprise Froid Service</t>
  </si>
  <si>
    <t>086131092K</t>
  </si>
  <si>
    <t>SOCIETE GENERALE DE GENIE CIVIL SAR</t>
  </si>
  <si>
    <t>086131584R</t>
  </si>
  <si>
    <t>GIE GROUPE MEDICAL</t>
  </si>
  <si>
    <t>086131615R</t>
  </si>
  <si>
    <t>ADAMA KONE</t>
  </si>
  <si>
    <t>086131753T</t>
  </si>
  <si>
    <t>INTERNATIONAL PARTNERS CONSUL.</t>
  </si>
  <si>
    <t>086132052D</t>
  </si>
  <si>
    <t>ETS MAMADOU DIENTA</t>
  </si>
  <si>
    <t>086132648 M</t>
  </si>
  <si>
    <t>AUTO CASSE NOUHOUM TRAORE</t>
  </si>
  <si>
    <t>086132852Y</t>
  </si>
  <si>
    <t xml:space="preserve">STARMONDE </t>
  </si>
  <si>
    <t>086133472P</t>
  </si>
  <si>
    <t>CV CIVIL STRUCTURAL SARL</t>
  </si>
  <si>
    <t>086133712G</t>
  </si>
  <si>
    <t>PETRO-BIRGO</t>
  </si>
  <si>
    <t>086134156X</t>
  </si>
  <si>
    <t>DIABALY TRANSIT SARL</t>
  </si>
  <si>
    <t>086134215E</t>
  </si>
  <si>
    <t>HBM Supply SARL</t>
  </si>
  <si>
    <t>086135136J</t>
  </si>
  <si>
    <t>ENTREPRISE DEBELIN</t>
  </si>
  <si>
    <t>086135871E</t>
  </si>
  <si>
    <t>Djebe Yiriwa SARL</t>
  </si>
  <si>
    <t>086136128E</t>
  </si>
  <si>
    <t>Leges SARL</t>
  </si>
  <si>
    <t>086136208L</t>
  </si>
  <si>
    <t>WARWI SA (AFRICA TRADING&amp;EQ )</t>
  </si>
  <si>
    <t>086136398B</t>
  </si>
  <si>
    <t>ESD BTP (EN/SE SEKOU DIAWARA)</t>
  </si>
  <si>
    <t>086137415V</t>
  </si>
  <si>
    <t>FARO MALI</t>
  </si>
  <si>
    <t>086137648 B</t>
  </si>
  <si>
    <t>GARAGE TONY VICTOR</t>
  </si>
  <si>
    <t>086137832P</t>
  </si>
  <si>
    <t>TOUSSEGUE SERVICES</t>
  </si>
  <si>
    <t>086138392N</t>
  </si>
  <si>
    <t>OMEGA-PLUS SARL</t>
  </si>
  <si>
    <t>086140690N</t>
  </si>
  <si>
    <t>EGD-SARL</t>
  </si>
  <si>
    <t>086140719V</t>
  </si>
  <si>
    <t>RAHMA SERVICES</t>
  </si>
  <si>
    <t>086141281M</t>
  </si>
  <si>
    <t>MOHAMED KEITA, CONSULTANT</t>
  </si>
  <si>
    <t>0861433357W</t>
  </si>
  <si>
    <t>IVONNE COMMERCE</t>
  </si>
  <si>
    <t>086143672W</t>
  </si>
  <si>
    <t>ENTREPRISE COULIBALY  BTP</t>
  </si>
  <si>
    <t>086143775B</t>
  </si>
  <si>
    <t>DOLO MAMADOU</t>
  </si>
  <si>
    <t>086143946B</t>
  </si>
  <si>
    <t>ENTREPRISE DRISSA TRAORE SARL</t>
  </si>
  <si>
    <t>086144488D</t>
  </si>
  <si>
    <t>G.S.M SARL</t>
  </si>
  <si>
    <t>086145160M</t>
  </si>
  <si>
    <t>TOP SERVICRES</t>
  </si>
  <si>
    <t>086145827B</t>
  </si>
  <si>
    <t>GROUPE SABATI SARL</t>
  </si>
  <si>
    <t>086145874D</t>
  </si>
  <si>
    <t>GLOBAL AUTO SERVCES SARL</t>
  </si>
  <si>
    <t>086146234R</t>
  </si>
  <si>
    <t>K.B.L SARL</t>
  </si>
  <si>
    <t>086146970B</t>
  </si>
  <si>
    <t>DILY SERVICES SARL</t>
  </si>
  <si>
    <t>086147342T</t>
  </si>
  <si>
    <t>G FORCE ENGINEERING SERVICES SARL</t>
  </si>
  <si>
    <t>086148260T</t>
  </si>
  <si>
    <t>EIM LOGISTIQUE</t>
  </si>
  <si>
    <t>086148465 C</t>
  </si>
  <si>
    <t>203810 M.S.E (Modern Steel Engineering) (1)</t>
  </si>
  <si>
    <t>086148465C</t>
  </si>
  <si>
    <t>M.S.E (MODERN STEEL ENGINEERIN</t>
  </si>
  <si>
    <t>086148727D</t>
  </si>
  <si>
    <t xml:space="preserve">ETS AMADY TOURE  </t>
  </si>
  <si>
    <t>086149737F</t>
  </si>
  <si>
    <t>MINING EQUIPMENT DISTRIBUTION</t>
  </si>
  <si>
    <t>086149936 G</t>
  </si>
  <si>
    <t xml:space="preserve">IKA SOLUTIONS </t>
  </si>
  <si>
    <t>086150582T</t>
  </si>
  <si>
    <t>Tra Services</t>
  </si>
  <si>
    <t>086151355R</t>
  </si>
  <si>
    <t>RENT2PRO SARL</t>
  </si>
  <si>
    <t>086151800K</t>
  </si>
  <si>
    <t>AFRICAN MINING &amp; INDUSTRIAL DESIG</t>
  </si>
  <si>
    <t>086152521L</t>
  </si>
  <si>
    <t>ACCOM</t>
  </si>
  <si>
    <t>086152957D</t>
  </si>
  <si>
    <t>ETS NABA KEITA</t>
  </si>
  <si>
    <t>086155431 P</t>
  </si>
  <si>
    <t xml:space="preserve">DRILLTEC MALI </t>
  </si>
  <si>
    <t>086155668F</t>
  </si>
  <si>
    <t>BLEU FORAGE SARL</t>
  </si>
  <si>
    <t>086156709C</t>
  </si>
  <si>
    <t>SOCIETE MAHAMOUDOU DJIRE &amp; FILS</t>
  </si>
  <si>
    <t>086156958J</t>
  </si>
  <si>
    <t>Fadougou Services SARL</t>
  </si>
  <si>
    <t>0862127700Y</t>
  </si>
  <si>
    <t>FEDA IT CONSULTING</t>
  </si>
  <si>
    <t>086247744B</t>
  </si>
  <si>
    <t>D&amp;D Service SARL Unipersonnelle</t>
  </si>
  <si>
    <t>087000007A</t>
  </si>
  <si>
    <t>AHDM ONOMO HOTEL BAMAKO</t>
  </si>
  <si>
    <t>087000093V</t>
  </si>
  <si>
    <t>CIS Mali SA</t>
  </si>
  <si>
    <t>087000141F</t>
  </si>
  <si>
    <t>BENSO TRANSPORT</t>
  </si>
  <si>
    <t>ECOLOG GENERAL TRADING MALI SARL</t>
  </si>
  <si>
    <t>087000296N</t>
  </si>
  <si>
    <t>GEODRILL MALI</t>
  </si>
  <si>
    <t>087800001 X</t>
  </si>
  <si>
    <t>Societe d'Expertise Comptable</t>
  </si>
  <si>
    <t>087800001X</t>
  </si>
  <si>
    <t>CABINET SEC DIARRA</t>
  </si>
  <si>
    <t>087800022D</t>
  </si>
  <si>
    <t>SANLAM ASSURANCE  MALI</t>
  </si>
  <si>
    <t>087800040B</t>
  </si>
  <si>
    <t>Société des Mines de Syama S.A. *</t>
  </si>
  <si>
    <t>087800064 P</t>
  </si>
  <si>
    <t>NEEMBA MALI</t>
  </si>
  <si>
    <t>087800109W</t>
  </si>
  <si>
    <t>Assurances et Reassurance Sabu</t>
  </si>
  <si>
    <t>087800125W</t>
  </si>
  <si>
    <t>VIVO ENERGY MALI</t>
  </si>
  <si>
    <t>087800133H</t>
  </si>
  <si>
    <t>DHL EXPRESS INTERNATIONAL MALI SARL</t>
  </si>
  <si>
    <t>087800134V</t>
  </si>
  <si>
    <t>CFAO MOTORS MALI</t>
  </si>
  <si>
    <t>087800173Y</t>
  </si>
  <si>
    <t>AGENCE MALI MANAGEMENT SARL (AMM-SARL)</t>
  </si>
  <si>
    <t>087800186R</t>
  </si>
  <si>
    <t xml:space="preserve">EDM-ENERGIE DU MALI </t>
  </si>
  <si>
    <t>087800193T</t>
  </si>
  <si>
    <t>BOLLORE AFRICA LOGISTICS MALI</t>
  </si>
  <si>
    <t>087800209E</t>
  </si>
  <si>
    <t>ESDCO</t>
  </si>
  <si>
    <t>087800215V</t>
  </si>
  <si>
    <t>AIR LIQUIDE</t>
  </si>
  <si>
    <t>087800217R</t>
  </si>
  <si>
    <t>EXCO-EGCC INTERNARIONAL</t>
  </si>
  <si>
    <t>087800237L</t>
  </si>
  <si>
    <t>STAR OIL</t>
  </si>
  <si>
    <t>087800246K</t>
  </si>
  <si>
    <t>SGEEM BTP MALI SA</t>
  </si>
  <si>
    <t>087800251N</t>
  </si>
  <si>
    <t>TOTAL MALI S.A</t>
  </si>
  <si>
    <t>087800263X</t>
  </si>
  <si>
    <t>SAHEL AVIATION SERVICE SARL</t>
  </si>
  <si>
    <t>087800300L</t>
  </si>
  <si>
    <t>SOCIETE DES MINES DE LOULO</t>
  </si>
  <si>
    <t>087800311H</t>
  </si>
  <si>
    <t>INJELEC MALI</t>
  </si>
  <si>
    <t>087800375M</t>
  </si>
  <si>
    <t>IMAGRI</t>
  </si>
  <si>
    <t>087800390C</t>
  </si>
  <si>
    <t>POLYCLINIQUE PASTEUR sa</t>
  </si>
  <si>
    <t>087800407A</t>
  </si>
  <si>
    <t>OLA ENERGY MALI</t>
  </si>
  <si>
    <t>087800469G</t>
  </si>
  <si>
    <t>ORANGE MALI SA</t>
  </si>
  <si>
    <t>087800524 V</t>
  </si>
  <si>
    <t xml:space="preserve">ATS SERVICES </t>
  </si>
  <si>
    <t>ALLTERRAIN SERVICES MALI SARL</t>
  </si>
  <si>
    <t>BME Mali SARL</t>
  </si>
  <si>
    <t>GROUPE DE LABORATOIRE ALS MALI SARL</t>
  </si>
  <si>
    <t>087800619A</t>
  </si>
  <si>
    <t>MALI CREANCES</t>
  </si>
  <si>
    <t>PW MINING INTERNATIONAL</t>
  </si>
  <si>
    <t>Sandvik Mining &amp; Construction Mali</t>
  </si>
  <si>
    <t>087800626E</t>
  </si>
  <si>
    <t>SANDVIK MINING AND CONST. MALI SARL</t>
  </si>
  <si>
    <t>087800628B</t>
  </si>
  <si>
    <t>SANDVIK</t>
  </si>
  <si>
    <t>087800633C</t>
  </si>
  <si>
    <t>NALLIAS SA</t>
  </si>
  <si>
    <t>087800642B</t>
  </si>
  <si>
    <t>ETS Zoumana Traore SARL</t>
  </si>
  <si>
    <t>AFRICA MINNING SERVICE AMS</t>
  </si>
  <si>
    <t>087800654H</t>
  </si>
  <si>
    <t>YARA OIL - SA</t>
  </si>
  <si>
    <t>087800673R</t>
  </si>
  <si>
    <t>ORYX MALI SA</t>
  </si>
  <si>
    <t>AFRICAN MINING EQUIPMENT SARL</t>
  </si>
  <si>
    <t>FOOD &amp; EVENTS AFRICA</t>
  </si>
  <si>
    <t>087800727W</t>
  </si>
  <si>
    <t xml:space="preserve">SOMAGEP </t>
  </si>
  <si>
    <t>GOUNKOTO MINING SERVICES</t>
  </si>
  <si>
    <t>INTER MINING SERVICES SARL</t>
  </si>
  <si>
    <t>087800791Y</t>
  </si>
  <si>
    <t>CIS Mali SARL</t>
  </si>
  <si>
    <t>087800817V</t>
  </si>
  <si>
    <t>Canal+ Mali</t>
  </si>
  <si>
    <t>087800827E</t>
  </si>
  <si>
    <t>TOGUNA MOTORS</t>
  </si>
  <si>
    <t>087800848K</t>
  </si>
  <si>
    <t>VIMES SARL</t>
  </si>
  <si>
    <t>087800861C</t>
  </si>
  <si>
    <t>ATLANTIQUE ASSURANCE MALI SA</t>
  </si>
  <si>
    <t>WASSA MINING SARL</t>
  </si>
  <si>
    <t>087800914V</t>
  </si>
  <si>
    <t>Services Machinery &amp; Trucks Ma</t>
  </si>
  <si>
    <t>087800917D</t>
  </si>
  <si>
    <t>Paragon Tailings Mali SARL</t>
  </si>
  <si>
    <t>087800954B</t>
  </si>
  <si>
    <t>KALTIRE MALI SARLU</t>
  </si>
  <si>
    <t>MINE SITE MAINTENANCE MALI SARL</t>
  </si>
  <si>
    <t>087801012H</t>
  </si>
  <si>
    <t>MSALABS MALI SAS</t>
  </si>
  <si>
    <t>MEIM MORILA ARL</t>
  </si>
  <si>
    <t>087810251N</t>
  </si>
  <si>
    <t>TotalEnergies Marketing Mali SA</t>
  </si>
  <si>
    <t>25029530 G</t>
  </si>
  <si>
    <t xml:space="preserve">KULA CONSTRUCTIONS </t>
  </si>
  <si>
    <t>400100141V</t>
  </si>
  <si>
    <t>Universit SciencTech &amp;Tech Bko</t>
  </si>
  <si>
    <t>84128132Y</t>
  </si>
  <si>
    <t>AFRICAN TRAVEL AGENCY</t>
  </si>
  <si>
    <t>086131606L</t>
  </si>
  <si>
    <t>Salam Negoce SARL</t>
  </si>
  <si>
    <t>086109313J</t>
  </si>
  <si>
    <t>ETS MAHAMADOU TOURE</t>
  </si>
  <si>
    <t>084135698E</t>
  </si>
  <si>
    <t>SGSIM CORPORATION SARL</t>
  </si>
  <si>
    <t>081124047N</t>
  </si>
  <si>
    <t>HGS MALI SARL</t>
  </si>
  <si>
    <t>851308224X</t>
  </si>
  <si>
    <t>ENTREPRISE SALIF DOUMBIA</t>
  </si>
  <si>
    <t>86102290V</t>
  </si>
  <si>
    <t>Bureau Veritas Mali SA</t>
  </si>
  <si>
    <t>MA-BKO-201 B 394</t>
  </si>
  <si>
    <t>GENDARMERIE NATIONALE\LEGION DE SIKASSO</t>
  </si>
  <si>
    <t>CANTONNEMENT DES EAUX ET FORET</t>
  </si>
  <si>
    <t>ONG BIODUR SAHEL</t>
  </si>
  <si>
    <t>ABDOULAYE SALL</t>
  </si>
  <si>
    <t>AFRICAN TRADE MARKET</t>
  </si>
  <si>
    <t>AGRICS SARL</t>
  </si>
  <si>
    <t>AMRTP</t>
  </si>
  <si>
    <t>AXES SECURITE</t>
  </si>
  <si>
    <t>BALLY HAIDARA</t>
  </si>
  <si>
    <t>BASSARO TAMBADOU</t>
  </si>
  <si>
    <t>CERI</t>
  </si>
  <si>
    <t>EDM</t>
  </si>
  <si>
    <t>ENSEMA</t>
  </si>
  <si>
    <t>EOC OUATTARA</t>
  </si>
  <si>
    <t>ESF TRAVEL</t>
  </si>
  <si>
    <t>Etude Maitre Arthur Diarra</t>
  </si>
  <si>
    <t>EVELYNE THIAM</t>
  </si>
  <si>
    <t>FATOUMATA COULIBALY</t>
  </si>
  <si>
    <t>FOUSSENI SALL</t>
  </si>
  <si>
    <t>FRANCIS NADER</t>
  </si>
  <si>
    <t>FRC FIRE &amp;RESCUE</t>
  </si>
  <si>
    <t>GAM TRANSIT</t>
  </si>
  <si>
    <t>GARDE NATIONALE DU ML</t>
  </si>
  <si>
    <t>GCM</t>
  </si>
  <si>
    <t xml:space="preserve">Gie Assainissement Du Village </t>
  </si>
  <si>
    <t>GIE BARADA</t>
  </si>
  <si>
    <t>GIE TCTI</t>
  </si>
  <si>
    <t>GIGN</t>
  </si>
  <si>
    <t>GLOBAL LOGISTIC HOLDING</t>
  </si>
  <si>
    <t>GMM</t>
  </si>
  <si>
    <t>HOTEL CHAUMIERE</t>
  </si>
  <si>
    <t>KASSIM KEITA</t>
  </si>
  <si>
    <t>KODJIRY DIARRA</t>
  </si>
  <si>
    <t>MA SOURCE</t>
  </si>
  <si>
    <t>MAMADOU KEITA / SUPPLIER</t>
  </si>
  <si>
    <t>MOUSSA DIALLO</t>
  </si>
  <si>
    <t>NEGE BLON</t>
  </si>
  <si>
    <t>OPEN MALI</t>
  </si>
  <si>
    <t>Restaurant North Star</t>
  </si>
  <si>
    <t>SOLAR X</t>
  </si>
  <si>
    <t>SOMILO SA</t>
  </si>
  <si>
    <t>SONIKARA SOLAR ELECTRO SARL</t>
  </si>
  <si>
    <t>SOROTOUMOU DIST.</t>
  </si>
  <si>
    <t>SPIRIT COMM</t>
  </si>
  <si>
    <t>STATION SONGHO</t>
  </si>
  <si>
    <t>STF</t>
  </si>
  <si>
    <t>SYDIS</t>
  </si>
  <si>
    <t>TOLMALI</t>
  </si>
  <si>
    <t>TURBO SYSTEMS SENEGAL</t>
  </si>
  <si>
    <t>TYPSON SARLU</t>
  </si>
  <si>
    <t>WAWA GROUPE INTERNATIONAL</t>
  </si>
  <si>
    <t>Annexe 10 – Fiche de conciliation par société</t>
  </si>
  <si>
    <t>Annexe 10 - (1)</t>
  </si>
  <si>
    <t>Annexe 10 - (2)</t>
  </si>
  <si>
    <t>FEKOLA </t>
  </si>
  <si>
    <t>Annexe 10 - (3)</t>
  </si>
  <si>
    <t>GOUNKOTO </t>
  </si>
  <si>
    <t>Annexe 10 - (4)</t>
  </si>
  <si>
    <t>Annexe 10 - (5)</t>
  </si>
  <si>
    <t>SEMOS </t>
  </si>
  <si>
    <t>Annexe 10 - (6)</t>
  </si>
  <si>
    <t>SEMICO </t>
  </si>
  <si>
    <t>Annexe 10 - (7)</t>
  </si>
  <si>
    <t>Annexe 10 - (8)</t>
  </si>
  <si>
    <t>MORILA </t>
  </si>
  <si>
    <t>Annexe 10 - (9)</t>
  </si>
  <si>
    <t>NAMPALA SA </t>
  </si>
  <si>
    <t>Annexe 10 - (10)</t>
  </si>
  <si>
    <t>Annexe 10 - (11)</t>
  </si>
  <si>
    <t>Annexe 10 - (12)</t>
  </si>
  <si>
    <t>CMM  </t>
  </si>
  <si>
    <t>Annexe 10 - (13)</t>
  </si>
  <si>
    <t>Annexe 10 - (14)</t>
  </si>
  <si>
    <t>Annexe 10 - (15)</t>
  </si>
  <si>
    <t>Annexe 10 - (16)</t>
  </si>
  <si>
    <t>Annexe 10 - (17)</t>
  </si>
  <si>
    <t>MINES DE KOFI </t>
  </si>
  <si>
    <t>Annexe 10 - (18)</t>
  </si>
  <si>
    <t>Annexe 10 - (19)</t>
  </si>
  <si>
    <t>YATELA </t>
  </si>
  <si>
    <t>Annexe 10 - (20)</t>
  </si>
  <si>
    <t>TOGUNA MINING</t>
  </si>
  <si>
    <t>Annexe 10 - (21)</t>
  </si>
  <si>
    <t>Annexe 10 - (22)</t>
  </si>
  <si>
    <t>Annexe 10 - (23)</t>
  </si>
  <si>
    <t>SOCARCO </t>
  </si>
  <si>
    <t>Annexe 10 - (24)</t>
  </si>
  <si>
    <t>Annexe 10 - (25)</t>
  </si>
  <si>
    <t>Annexe 10 - (26)</t>
  </si>
  <si>
    <t>Annexe 10 - (27)</t>
  </si>
  <si>
    <t>Annexe 10 - (28)</t>
  </si>
  <si>
    <t>Annexe 10 - (29)</t>
  </si>
  <si>
    <t>NEVSUN LTD </t>
  </si>
  <si>
    <t>Annexe 10 - (30)</t>
  </si>
  <si>
    <t>BAGAMA MINING </t>
  </si>
  <si>
    <t>Annexe 10 - (31)</t>
  </si>
  <si>
    <t>PETROMA SA </t>
  </si>
  <si>
    <t>Nom de la societé:</t>
  </si>
  <si>
    <t>Année:</t>
  </si>
  <si>
    <t>Taxes</t>
  </si>
  <si>
    <t>Déclarations initiales</t>
  </si>
  <si>
    <t>Ajustements</t>
  </si>
  <si>
    <t>Montants après ajustements</t>
  </si>
  <si>
    <t>Régies</t>
  </si>
  <si>
    <t>Différence</t>
  </si>
  <si>
    <t>Taxe ad valorem</t>
  </si>
  <si>
    <t>Dividendes</t>
  </si>
  <si>
    <t>Redevance superficiaire</t>
  </si>
  <si>
    <t>Contribution pour prestation de service rendu</t>
  </si>
  <si>
    <t>Droit de Timbre</t>
  </si>
  <si>
    <t>Droit d'enregistrement</t>
  </si>
  <si>
    <t>Impôt spécial sur certains produits (ISCP)</t>
  </si>
  <si>
    <t>IRVM</t>
  </si>
  <si>
    <t>Impôt sur les sociétés (Acomptes Provisionnels)</t>
  </si>
  <si>
    <t>Taxe de logement</t>
  </si>
  <si>
    <t>Taxe de formation professionnelle</t>
  </si>
  <si>
    <t>Contribution forfaitaire à la charge de l’employeur</t>
  </si>
  <si>
    <t>Taxe emploi jeune</t>
  </si>
  <si>
    <t>TVA</t>
  </si>
  <si>
    <t>Impôt sur le traitement des salaires</t>
  </si>
  <si>
    <t>Retenues BIC</t>
  </si>
  <si>
    <t>Retenues TVA</t>
  </si>
  <si>
    <t>Retenues IRF</t>
  </si>
  <si>
    <t>Autres retenues à la source</t>
  </si>
  <si>
    <t>Contribution Générale de solidarité</t>
  </si>
  <si>
    <t>Pénalités</t>
  </si>
  <si>
    <t>Redevances superficiaires</t>
  </si>
  <si>
    <t>Taxe de délivrance</t>
  </si>
  <si>
    <t>Taxe de renouvellement</t>
  </si>
  <si>
    <t>Taxe d’extraction (ramassage)</t>
  </si>
  <si>
    <t>Taxe sur plus value sur transfert de titre</t>
  </si>
  <si>
    <t>Taxe de convention</t>
  </si>
  <si>
    <t>Taxe de transfert</t>
  </si>
  <si>
    <t>Droits et taxes</t>
  </si>
  <si>
    <t>Pénalités et contentieux</t>
  </si>
  <si>
    <t>DRI</t>
  </si>
  <si>
    <t>Patentes</t>
  </si>
  <si>
    <t>Taxes voiries</t>
  </si>
  <si>
    <t>Contribution à la chambre des mines</t>
  </si>
  <si>
    <t>Taxe superficiaire</t>
  </si>
  <si>
    <t>Fonds de promotion et de formation</t>
  </si>
  <si>
    <t>Taxe de reouvellement</t>
  </si>
  <si>
    <t>Taxe de delivrance</t>
  </si>
  <si>
    <t xml:space="preserve">Cotisations sociales </t>
  </si>
  <si>
    <t>Assurances Maladie Obligatoires (AMO)</t>
  </si>
  <si>
    <t>Taxes et redevances eau</t>
  </si>
  <si>
    <t>TOUS</t>
  </si>
  <si>
    <t>paiements sociaux volontaire</t>
  </si>
  <si>
    <t>paiements sociaux obligatoires</t>
  </si>
  <si>
    <t>Autres flux de paiements significatifs</t>
  </si>
  <si>
    <t>Taxe voirie</t>
  </si>
  <si>
    <t>Taxe de voirie</t>
  </si>
  <si>
    <t>Retenues IRF+TF</t>
  </si>
  <si>
    <t>BAGAMA MINING</t>
  </si>
  <si>
    <t>Annexe 11 – Détail des transactions effectuées avec les fournisseurs locaux en 2022</t>
  </si>
  <si>
    <t>NIF Fournisseur Local</t>
  </si>
  <si>
    <t>Nom Fournisseur Local</t>
  </si>
  <si>
    <t>Le fournisseur est-il un sous traitant conformément à l'article 41 du code minier ?</t>
  </si>
  <si>
    <t>Adresse</t>
  </si>
  <si>
    <t>Nature de la prestation</t>
  </si>
  <si>
    <t>Nombre de marchés exécutés</t>
  </si>
  <si>
    <t xml:space="preserve">Montant total des marchés </t>
  </si>
  <si>
    <t>Valeurs des Fournitures des biens et services payés en 2022</t>
  </si>
  <si>
    <t>Localité de la prestation ou de la livraison</t>
  </si>
  <si>
    <t>Autres commentaires</t>
  </si>
  <si>
    <t>Produits pétroliers</t>
  </si>
  <si>
    <t>Siribaya</t>
  </si>
  <si>
    <t>Etranger</t>
  </si>
  <si>
    <t>Placement</t>
  </si>
  <si>
    <t>Bamako et Siribaya</t>
  </si>
  <si>
    <t>085102342X</t>
  </si>
  <si>
    <t>Afrilog</t>
  </si>
  <si>
    <t>Hamdalllaye ACI 2000</t>
  </si>
  <si>
    <t>Transport</t>
  </si>
  <si>
    <t xml:space="preserve">                                                           -  </t>
  </si>
  <si>
    <t>FARAKALA</t>
  </si>
  <si>
    <t>Hippodrome Route de Koulikoro Immeuble 3293</t>
  </si>
  <si>
    <t>Gasoil et Energie solaire</t>
  </si>
  <si>
    <t>Nampala, commune de Finkolo</t>
  </si>
  <si>
    <t>011000449G</t>
  </si>
  <si>
    <t>Zone Industrielle, Rue 948 Porte 48</t>
  </si>
  <si>
    <t>Analyses de minerais</t>
  </si>
  <si>
    <t>087800064P</t>
  </si>
  <si>
    <t>MANUTENTION AFRICAINE MALI</t>
  </si>
  <si>
    <t>Zone Industrielle Sotuba Rue 957 Porte 260</t>
  </si>
  <si>
    <t>Maintenances/formations</t>
  </si>
  <si>
    <t xml:space="preserve">Hamdallaye ACI 2000, en face de l'ONG JIGI </t>
  </si>
  <si>
    <t>Mise à disposition du personnel</t>
  </si>
  <si>
    <t>Immeuble Soya Bathily, Sabalibougou Rue 24</t>
  </si>
  <si>
    <t>Maintenances</t>
  </si>
  <si>
    <t>SUNU ASSURANCES IARD - MALI</t>
  </si>
  <si>
    <t>IMMEUBLE FILY KEITA BP E 1861 HAMDALLAYE ACI 2000 BAMAKO BAMAKO MALI</t>
  </si>
  <si>
    <t>Assurance</t>
  </si>
  <si>
    <t>Zone Industrielle, Route de l'Abattoir</t>
  </si>
  <si>
    <t>Pièces de rechange</t>
  </si>
  <si>
    <t>ORANGE MALI</t>
  </si>
  <si>
    <t>Hamdallaye ACI 2000 BP E 3991</t>
  </si>
  <si>
    <t>Télécommunication</t>
  </si>
  <si>
    <t>Avenue du Mali ACI 2000 BP 1655</t>
  </si>
  <si>
    <t xml:space="preserve">Achat et location de véhicule </t>
  </si>
  <si>
    <t>BOLLORÉ AFRICA LOGISTICS</t>
  </si>
  <si>
    <t>Immeuble DAKOLO Hamdallaye ACI 2000</t>
  </si>
  <si>
    <t>Transits et transports</t>
  </si>
  <si>
    <t>Zone industrielle Route de SOTUBA BP 05</t>
  </si>
  <si>
    <t>Consommables</t>
  </si>
  <si>
    <t>DHL MALI</t>
  </si>
  <si>
    <t>Avenue de l'OUA près de l'Ambassade de l'Allemagne</t>
  </si>
  <si>
    <t>Transport de biens</t>
  </si>
  <si>
    <t>ZONE INDUSTRIELLE</t>
  </si>
  <si>
    <t>PIECESRECHANGES/D'USURE</t>
  </si>
  <si>
    <t>MONTOUGOULA</t>
  </si>
  <si>
    <t>MAXAM</t>
  </si>
  <si>
    <t>BACO DJIKORONI ACI GOLF</t>
  </si>
  <si>
    <t>EXPLOSIFS ET ACCESSOIRES</t>
  </si>
  <si>
    <t>SOTUBA</t>
  </si>
  <si>
    <t>KALABAN COURA EXTENTION</t>
  </si>
  <si>
    <t>ORYX</t>
  </si>
  <si>
    <t>ACI 2000</t>
  </si>
  <si>
    <t>GASOIL/LUBRIFIANTS</t>
  </si>
  <si>
    <t>SGS</t>
  </si>
  <si>
    <t>Zone Industrielle Sotuba BPE:2514 Bko Mali</t>
  </si>
  <si>
    <t>Service</t>
  </si>
  <si>
    <t>CAPITAL DRILLING</t>
  </si>
  <si>
    <t>Magnambougou Rue 250, BPE 2395 Bamako, Mali</t>
  </si>
  <si>
    <t>Sécurité des biens et personnes</t>
  </si>
  <si>
    <t>Malien</t>
  </si>
  <si>
    <t xml:space="preserve">KAMIS SERVICE SARL </t>
  </si>
  <si>
    <t>Produits alimentaires</t>
  </si>
  <si>
    <t>Location de voiture</t>
  </si>
  <si>
    <t>DANDOKO (KENIEBA)</t>
  </si>
  <si>
    <t>CAPITAL DRILLING MALI</t>
  </si>
  <si>
    <t>SGS MINERAL</t>
  </si>
  <si>
    <t>Bamako Coura Marché Dibida Immeuble Doumbia Rue 350</t>
  </si>
  <si>
    <t>Location de camion</t>
  </si>
  <si>
    <t>Sokorodi sur la route rosey abanta</t>
  </si>
  <si>
    <t>Korofina Nord</t>
  </si>
  <si>
    <t>La Securité</t>
  </si>
  <si>
    <t>08512317E</t>
  </si>
  <si>
    <t>Baco djicoroni ACI Rue 589 Porte 510</t>
  </si>
  <si>
    <t>ZI Sotuba BKO MALI</t>
  </si>
  <si>
    <t>Achat de pièces de rechanges</t>
  </si>
  <si>
    <t>FALADIE SOKORO</t>
  </si>
  <si>
    <t>Restauration</t>
  </si>
  <si>
    <t>Banankabougou Rue 641, Porte 129</t>
  </si>
  <si>
    <t>Mises à disposition</t>
  </si>
  <si>
    <t>Banankabougou-Zone commerciale sur la route de la Cour Suprême Bamako Mali</t>
  </si>
  <si>
    <t>Transit</t>
  </si>
  <si>
    <t>Rue Pasteur-Bamako</t>
  </si>
  <si>
    <t>Achat equipement Usine</t>
  </si>
  <si>
    <t>HAMDALLAYE ACI 2000</t>
  </si>
  <si>
    <t>Location engins</t>
  </si>
  <si>
    <t>BADALABOUGOU EST RUE 25 PORTE 271-BP 3013</t>
  </si>
  <si>
    <t>CAC</t>
  </si>
  <si>
    <t>TABAKORO USINES ROUTE DE SEGOU-BP 1947</t>
  </si>
  <si>
    <t>Location engins,Achat pièces de rechanges</t>
  </si>
  <si>
    <t>BP 7668 Bamako-MALI</t>
  </si>
  <si>
    <t>INTER-MINING SERVICES</t>
  </si>
  <si>
    <t>Cité du Niger II</t>
  </si>
  <si>
    <t>ORYX MALI</t>
  </si>
  <si>
    <t>ACI 2000 Immeuble Baraka</t>
  </si>
  <si>
    <t>Achat de carburant</t>
  </si>
  <si>
    <t>Nouveau marché medine près de photo cola</t>
  </si>
  <si>
    <t>PROSLABS</t>
  </si>
  <si>
    <t xml:space="preserve">Dialakorobougou-ACI Route de Ségou, Imm. PROSLABS-Tel : (223) 20 74 95 91 / 92 03 60 38 / 82 22 55 83contact@proslabs.com  / kanicamara@proslabs.com  / htoure@proslabs.com - Site web : www.proslabs.com </t>
  </si>
  <si>
    <t>Analyse des echantillons</t>
  </si>
  <si>
    <t>SGS MINERAL MALI</t>
  </si>
  <si>
    <t>Zone Industrielle</t>
  </si>
  <si>
    <t>SMT MALI</t>
  </si>
  <si>
    <t>RB 6 à 400 mètres du STade du 26 Mars-Yirimadio-Commune VI</t>
  </si>
  <si>
    <t>SOGONIKO RUE 128</t>
  </si>
  <si>
    <t>Achats des intrants chimiques</t>
  </si>
  <si>
    <t>KALABAN COURA  SUR LA ROUTE DE 30M</t>
  </si>
  <si>
    <t>Forage</t>
  </si>
  <si>
    <t>Banankabougou Terminus Côté Est de la cour d'appel</t>
  </si>
  <si>
    <t>HAMDALLAYE ACI 2000 IMMEUBLE DAKOLO, RUE 358</t>
  </si>
  <si>
    <t xml:space="preserve">Achat de carburant </t>
  </si>
  <si>
    <t>Immeuble Abdoulaye Bah-Rue 331, Hamdallaye ACI 2000</t>
  </si>
  <si>
    <t>Reparation pneumatique et location materiel</t>
  </si>
  <si>
    <t>N'GOLONINA</t>
  </si>
  <si>
    <t>Niamana Station Shell BKO Mali</t>
  </si>
  <si>
    <t>KARAGA</t>
  </si>
  <si>
    <t>Marche Dibida Bko-coura face Brigade de Mœurs, Tel: +223 69 60 16 90 / 75 07 67 61</t>
  </si>
  <si>
    <t>Imm. kaka Samassekou Mag. No40, Bamako, Tel : 76 46 05 91/66 06 38 10</t>
  </si>
  <si>
    <t>Hippodrome route de koulikoro, Tel: +223 20 21 00 95 / 73 00 90 00</t>
  </si>
  <si>
    <t>Tel : 98 30 09 82</t>
  </si>
  <si>
    <t>Kalaban coura extension rue 272, Porte 166, TEL: 69031139/66753835</t>
  </si>
  <si>
    <t>Niamakoro 30m Imm BA DIALLO, Tel: +223 94181314</t>
  </si>
  <si>
    <t>Sikasso, Sanoubougou - II MALI, Tel: +223 88554433, Alladinmali@gmail.com</t>
  </si>
  <si>
    <t>Imm Maison D'Afrique ACI2000 Rue 390 Porte 1480 BP: 2780, TEL/FAX: 223 88 33/675 07 73</t>
  </si>
  <si>
    <t>Mahina 2 C/Bafoulabé Kayes-Mali, TEL +223 63 22 66 28 / 73 30 15 02</t>
  </si>
  <si>
    <t>BP: E3999 Tel : 20 20 44 83</t>
  </si>
  <si>
    <t>Route de Sotuba village CAN 2002, Tel: 20-24-18-11</t>
  </si>
  <si>
    <t>Sibiribougou commune 4, TEL: 76303911</t>
  </si>
  <si>
    <t>rue goudron hotel radisson pte 14882 ACI2000, TEL: 68 41 96 07 / 74 99 99 18</t>
  </si>
  <si>
    <t>Doumazanan nafadji, Tel +223 61 58 95 68</t>
  </si>
  <si>
    <t>Rue 143 Porte 184 Kalaban coura route de l'aeroport, Tel: +223 986-999-99</t>
  </si>
  <si>
    <t>BP E1712 Bko MALI Rue: 428 - Porte 42 Niarela TEL:20 21 80 14/76 12 13 39</t>
  </si>
  <si>
    <t>Zone Industrielle, route de Sotuba, BP; 5112 Tel: +223 20 21 21 85 / 76 08 35 02 / 69 02 62 46</t>
  </si>
  <si>
    <t>Pres du cimetiere Fadjiguila rue 312 porte 882, commune 1 Bko, Tel: 661 467 40 / 820 909 12</t>
  </si>
  <si>
    <t>BP 180, TEL +223 44 24 07 50</t>
  </si>
  <si>
    <t xml:space="preserve">BP:833,TEL:(223)20-29-41-47 BUREAU 204 IMM. MEME ABK5,AV. CHEICK ZAYED </t>
  </si>
  <si>
    <t>CITE BHM VILLA J4 Tel : 20 77 88 47 / 66 74 05 47</t>
  </si>
  <si>
    <t>Immeuble Alliance Hamdallaye ACI 2000 Tel: 20-21-41-02/20-21-68-36</t>
  </si>
  <si>
    <t>BPE 1044 BAMAKO - MALI, TEL:20 23 94 68/20 22 11 66 - FAX:(223) 20 22 11 67</t>
  </si>
  <si>
    <t>DAOUDA SINGARE (D&amp;D COMMERCE GENERAL)</t>
  </si>
  <si>
    <t>Boulkassombougou rte de Koulikoro BP: 902, Tel : +223 66440031 / 76131615</t>
  </si>
  <si>
    <t>Kati malibougou 1 prés de l'ancien poste de police, Imm CHEZ LUI rue 220 Pte 143, TEL +223 79 17 11 16 / 66 97 81 70</t>
  </si>
  <si>
    <t>Tel: 668 412 75/ 712 185 05</t>
  </si>
  <si>
    <t>Kati Sanafara 2 route de Same, Tel: +223 828-383-18</t>
  </si>
  <si>
    <t>Avenue de Mali, ACI200 face APEJ, Imm Fissourou Bko Mali, Tel +223 20 22 01 99, Email info@diaweiml.com</t>
  </si>
  <si>
    <t>Imm, SAOUNA 1er etage, BP 3143 Bko-Mali, Bamako coura Rue Fankele DIARRA face Siege ADEMA, Tel: +223 20228622/ 66741722, cabinet.tapo@afribone.net</t>
  </si>
  <si>
    <t>Banankabougou Imm DIARRA rue 770 Pte 508, TEL 68 68 28 58 / 63 36 34 43</t>
  </si>
  <si>
    <t>Sikasso, Sanoubougou - II MALI, Tel: +223 83 04 40 08, dogoniservices@gmail.com</t>
  </si>
  <si>
    <t>TEL +223 98 02 68 12 / 77 90 83 25, Email dolline00@gmail.com</t>
  </si>
  <si>
    <t>Tel: +223 766 689 89 / 766 608 08</t>
  </si>
  <si>
    <t>Kati Mali, Tel 61 47 96 19</t>
  </si>
  <si>
    <t>Immeuble Bekaye Traore kati malibougou face goudron Tel: 66 02 51 91/ 76 28 44 81</t>
  </si>
  <si>
    <t>TACHERON D'ASTRO Tel:+223 97 75 90 09</t>
  </si>
  <si>
    <t>Kati Mali, TEL +223 76111128 / 66322973</t>
  </si>
  <si>
    <t>Quartier du fleuve place de la Nation, BPE: 1272 Bamako; Tél: 20-70-06-00</t>
  </si>
  <si>
    <t>Kati Farada, Tel 64 82 19 13 / 67 37 82 60</t>
  </si>
  <si>
    <t>Kati Mali, Tel 66 98 14 40</t>
  </si>
  <si>
    <t>Kati malibougou 1 prés de l'ancien station ELF, TEL +223 69056973 / 76477159</t>
  </si>
  <si>
    <t>Quinzambougou bamako-Mali, Tel +22376 44 87 22 / 66 54 23 06</t>
  </si>
  <si>
    <t>imm cisse Kati - malibougou II Tel: 62 82 92 94/74 82 41 68</t>
  </si>
  <si>
    <t>Sogoniko rue 313 Pte 92 Bko-Mali, TEL +223 76 51 88 26</t>
  </si>
  <si>
    <t>TACHERON D'ASTRO Tel:+223 68 39 14 28</t>
  </si>
  <si>
    <t>Kayes, Tel: +223 785-733-00 / 655-147-84</t>
  </si>
  <si>
    <t>TACHERON D'ASTRO Tel:+223 65 61 28 05</t>
  </si>
  <si>
    <t>TACHERON D'ASTRO Tel:+223 90 92 07 55</t>
  </si>
  <si>
    <t>Kati farada face station Texaco, Tel +223 62 06 00 95 / 68 96 14 28</t>
  </si>
  <si>
    <t>TEL: 764 669 07 BP264 Kayes</t>
  </si>
  <si>
    <t>TACHERON D'ASTRO Tel:+223 90 06 98 79</t>
  </si>
  <si>
    <t>Sogonigo face SOMAGEP, Tel: 76 43 32 08 / 66 73 85 64</t>
  </si>
  <si>
    <t>Kayes, Tel: +223 65022905</t>
  </si>
  <si>
    <t>TACHERON D'ASTRO Tel:</t>
  </si>
  <si>
    <t>TEL 76 41 39 29</t>
  </si>
  <si>
    <t>TEL: 662 169 51 Astro- kayes</t>
  </si>
  <si>
    <t>Faladie Bko-MALI, Tel: 223 91645212</t>
  </si>
  <si>
    <t>TEL: 65 97 67 50</t>
  </si>
  <si>
    <t>TEL +223 63 33 85 19</t>
  </si>
  <si>
    <t>Tel 95 47 31 04 / 77 00 62 80, Kati coco Plateau</t>
  </si>
  <si>
    <t>TEL: 669 545 01/705 019 71  Kita</t>
  </si>
  <si>
    <t>Kayes, Tel: +223 764 678 98</t>
  </si>
  <si>
    <t>DID-CENTRE 4, TEL +223 67 73 62 26</t>
  </si>
  <si>
    <t>Hamdalley ACI2000 face Kama SA bougieba Bko-Mali, Tel: +223 79577788/73499259</t>
  </si>
  <si>
    <t>Sotuba Immeuble MBS contigu a BOA 1e etage Bko-MALI, Tel: +223 44 50 05 36, Email: gadgroup@outlook.fr</t>
  </si>
  <si>
    <t>BP E560, Tel +223 66 72 64 90 / 76 03 63 64, Email kbarou@yahoo.fr, Yirimadio rond point warada Tiatio</t>
  </si>
  <si>
    <t>Faladie Sema rue 886B Porte 667, Tel 700-479-79/449-061-91</t>
  </si>
  <si>
    <t>Centre Ccial Imm Makan Doumbia Mag No 12 Bko-Mali, Tel 75212793/99963030</t>
  </si>
  <si>
    <t>Sotuba ACI en Face a la station SODIES TEL: 60-97-60-60, Imm Boubacar SOW</t>
  </si>
  <si>
    <t>Prés de la tribune route de Senegal Libert;e-Kayes, rue 57 Pte 17, TEL 7637 6459 / 66376459</t>
  </si>
  <si>
    <t>Dar Salam rue djougamady SISSOKO porte 334, Tel: 20221030 / 66759363 / 73010526</t>
  </si>
  <si>
    <t>Kabalan coura rue 143 porte 184 rte de l'aeroport Tel 75808058</t>
  </si>
  <si>
    <t>Korofina Sud apres les rails, Tel: +223 667 308 67 / 760 867 47, gmf.btp@gmail.com</t>
  </si>
  <si>
    <t>Imm SYLLA a Sotuba en face de la Brioche Doree, Tel +223 77 50 14 34 / 50 87 60 60, rokia.sylla@sygim.net</t>
  </si>
  <si>
    <t>Sokorodji non loin de la cite Tombouctou rue 522, Tel +223 44 23 04 17/20 72 39 90/66 82 98 52</t>
  </si>
  <si>
    <t>Zone Ind. Dialakorobougou Tel +223 79022626 / 64587543</t>
  </si>
  <si>
    <t>Kalaban coura  Hotel Wassolou, horizontech.mL@gmail.com, Tel: +223 20717275 / 66762537</t>
  </si>
  <si>
    <t>Hamdalaye ACI 2000 tel :20-77-44-17/66-75-10-22/76-20-22-00</t>
  </si>
  <si>
    <t>Zone Cciale. Sogoniko pres de la gare routiere BPE 4443 Tel +223 20203423 / 75913334</t>
  </si>
  <si>
    <t>Kati - Mali, TEL +223 60 64 10 43</t>
  </si>
  <si>
    <t>Boulkassoumbougou Porte 36 38 BPE 709, Tel: +223 4436 21 66/7312 20 20</t>
  </si>
  <si>
    <t>BP: E3398 Bko-Mali, 1830 AV. Cheick Zayed, carrefour Hamdallaye, TEL: 20 29 84 58/92</t>
  </si>
  <si>
    <t xml:space="preserve">INPC-SARL </t>
  </si>
  <si>
    <t>Imm. Dédé Dembele Pte A4 1er etage, prés du pole economique rue 329 Pte 264 ACI2000, TEL +223 76 40 70 44 / 66 75 99 28 / 20 23 13 66</t>
  </si>
  <si>
    <t>Marche Dibida, Tel: 76 38 63 53 / 60 81 39 60</t>
  </si>
  <si>
    <t>Badalabougou ouest rue 111 Pte 88, TeL +223 20224243 / 66743147</t>
  </si>
  <si>
    <t xml:space="preserve">BP : 5065 BAMAKO Tel : 20 23 61 50/ 20 23 22 61 </t>
  </si>
  <si>
    <t>Hamdallaye Av. Du mali, Tel: 20 23 03 32, Fax: 20 23 03 05</t>
  </si>
  <si>
    <t>Niarela rue 453 Pte 241, Bamako - Mali, TEL 76 66 89 89 / 76 66 08 08</t>
  </si>
  <si>
    <t>Tel: +223 44380673 / 66762026</t>
  </si>
  <si>
    <t>KATI Malibougou face au petit marche, TEL: 7078 01 17</t>
  </si>
  <si>
    <t>Niarela, Rue Titi NIARE, Tel: 91 91 63 18</t>
  </si>
  <si>
    <t>LAKANA SERVICES</t>
  </si>
  <si>
    <t>Sokorodji non loin de la cite Tombouctou rue 526, Tel +223 44 23 04 17/20 72 39 90/77522935</t>
  </si>
  <si>
    <t>Badalabougou rue 50 porte 734 Bko-Mali, Tel: 20 221 111 / 20 229 999</t>
  </si>
  <si>
    <t>ACI2000, Tel: +223 92196770</t>
  </si>
  <si>
    <t>boulkassombougou rue 635 porte 181 Tel : +223 69739000</t>
  </si>
  <si>
    <t>Tel:+223 66748009</t>
  </si>
  <si>
    <t>Bamako coura rue Fenkele Diarra en face de ADEMA PASJ Tel: 73 30 47 60</t>
  </si>
  <si>
    <t>Banagabougou Zone Ind. Derrier Bramali, TEL: +223 66820872</t>
  </si>
  <si>
    <t>Quinzambougou route de koulikoro face Au BYBLOS NIGHT CLUB bamako-Mali, Tel +223 20 73 02 02 / 75 19 11 11 / 75 19 22 22 / 75 19 33 33</t>
  </si>
  <si>
    <t>MANUTENTION AFRICAINE MALI (MAM)</t>
  </si>
  <si>
    <t>Zone Industrielle- Sotuba-tel :20-21-25-49/20-21-42-16</t>
  </si>
  <si>
    <t>boulkassoumbougou pres du 12em arr cell:70-08-36-91/69-62-40-42</t>
  </si>
  <si>
    <t xml:space="preserve">MAXAM MALI SARL </t>
  </si>
  <si>
    <t>ACI Baco Djicoroni BP 8090 Rue26 Porte 97 Tel: +223 228 80 48</t>
  </si>
  <si>
    <t>Kati coro Kati rue 19 p.137, Tel:+223 66985737/77377743</t>
  </si>
  <si>
    <t>Sikasso, Sanoubougou 2, Imm Haidara Tel: 76679477</t>
  </si>
  <si>
    <t>Kalanba Koro Adekene Station SOMAYAF, Tel +223 70 70 70 14</t>
  </si>
  <si>
    <t>Imm Babemba Ouolofougou BP: E4666 BAMAKO Tel : 20 22 22 44, contact@nalliasmali.com</t>
  </si>
  <si>
    <t>marché Dibida Imm. Yara rue raymond pioncarré Pte 91, Tel 20 23 19 02 / 72 88 79 03 / 63540581</t>
  </si>
  <si>
    <t>Siege social hamdalaye ACI BP :E 3991 Bamako mali Tel :7444/44999444</t>
  </si>
  <si>
    <t>Bozola Rue Mame, BP 171 Bko-Mali, Tel: +223 20210737</t>
  </si>
  <si>
    <t>ORYX-SUPPLY</t>
  </si>
  <si>
    <t>TEL :20-21-27-11</t>
  </si>
  <si>
    <t>Hamdallaye ACI2000 Rue385, Porte 235, Tel: +223 449 027 27/ 202 958 71, BPE 1622</t>
  </si>
  <si>
    <t>Tel:+223 66 96 47 55</t>
  </si>
  <si>
    <t>Tel: +223 79 01 02 08, Malibougou Kati-Mali</t>
  </si>
  <si>
    <t>Rue 957, Porte 147 zone indust. BP E311 Bko- Mali, Tel +223 71 70 00 00 / 75 42 18 57</t>
  </si>
  <si>
    <t>Tel: +223 74 74 73 74 / 63 20 33 33, KAYES-MALLI, toubaceramquekayes@gmail.com</t>
  </si>
  <si>
    <t>Tel:+223 76 37 86 13/ 66 72 95 85</t>
  </si>
  <si>
    <t>kayes Imm N'Diaye, Tel: +223 79403535 / 66789602</t>
  </si>
  <si>
    <t>TEL: 791 197 88 / 691 728 25</t>
  </si>
  <si>
    <t>Niamakoro cite unicef Bko-Mali, Tel +223 78 38 54 08 / 70 70 92 71</t>
  </si>
  <si>
    <t>Hippodrome derriere la mairie commune II Tel :66-81-86-85</t>
  </si>
  <si>
    <t>Bko Hippodrome - Mali, Tel: +223 964 034 77/ 733 647 48</t>
  </si>
  <si>
    <t>Kati Fouga derrier la station TOTAL, Tel: 834 958 78</t>
  </si>
  <si>
    <t>BP 1773, Tel: 20226035 / 66424545, diopstyle@gmail.com</t>
  </si>
  <si>
    <t>Siége social 1145, Av Kasse KEITA, BP 2507 Bko, TEL +223 20223363</t>
  </si>
  <si>
    <t>Imm Karamoko TRAORE route de koulikoro, Tel +223 20 79 21 86 / 66 79 16 20 / 77 15 51 81</t>
  </si>
  <si>
    <t>Immeuble ABK II Hamdallaye ACI 2000 Tel : 29 29 29 72</t>
  </si>
  <si>
    <t>Kati Sanafara, Tel: +223 76 458 533</t>
  </si>
  <si>
    <t>Banankoro (apres Bramali) BP 2828, Tel: (00226) 490 03 30 / 490 03 40</t>
  </si>
  <si>
    <t>Bureau hippodrome - rue Nelson mandela Porte 1231 BP-435 Tel:66-74-42-89/76-45-12-76</t>
  </si>
  <si>
    <t>niamakoro cite unicef bamako porte 308, rue 76 tel:76-41-21-12/20-20-04-81</t>
  </si>
  <si>
    <t>sogoniko zone commerciale BP : E44 TEL :20-20-34-23/74-11-11-51/66-71-22-16</t>
  </si>
  <si>
    <t>Faladie, Avue de l'OUA a cote de Tour d'Afrique, Tel: +223 76 133 030 / 66 133 030</t>
  </si>
  <si>
    <t>Kayes legal segou rue 176 Pte 585, Tel +223 76 27 57 48 / 66 72 56 20 / 76 72 56 20</t>
  </si>
  <si>
    <t xml:space="preserve">BOULKASSOUMBOU Reu 690 Porte 64 Tel : 76 47 70 02 </t>
  </si>
  <si>
    <t>Koutiala Lafiabougou tel:69-89-81-03/76-14-46-10</t>
  </si>
  <si>
    <t>Rue non codifier hamdalaye ACI 2000 Tel :66-74-78-32</t>
  </si>
  <si>
    <t>087800124J</t>
  </si>
  <si>
    <t>AVENUE KASSE KEITA - BP E43-BAMAKO -MALI TEL :(223)20-22-47-31/20-22-47-30</t>
  </si>
  <si>
    <t>Imm SOTRAKA Banankabougou route de Segou, Tel: 20 20 63 99 / 66 75 05 81 / 66 75 50 44</t>
  </si>
  <si>
    <t>Magnambougou Faso kanu-Rue 40 Pte 78, a cote de la mosquee de faso kanu, Tel 20202575</t>
  </si>
  <si>
    <t>Sikasso, Tel +223 721-350-64</t>
  </si>
  <si>
    <t>Cité ouvrière Manatali, Tel: 77 68 94 15/66 98 76 21</t>
  </si>
  <si>
    <t>Imm Sylla Sotuba face la Brioche BP 461 Bko, Tel: 442 440 22/761 426 23/766 265 25</t>
  </si>
  <si>
    <t>Imm Sylla bougouba rte sotuba Bko-Mali, Tel: +223 77876060 / 66749291</t>
  </si>
  <si>
    <t>ACI 2000 BPE 840, Rue 360 Face Bibliotheque Nationale, Tel: 6675 46 75/6675 44 99</t>
  </si>
  <si>
    <t>Imm Toukoto Ly BP:E 5376 Bko, Tel:+22320217143/66723963</t>
  </si>
  <si>
    <t>Rue titi niare BP E 1218 face a la grande mosquee Tel : 20-21-04-41</t>
  </si>
  <si>
    <t>Banankabougou-Sema Rte de la gendarmerie Rue 600 porte 244 Bko Mali Cell 66-72-73-22</t>
  </si>
  <si>
    <t>Djelibougou Rue 452 p.27, Com 1, Tel:+223 79314455</t>
  </si>
  <si>
    <t>Hamdallaye ACI2000 Bko-Mali, Tel: 20 21 23 28, vimes.wa@gmail.com</t>
  </si>
  <si>
    <t>086136208T</t>
  </si>
  <si>
    <t>WARWI SARL</t>
  </si>
  <si>
    <t>ACI2000 Imm Tchalele Niagadou 1er etage, Tel:+223 94139423/44904244</t>
  </si>
  <si>
    <t>Medina coura face ECICA Bko-Mali, Tel: +223 20244531/70256473, contact@waes-group.com</t>
  </si>
  <si>
    <t>YARA OIL (EDY S.A GASOIL)</t>
  </si>
  <si>
    <t>BP: 2998 Bamako, Faladié Avenue de l'OUA, Tél: 20-20-89-36</t>
  </si>
  <si>
    <t>Route kalaban-Coro, dans la station SOMAYAF, Tel : 76 33 82 17/66 00 61 51/70 70 70 14</t>
  </si>
  <si>
    <t>Bko Hippodrome, rue 285, Imm Bakou doucoure, Tel: 792 913 29 / 79 291 529</t>
  </si>
  <si>
    <t>Niarela, Rue 453 p.241, Tel:+22376668989/76660808</t>
  </si>
  <si>
    <t>African Trade Market And Services S</t>
  </si>
  <si>
    <t>AFRILOG MALI SA</t>
  </si>
  <si>
    <t>Air Liquide Mali</t>
  </si>
  <si>
    <t>AMS Mali SARL</t>
  </si>
  <si>
    <t>ATC Mali</t>
  </si>
  <si>
    <t>ATLANTIQUE ASSURANCES MALI IARD SA</t>
  </si>
  <si>
    <t>Bollore Transport &amp; Logistics Mali</t>
  </si>
  <si>
    <t>Capital Drilling Mali SARL</t>
  </si>
  <si>
    <t>CARRIERES ET CHAUX DU MALI SA</t>
  </si>
  <si>
    <t>Centre d'Infectiologie Charles Meri</t>
  </si>
  <si>
    <t>DHL International Mali</t>
  </si>
  <si>
    <t>EGCC International SARL</t>
  </si>
  <si>
    <t>ESDCO SARL</t>
  </si>
  <si>
    <t>G.E.S.</t>
  </si>
  <si>
    <t>KAL TIRE MALI SARL</t>
  </si>
  <si>
    <t>Kamis Services SARL</t>
  </si>
  <si>
    <t>Keitmobiles SARL</t>
  </si>
  <si>
    <t>Laham Industrie Services</t>
  </si>
  <si>
    <t>MALITEL</t>
  </si>
  <si>
    <t>Manutention Africaine Mali SA</t>
  </si>
  <si>
    <t>ODIR SARL</t>
  </si>
  <si>
    <t>Orange Mali</t>
  </si>
  <si>
    <t>PRODUITS ALIMENTAIRES&amp;DIVERS</t>
  </si>
  <si>
    <t>Proslabs SARL</t>
  </si>
  <si>
    <t>SANLAM ASSURANCE MALI</t>
  </si>
  <si>
    <t>SGS Mali SARLU</t>
  </si>
  <si>
    <t>SMT MALI SA</t>
  </si>
  <si>
    <t>Sogetra SARL</t>
  </si>
  <si>
    <t>TALENTS PLUS CONSEILS MALI SARL</t>
  </si>
  <si>
    <t>Technique Et Industrie Moderne -TIM</t>
  </si>
  <si>
    <t>UTC-SA</t>
  </si>
  <si>
    <t>African Trade Market and Servi</t>
  </si>
  <si>
    <t>Afrilog Mali</t>
  </si>
  <si>
    <t>AIR LIQUIDE MALI</t>
  </si>
  <si>
    <t>ATELIER DE TOURNAGE ET DE CHAU</t>
  </si>
  <si>
    <t>Boart Longyear Mali SA</t>
  </si>
  <si>
    <t>084113971 D</t>
  </si>
  <si>
    <t>E.G.T.F.</t>
  </si>
  <si>
    <t>FIDEC - CONSEILS</t>
  </si>
  <si>
    <t>Fluiconnecto Mali SARL</t>
  </si>
  <si>
    <t>GLOBEX SARL</t>
  </si>
  <si>
    <t>Group de Laboratoire ALS MALI</t>
  </si>
  <si>
    <t>082223104 B</t>
  </si>
  <si>
    <t>MAMADOU KORKA SIDIBE</t>
  </si>
  <si>
    <t>081120961 P</t>
  </si>
  <si>
    <t>086118429V</t>
  </si>
  <si>
    <t>METALICA</t>
  </si>
  <si>
    <t>SAHAM ASSURANCE MALI</t>
  </si>
  <si>
    <t>Sandvik Mining &amp; Construction</t>
  </si>
  <si>
    <t>SGS MINERALS MALI S.A.R.L.U (C</t>
  </si>
  <si>
    <t>Shell Mali (Vivo Energy Mali)</t>
  </si>
  <si>
    <t>Societe de Forage et de Travau</t>
  </si>
  <si>
    <t>TOTAL MALI SA</t>
  </si>
  <si>
    <t>087800654 H</t>
  </si>
  <si>
    <t>Yara-Oil SA</t>
  </si>
  <si>
    <t>MAXAM Mali SARL</t>
  </si>
  <si>
    <t>ALS MALI SARL</t>
  </si>
  <si>
    <t>Bamako Tél : 20 21 31 37</t>
  </si>
  <si>
    <t>Samé Kayes</t>
  </si>
  <si>
    <t>CFAO MALI</t>
  </si>
  <si>
    <t>Bamako-Mali, ACI 2000 BP : 1655 Tél : 44 35 35 35</t>
  </si>
  <si>
    <t>Kayes Plateau Tél : 66 79 52 85</t>
  </si>
  <si>
    <t>Hamdallaye ACI 200, rue 432, porte 622 Bamako Mali</t>
  </si>
  <si>
    <t>Kayes Mali</t>
  </si>
  <si>
    <t>Bamako Mali Sotuba ACI Tél : 20 24 21 79</t>
  </si>
  <si>
    <t>Bamako Mali Tél : 66 76 69 22</t>
  </si>
  <si>
    <t>Kayes Mali Tél : 77 83 55 96</t>
  </si>
  <si>
    <t>GARDE NATIONALE DU MLAI</t>
  </si>
  <si>
    <t>Bamako,Kalaban Coro Tél : 75 17 64 60</t>
  </si>
  <si>
    <t>Kayes,Tél : 62 77 30 22</t>
  </si>
  <si>
    <t>TAHIROU DIABY</t>
  </si>
  <si>
    <t>Kayes Liberté,Tél : 66 84 12 75</t>
  </si>
  <si>
    <t>EDM-SA</t>
  </si>
  <si>
    <t>Bamako,Square Lumumba Tél : 20 22 54 76</t>
  </si>
  <si>
    <t>Kayes,Tél : 76 12 18 22</t>
  </si>
  <si>
    <t>Kayes,Tél : 66 72 95 16</t>
  </si>
  <si>
    <t>Kayes,Tél : 21 52 39 81</t>
  </si>
  <si>
    <t>SANDVIK MALI</t>
  </si>
  <si>
    <t>Bamako,Cité Niger Tél : 66 75 16 65</t>
  </si>
  <si>
    <t>Bamako,Yirimadio Tél : 65 29 46 05</t>
  </si>
  <si>
    <t xml:space="preserve">HAMDALLAYE ACI 2000 BAMAKO -AVENU TOMBOUCTOU BKO-MALI </t>
  </si>
  <si>
    <t>PRESTATIONS DE SERVICE ET VENTE</t>
  </si>
  <si>
    <t>Morila SA</t>
  </si>
  <si>
    <t>SANSO NERELA Tel. 223 66 84 45 49</t>
  </si>
  <si>
    <t>TRAVAUX ENTRETIEN</t>
  </si>
  <si>
    <t>MISSABOUGOU BKO-MALI TEL: 66 74 95 63</t>
  </si>
  <si>
    <t>PRESTATIONS DE SERVICE</t>
  </si>
  <si>
    <t>ACI 2000 HAMDALLAYE RUE 309 PORTE 2129 BAMAKO MALI TEL: 20225495/96 FAX:20225133</t>
  </si>
  <si>
    <t>COMMISSION/ACHAT</t>
  </si>
  <si>
    <t>087800173 Y</t>
  </si>
  <si>
    <t>AGENCE MALI MANAGEMENT (1)</t>
  </si>
  <si>
    <t>BP: 1309 BAMAKO MALI Tel. 223 20 21 22 14</t>
  </si>
  <si>
    <t>SECURITE</t>
  </si>
  <si>
    <t>087800215 V</t>
  </si>
  <si>
    <t>AIR LIQUIDE (1)</t>
  </si>
  <si>
    <t>BP. 5 ROUTE DE SOTUBA BAMAKO</t>
  </si>
  <si>
    <t>MAINTENANCE ET AUTRES</t>
  </si>
  <si>
    <t>KOULOUBA-SOGONAFING  BAMAKO B.P.E 2670 TEL. 00223 20213137</t>
  </si>
  <si>
    <t>ANALYSE DES ECHANTILLONS</t>
  </si>
  <si>
    <t>ATC MALI SA</t>
  </si>
  <si>
    <t>Niamanam Route de Ségou - BP E4051 Bamako Tel. (00223) 92-10-10-10</t>
  </si>
  <si>
    <t>BP: E1744 BKO TEL:229 85 86BKO</t>
  </si>
  <si>
    <t>TRANSPORT DES PERSONNELS</t>
  </si>
  <si>
    <t>ENTREPRENEUR A SANSO QUARTIER TIORILA COURA</t>
  </si>
  <si>
    <t xml:space="preserve">Bamako Magnambougou Rue: 250 BP E 2395 Bamako - Mali </t>
  </si>
  <si>
    <t>Hippodrome Route de Koulikoro - BPE 4135 Tel: 32311381</t>
  </si>
  <si>
    <t>HAMDALLAYE ACI2000 Immeuble TEYLIUM Banako</t>
  </si>
  <si>
    <t>LIVRAISON DE BIENS &amp; PRESTATION DE SERVICES</t>
  </si>
  <si>
    <t>DOMBA-SIKASSO TEL: 66 85 91 33 / 79 15 53 13</t>
  </si>
  <si>
    <t>Yirimadio Coté Nord pres du Terrain 26 Mars</t>
  </si>
  <si>
    <t>ACI GOLF BP 2265 BAMAKO MALI TEL 20 28 00 65 CELL 66 78 83 78</t>
  </si>
  <si>
    <t>ENTREPRISE AMIDOU MARIKO</t>
  </si>
  <si>
    <t>SANSO  ( BOUGOUNI) TEL: 66 66 80 39/70 68 61 00</t>
  </si>
  <si>
    <t>CONSTRUCTION ET TRANSPORT</t>
  </si>
  <si>
    <t>SIKASSO FAMA RUE: 18 PORTE 446</t>
  </si>
  <si>
    <t xml:space="preserve"> SIKASSO MEDINE TEL :+223 64 75 53 26</t>
  </si>
  <si>
    <t>Sanso Tiorila Coura TEL: 63 06 29 76</t>
  </si>
  <si>
    <t>NIAMAKORO MARCHE BAMAKO-MALI TEL: (223) 76 20 72 70 / 66 73 44 26</t>
  </si>
  <si>
    <t>SANSO</t>
  </si>
  <si>
    <t>Sanoubougou/Sikasso TEL: +223 66 67 33 96 / 67 77 57 52 / 78 25 19 67</t>
  </si>
  <si>
    <t>Route de 30 m Faladie BP E:1986</t>
  </si>
  <si>
    <t>Massigui Tel: 63 01 70 70 / 75 12 38 53</t>
  </si>
  <si>
    <t>SANSO (BOUGOUNI) Tel:70 57 11 70 / 93 26 41 89</t>
  </si>
  <si>
    <t>HONORAIRES</t>
  </si>
  <si>
    <t>COMMUNE DE SANSO TEL: 66 89 26 19 / 66 80 32 48</t>
  </si>
  <si>
    <t xml:space="preserve">SANSO TEL: 69 57 01 16/76 63 94 53 </t>
  </si>
  <si>
    <t>Yirimadio BPE-1394 'TEL: 73 39 50 64 / 75 07 57 37 BKO-MALI</t>
  </si>
  <si>
    <t>KATI/BAMAKO - MALI TEL: (223) 61 31 12 57</t>
  </si>
  <si>
    <t>Kalaban Ext.Sud Rue435 Porte96 BAMAKO TEL/ 00223 44 24 45 88/20 28 32 75</t>
  </si>
  <si>
    <t>Manutention Africaine Mali  (1)</t>
  </si>
  <si>
    <t>ZONE INDUSTRIELLE-SOTUBA Tel. 223 20 21 25 49</t>
  </si>
  <si>
    <t>ACHAT ENTRETIEN REPARATION MACHINE</t>
  </si>
  <si>
    <t>SOTUBA VILLAGE PRES DE LA CITE DES MILITAIRES - BAMAKO TEL: 00223 76 91 01 01 /66 85 69 70</t>
  </si>
  <si>
    <t>Rue 26 Porte 97 BAMAKO</t>
  </si>
  <si>
    <t>CITE DU NIGER VILLA MAEVA 1 201 BAMAKO</t>
  </si>
  <si>
    <t>YIRIMADIO FACE AU STADE DU 26 MARS DE BAMAKO TEL: 0023 20 20 74 73</t>
  </si>
  <si>
    <t>S/C ALT MALI Magnambougou Faso kanu Rue 250 BPE2395 BKO</t>
  </si>
  <si>
    <t>202612 Paragon Tailings (Pty) Ltd (1)</t>
  </si>
  <si>
    <t>Bamako-Mali Badalabougou-est Rue 25 Porte 3013 'Email: www.paragontailngs.com</t>
  </si>
  <si>
    <t>1 Hamburg Street/ Apex; 'TEL:0836273410</t>
  </si>
  <si>
    <t>Daoudabougou Rue 312 Porte 724 BKO-MALI 'TEL:(223) 66 82 70 81 / 76 22 77 82 / 20 74 95 91 E-mails: proslabsconsulting@prolabs.com</t>
  </si>
  <si>
    <t>LABORATOIRE D'ANALYSE</t>
  </si>
  <si>
    <t>YIRIMADIO CARREFOUR WARABATIATIO TEL: (223) 73 39 50 64</t>
  </si>
  <si>
    <t>LIVRAISON ET PRESTATION</t>
  </si>
  <si>
    <t>SANSO TEL: 66 85 92 68 / 63 06 0040</t>
  </si>
  <si>
    <t>SGS Minerals Mali S.A.R.L.U</t>
  </si>
  <si>
    <t>Zone Industrielle SOTUBA Tue 948 - Porte 40 BPE: 2514 Bamako - Mali</t>
  </si>
  <si>
    <t>SIKASSO - MEDINE ATTBOUGOU</t>
  </si>
  <si>
    <t>SANSO SOKOURALA BOUGOUNI SIKASSO</t>
  </si>
  <si>
    <t>SOGETRA (1)</t>
  </si>
  <si>
    <t xml:space="preserve">IMM AMADOU BAOUROU CISSE B.P.2994 TEL: 20 23 31 56 </t>
  </si>
  <si>
    <t>TRANSPORT &amp; TRANSIT</t>
  </si>
  <si>
    <t>TECHNIQUE ET INDUSTRIE MODERNES TIM SARL</t>
  </si>
  <si>
    <t>YIRIMADIO SUD EXTENTION</t>
  </si>
  <si>
    <t>BKO 48 RUE 213 ACI2000 HAMDALLAY TEL: (223) 76 03 52 42</t>
  </si>
  <si>
    <t>Rue 404 Porte 58 BP 262 TEL: (223) 20 29 57 77 BKO-MALI</t>
  </si>
  <si>
    <t>BUREAU DE PLACEMENT</t>
  </si>
  <si>
    <t>BACODJICORONI ACI SUD RUE773 POTRTE 999 TEL: (223) 66 75 90 98</t>
  </si>
  <si>
    <t>Cité du Niger II Villa Maeva 1, Porte 201</t>
  </si>
  <si>
    <t>Excavation et transport de minerais</t>
  </si>
  <si>
    <t>Sikasso/Hamdallaye Extension, Rue non codifiée</t>
  </si>
  <si>
    <t>Quartier Mali</t>
  </si>
  <si>
    <t>Yirimadio cité Yeelen lot H14 commune VI</t>
  </si>
  <si>
    <t>Prestation sécutité</t>
  </si>
  <si>
    <t xml:space="preserve">SIMATT SARL </t>
  </si>
  <si>
    <t xml:space="preserve">Banankabougou commercial près de la Direction des Enquêtes </t>
  </si>
  <si>
    <t>EGCC INTERNATIONAL</t>
  </si>
  <si>
    <t>Badalabougou Est Rue 25 Porte 271</t>
  </si>
  <si>
    <t>Honoraires</t>
  </si>
  <si>
    <t>Immeuble Drissa Rue 626 Banankabougou Terminus</t>
  </si>
  <si>
    <t>Travaux de construction et génie civil</t>
  </si>
  <si>
    <t>SALAM NEGOCE SARL</t>
  </si>
  <si>
    <t xml:space="preserve">Missabougou en face du Marché </t>
  </si>
  <si>
    <t>Sikasso Sanoubougou I</t>
  </si>
  <si>
    <t>Locations de bus</t>
  </si>
  <si>
    <t>BAMAKO MALI</t>
  </si>
  <si>
    <t>Prestations fiscales</t>
  </si>
  <si>
    <t>Faladié Rue du gouverneur Immeuble Dramera</t>
  </si>
  <si>
    <t>HAMDALLAYE ZONE INDUSTRIELLE SIKASSO MALI</t>
  </si>
  <si>
    <t>Vivres</t>
  </si>
  <si>
    <t>AFRICAN-TM SERVICES SARL</t>
  </si>
  <si>
    <t>Boulevard du peuple face Etat Major AT Médine</t>
  </si>
  <si>
    <t>Etat</t>
  </si>
  <si>
    <t>GENDARMERIE DE SIKASSO</t>
  </si>
  <si>
    <t>SIKASSO</t>
  </si>
  <si>
    <t>Missions</t>
  </si>
  <si>
    <t>ENTREPRISE KAMISSOKO ET FRERES SERVICES -SARL</t>
  </si>
  <si>
    <t>LAFIABOUGOU  RUE : 373 PORTE : 101 BAMAKO MALI</t>
  </si>
  <si>
    <t>Hamdallaye Sikasso</t>
  </si>
  <si>
    <t>FALADIE AV OUA IMMEUBLE YARA BAMAKO MALI</t>
  </si>
  <si>
    <t>Faladié-Sema Rue 884</t>
  </si>
  <si>
    <t>Locations groupes électrogènes</t>
  </si>
  <si>
    <t>Marché DIBIDA Magasin N° D 64</t>
  </si>
  <si>
    <t>Outillages et Consommables</t>
  </si>
  <si>
    <t>Massigui</t>
  </si>
  <si>
    <t>Entretien des routes</t>
  </si>
  <si>
    <t>3EME GROUPEMENT REGIONAL DE LA GARDE NATIONALE</t>
  </si>
  <si>
    <t>Prestations sécurité</t>
  </si>
  <si>
    <t>KAMIS SERVICE SARL</t>
  </si>
  <si>
    <t>Rue 414, Porte 106 Lafiabougou</t>
  </si>
  <si>
    <t>BACO DJICORONI GOLF RUE: 782PORTE : 1782</t>
  </si>
  <si>
    <t>Prestation de service</t>
  </si>
  <si>
    <t>Près de la BDM SA FOUROU</t>
  </si>
  <si>
    <t>082222570D</t>
  </si>
  <si>
    <t>Hamdallaye ACI 2000, Rue 233 Porte 140</t>
  </si>
  <si>
    <t>Audit et conseils</t>
  </si>
  <si>
    <t>NIARELA RUE 402 PORTE 63 BAMAKO MALI</t>
  </si>
  <si>
    <t>Consommables et pièces de rechange</t>
  </si>
  <si>
    <t>Lafiabougou Taliko près du poste de Police</t>
  </si>
  <si>
    <t>Sikasso Mali</t>
  </si>
  <si>
    <t>Entretien véhicules</t>
  </si>
  <si>
    <t>Sogoniko Zone Commerciale BP 2163</t>
  </si>
  <si>
    <t>Niamakoro près du marché</t>
  </si>
  <si>
    <t>Prestations médicales</t>
  </si>
  <si>
    <t xml:space="preserve">Marché DIBIDA </t>
  </si>
  <si>
    <t>TMK SARL</t>
  </si>
  <si>
    <t>SOGONIKO AVENUE DE l’O.U.A.</t>
  </si>
  <si>
    <t>Réparation</t>
  </si>
  <si>
    <t>PETRO-SERVICES WEST AFRICA SARL</t>
  </si>
  <si>
    <t>Rue 385, Porte 235 Hamdallaye ACI 2000</t>
  </si>
  <si>
    <t>Installation et maintenance circuit hydrocarbure</t>
  </si>
  <si>
    <t>DIRECTION NATIONALE DE LA GEOLOHGIE ET DES MINES ROUTE DE SO BAMAKO-MALI</t>
  </si>
  <si>
    <t>Missions et forages</t>
  </si>
  <si>
    <t>ZONE INDUSTRIELLE -ROUTE DE SOTUBA-RUE TITI NIARE-FACE A BATEX CI</t>
  </si>
  <si>
    <t>Assistance santé sécurite au travail</t>
  </si>
  <si>
    <t>FINKOLO GANADOUGOU</t>
  </si>
  <si>
    <t>Consommabe</t>
  </si>
  <si>
    <t>084132724M</t>
  </si>
  <si>
    <t>Cité El Farako Hamdallaye Rue 0812 Porte 94</t>
  </si>
  <si>
    <t>Equipements Electriques</t>
  </si>
  <si>
    <t>YRIMADIO SUR LA ROUTE DE SEGOU BAMAKO MALI</t>
  </si>
  <si>
    <t>Sous traitance</t>
  </si>
  <si>
    <t>HAMDALLAYE BP 126 SIKASSO MALI</t>
  </si>
  <si>
    <t>préstation sécurité</t>
  </si>
  <si>
    <t>BAMAKO SEBENIKORO RN5; IMMEUBLE LEINA ABOU</t>
  </si>
  <si>
    <t>Vérifications engins</t>
  </si>
  <si>
    <t>SOTUBA ACI PRES DU TROISIEME PONT</t>
  </si>
  <si>
    <t xml:space="preserve">OUI </t>
  </si>
  <si>
    <t xml:space="preserve">FOURNITURE DE MATERIEL </t>
  </si>
  <si>
    <t>BAMAKO ET BOURAKEBOUGOU</t>
  </si>
  <si>
    <t xml:space="preserve">PRESTATION SECURITE </t>
  </si>
  <si>
    <t xml:space="preserve">BOURAKEBOUGOU </t>
  </si>
  <si>
    <t xml:space="preserve">LOCATION BATIMENT </t>
  </si>
  <si>
    <t xml:space="preserve">BAMAKO </t>
  </si>
  <si>
    <t xml:space="preserve">SANGARE PARTENERS </t>
  </si>
  <si>
    <t xml:space="preserve">AUDIT ET CONTRÔLE </t>
  </si>
  <si>
    <t>BAMAKO</t>
  </si>
  <si>
    <t xml:space="preserve">ACHAT MATERIEL </t>
  </si>
  <si>
    <t xml:space="preserve">BAMAKO ET BOURAKEBOUGOU </t>
  </si>
  <si>
    <t xml:space="preserve">PRESTATION SERVICES </t>
  </si>
  <si>
    <t>087800193 T</t>
  </si>
  <si>
    <t xml:space="preserve">BOLLORE </t>
  </si>
  <si>
    <t xml:space="preserve">LOGISTIC TRANSIT </t>
  </si>
  <si>
    <t xml:space="preserve">BAMAKO BOURAKEBOUGOU </t>
  </si>
  <si>
    <t xml:space="preserve">FORAGE </t>
  </si>
  <si>
    <t xml:space="preserve">PRESTATIONS DE SERVICE </t>
  </si>
  <si>
    <t xml:space="preserve">PRESTATION DE SERVICES </t>
  </si>
  <si>
    <t>ACHAT DE BILLET DE VOYAGE</t>
  </si>
  <si>
    <t>ACHAT DE GAZOIL</t>
  </si>
  <si>
    <t>ACI 2002 RUE 311 BP1936</t>
  </si>
  <si>
    <t>MISE A DISPOSITION PERSONNEL</t>
  </si>
  <si>
    <t>SITE CARRIERE</t>
  </si>
  <si>
    <t>Hamdallaye ACI 200 Avenue Cheick Zaed</t>
  </si>
  <si>
    <t>EXPERTISE COMPTABLE</t>
  </si>
  <si>
    <t>AGENCE</t>
  </si>
  <si>
    <t>Bamako Yirimadio Cité Yelen Lot H14 commune VI BPE:880</t>
  </si>
  <si>
    <t>Gardiennage</t>
  </si>
  <si>
    <t xml:space="preserve">Hamdallaye Marché Bamako </t>
  </si>
  <si>
    <t>GEOMETRE</t>
  </si>
  <si>
    <t>ELECTRICITE</t>
  </si>
  <si>
    <t>DIAGO</t>
  </si>
  <si>
    <t>SEM</t>
  </si>
  <si>
    <t>BILLET D'AVION</t>
  </si>
  <si>
    <t>MANUTENTION</t>
  </si>
  <si>
    <t>TANSIT</t>
  </si>
  <si>
    <t>ASSISTANCE RH</t>
  </si>
  <si>
    <t>CONFISERIE</t>
  </si>
  <si>
    <t>CHAUDRONERIE</t>
  </si>
  <si>
    <t>COMUNICATION</t>
  </si>
  <si>
    <t>TRANSPORT</t>
  </si>
  <si>
    <t>HOTEL</t>
  </si>
  <si>
    <t>CONSULTANT</t>
  </si>
  <si>
    <t>CARBURANTS</t>
  </si>
  <si>
    <t>BTP</t>
  </si>
  <si>
    <t>MAGASINS</t>
  </si>
  <si>
    <t>TRANSIT TRANSPORT</t>
  </si>
  <si>
    <t>AEMS SARL MALI</t>
  </si>
  <si>
    <t>Yirimadio en face du stade du 26 mars Bamako Mali</t>
  </si>
  <si>
    <t>LOCATION ENGINS MINIERS</t>
  </si>
  <si>
    <t>Tabakoto</t>
  </si>
  <si>
    <t>Zone industrielle Sotuba Bamako</t>
  </si>
  <si>
    <t>Fourniture de Gaz</t>
  </si>
  <si>
    <t>Face OPAM KENIEBA KAYES</t>
  </si>
  <si>
    <t>Quincaillerie</t>
  </si>
  <si>
    <t>Faladie Sema Rue 841 Porte 202 BP 366 Bamako MALI</t>
  </si>
  <si>
    <t>Fourniture de chaux</t>
  </si>
  <si>
    <t>Baco djicoroni pres de la station Niatao</t>
  </si>
  <si>
    <t>TELECOMMUNICATION</t>
  </si>
  <si>
    <t>Avenue du Mali ACI2000 Bamako</t>
  </si>
  <si>
    <t>Kalanbancoura  Rue 367 Lot 385P Bamako MALI</t>
  </si>
  <si>
    <t>FORAGE MINIER</t>
  </si>
  <si>
    <t>Hamadalye ACI2000 Pres du College Horizon Imm CCM</t>
  </si>
  <si>
    <t>TRANSPORT MINERAIS</t>
  </si>
  <si>
    <t>ETASI</t>
  </si>
  <si>
    <t>Bamako Regim: BCCM: MA-BKO2009 Bamako MALI</t>
  </si>
  <si>
    <t>LOCATION GRUE</t>
  </si>
  <si>
    <t>Imm Gakou Sotuba Face Quartier Bougouba</t>
  </si>
  <si>
    <t>PIECES DE RECHANGES</t>
  </si>
  <si>
    <t>FORACO-SAHEL</t>
  </si>
  <si>
    <t>Magnambou Plateau Bamako</t>
  </si>
  <si>
    <t>GCS SARL</t>
  </si>
  <si>
    <t>FALADIE SEMA BKO</t>
  </si>
  <si>
    <t>FILTRES</t>
  </si>
  <si>
    <t>Bamako Yirimadio</t>
  </si>
  <si>
    <t>Réparation parebrise</t>
  </si>
  <si>
    <t>SOTUBA ACI RUE NON CODIFIER BP 1644 BAMAKO</t>
  </si>
  <si>
    <t>MATERIEL DE SECURITE</t>
  </si>
  <si>
    <t>HOTELLERIE</t>
  </si>
  <si>
    <t>Rue 414 Porte 106  Lafiabougou Bko</t>
  </si>
  <si>
    <t>PIECES DE RECHANGES &amp; ACHATS NOURITURES</t>
  </si>
  <si>
    <t>TABAKAO KAYES</t>
  </si>
  <si>
    <t>Soudeur/Metallurgie</t>
  </si>
  <si>
    <t>0878004696G</t>
  </si>
  <si>
    <t>Hamdalye ACI 2000</t>
  </si>
  <si>
    <t>FOURNITURE INTERNET</t>
  </si>
  <si>
    <t>FALDIE SOKOURA</t>
  </si>
  <si>
    <t>PRODUITS PHARMACETIQUES</t>
  </si>
  <si>
    <t>PROSLAB-MICROBIOCONSULTING SAR</t>
  </si>
  <si>
    <t>SIEGE DAOUDABOUGOU PORTE 312 BAMAKO MALI</t>
  </si>
  <si>
    <t>ANALYSE LABORATOIRE</t>
  </si>
  <si>
    <t>SANDVIK MINING &amp; CONSTRUCTION</t>
  </si>
  <si>
    <t>VILLA D36 CITE DU NIGER DE BKO</t>
  </si>
  <si>
    <t>ZONE INDUSTRIELLE SOTUBA RUE 947 PORTE 213</t>
  </si>
  <si>
    <t>SMT MALI SARL</t>
  </si>
  <si>
    <t>Rue Pasteur( Face a la brichole Mali) Sotuba Commune 1</t>
  </si>
  <si>
    <t>Hipodrome Rue 214 Port 104 BP E1160</t>
  </si>
  <si>
    <t>SOCIETE MINIERE</t>
  </si>
  <si>
    <t>Bamako Zone Industrielle BPE 1391, Banankoro Derriere Bramali</t>
  </si>
  <si>
    <t>Av.OUA Mag4407 Face Somatra BP1050 BAMAKO</t>
  </si>
  <si>
    <t>Commerce General Imm Karamoko Kane</t>
  </si>
  <si>
    <t>FOURNITURES INFORMATIQUES</t>
  </si>
  <si>
    <t>Route de L'aeoport Rue 282 P 92 Kalaban Coura BKO</t>
  </si>
  <si>
    <t>TRANSIT/TRANSPORT</t>
  </si>
  <si>
    <t>VIVO ENERGY MALI.</t>
  </si>
  <si>
    <t>QUARTIER HIPPRODOME ROUTE DE KOULIKORO</t>
  </si>
  <si>
    <t>CARBURANT/LUBRIFIANTS</t>
  </si>
  <si>
    <t>Marche Dibida Imm Somatra</t>
  </si>
  <si>
    <t>Daoudabougou avenue de L'OUA Route de Faladie Bamako MALI</t>
  </si>
  <si>
    <t>PNEUMATIQUES</t>
  </si>
  <si>
    <t>Avenu cheick zayed Imm ABK 6 Hamdallaye ACI 2000</t>
  </si>
  <si>
    <t>MOBILIER DE BUREAU</t>
  </si>
  <si>
    <t xml:space="preserve">MISSABOUGOU BAMAKO </t>
  </si>
  <si>
    <t>TRANSPORT PERSONNEL</t>
  </si>
  <si>
    <t>Immeuble  SONAVIE ACI 2000 BKO</t>
  </si>
  <si>
    <t>ASSURANCES</t>
  </si>
  <si>
    <t>BAMAKO MALI REGISTRE COMMERCE MA.BKO B 7073</t>
  </si>
  <si>
    <t>Sahel Aviation Services</t>
  </si>
  <si>
    <t>TRANSPORT AERIEN</t>
  </si>
  <si>
    <t>Rue 382, ACI 2000 Bamako</t>
  </si>
  <si>
    <t>Immeuble CMC, Hamdallaye ACI 2000</t>
  </si>
  <si>
    <t xml:space="preserve"> 086109313J</t>
  </si>
  <si>
    <t>ETS Mahamadou Toure</t>
  </si>
  <si>
    <t>DERRIERE AUTO GARE SOGONIKO BAMAKO</t>
  </si>
  <si>
    <t>HAMDALLAYE ACI 2000 FACE A L'AMRTP BAMAKO MALI</t>
  </si>
  <si>
    <t>Hippodrome, rue 246 porte 779</t>
  </si>
  <si>
    <t>1er Etage imm DFA Communication Rue 317 Porte 249 Hamdallaye ACI BP 3040 BAMAKO MALI</t>
  </si>
  <si>
    <t>CABINET D'AUDIT</t>
  </si>
  <si>
    <t>KENIEBA / KAYES</t>
  </si>
  <si>
    <t>HAMDALLAYE ACI RUE 339 PORTE 118</t>
  </si>
  <si>
    <t>Route 30m NIAMAKORO BAMAKO</t>
  </si>
  <si>
    <t>Gardiennage/Assainissement</t>
  </si>
  <si>
    <t>BME</t>
  </si>
  <si>
    <t>Faladie SEMA a cote du tour de Bamako Mali</t>
  </si>
  <si>
    <t>ACHAT EXPLOSIFS</t>
  </si>
  <si>
    <t>NIARELA II Rue 376 Porte 1230 BP 1273 Bamako Mali</t>
  </si>
  <si>
    <t>CABINET AVOCAT</t>
  </si>
  <si>
    <t xml:space="preserve">ATTBOUGOU 1008 Rue 601 </t>
  </si>
  <si>
    <t>PRODUITS ALIMENTAIRES</t>
  </si>
  <si>
    <t>Zone Industrielle Rue 839 Porte 56</t>
  </si>
  <si>
    <t>ACHAT NOURRITURE</t>
  </si>
  <si>
    <t>ATTBOUGOU 1008 RUE 601 BKO</t>
  </si>
  <si>
    <t>KALABAN COURA PRES DE FEBAK BAMAKO MALI RUE 406 PORTE 402</t>
  </si>
  <si>
    <t>PRODUITS PETROLIERS</t>
  </si>
  <si>
    <t>SDV MALI</t>
  </si>
  <si>
    <t>TOTAL GAPMOS</t>
  </si>
  <si>
    <t>CFAO MOTORS</t>
  </si>
  <si>
    <t>ACHAT DE VEHICULES</t>
  </si>
  <si>
    <t>PRODUITS GAZEUX</t>
  </si>
  <si>
    <t>ASSISTANCE FISCALE</t>
  </si>
  <si>
    <t>MANUTENTION AFRICAINE</t>
  </si>
  <si>
    <t>BIENS D'EQUIPEMENT</t>
  </si>
  <si>
    <t>EGCC</t>
  </si>
  <si>
    <t>COMMISSARIAT AUX COMPTES</t>
  </si>
  <si>
    <t>VENTE DE BILLET D'AVION</t>
  </si>
  <si>
    <t>LOCATION D'AVION &amp; VENTE DE BILLETS D'AVION</t>
  </si>
  <si>
    <t>INJELEC MALI SARL          CFA</t>
  </si>
  <si>
    <t>ACHAT DE BIENS</t>
  </si>
  <si>
    <t>SIAKA TRAORE               CFA</t>
  </si>
  <si>
    <t>SADIOLA</t>
  </si>
  <si>
    <t>ACHAT DE BIENS &amp; SERVICES</t>
  </si>
  <si>
    <t>SERVICES DE MAINTENANCE ET D'ENTRETIEN</t>
  </si>
  <si>
    <t>SADIOLA-VIGILANCE          CFA</t>
  </si>
  <si>
    <t>SERVICES DE SURVEILLANCE</t>
  </si>
  <si>
    <t>SADIOLA-SANYA              CFA</t>
  </si>
  <si>
    <t>SARA                       CFA</t>
  </si>
  <si>
    <t>PRODUITS DIVERS DE SUPERMACHE</t>
  </si>
  <si>
    <t>MAHAMOUDOU DJIRE</t>
  </si>
  <si>
    <t>SERVICES DE MENUISERIE</t>
  </si>
  <si>
    <t>ACHAT DE MEDICAMENTS</t>
  </si>
  <si>
    <t>KAYES</t>
  </si>
  <si>
    <t>CONSTRUCTION METALLIQUE</t>
  </si>
  <si>
    <t>SERVICES D'ENTRETIEN</t>
  </si>
  <si>
    <t>CONSTRUCTION GENIE CIVIL</t>
  </si>
  <si>
    <t>SERVICES DE TELECOMMUNICATION</t>
  </si>
  <si>
    <t>SOCIETE MALIENNE PDRT CHIMIQUE</t>
  </si>
  <si>
    <t>PRODUITS CHIMIQUES</t>
  </si>
  <si>
    <t>SOCIETE DE FORAGE ET DE TRAV.P</t>
  </si>
  <si>
    <t xml:space="preserve">LOCATION D'EQUIPEMENTS MINIERS </t>
  </si>
  <si>
    <t>BAMEME DIAKITE</t>
  </si>
  <si>
    <t>PIECES DETACHEES</t>
  </si>
  <si>
    <t>ETUDES D'IMPACTE ENVIRONNEMENTAL</t>
  </si>
  <si>
    <t>ANALYSE D'ECHATILLONS D'EAU</t>
  </si>
  <si>
    <t>MATERIELS INFORMATIQUES ET DIVERS</t>
  </si>
  <si>
    <t>TRANSPORT DE PERSONNEL</t>
  </si>
  <si>
    <t>ACTIVITES DE FORAGE</t>
  </si>
  <si>
    <t>MALIAN AERO COMPANY</t>
  </si>
  <si>
    <t>LOCATION D'AVION</t>
  </si>
  <si>
    <t>SERVICES D'EXPLOSION MINIERE</t>
  </si>
  <si>
    <t>TALENTS PLUS CONSEILS MALI</t>
  </si>
  <si>
    <t>FORMATION DE PERSONNEL</t>
  </si>
  <si>
    <t>LOCATION D'EQUIPEMENTS MINIERS &amp; AUTRES</t>
  </si>
  <si>
    <t>FOURNITURE D'IMAGE</t>
  </si>
  <si>
    <t>CONSTRUCTION GENIE CIVIL &amp; MISE A DISPOSITION DE PERSONNEL</t>
  </si>
  <si>
    <t>ACHAT DE PIECES MECANIQUES</t>
  </si>
  <si>
    <t>AFRILOG MALI</t>
  </si>
  <si>
    <t>MATERIELS BUREAUTIQUE</t>
  </si>
  <si>
    <t>ACTIVITES DE PLANTATION D'ARBRE</t>
  </si>
  <si>
    <t xml:space="preserve">MISE A DISPOSITION D'INGENIERES &amp; TECHNICIENS CIVILS </t>
  </si>
  <si>
    <t>ASSISTANCE JURIDIQUE</t>
  </si>
  <si>
    <t>ANALYSE D'ECHATILLONS DE MINERAI</t>
  </si>
  <si>
    <t>MATERIELS &amp; EQUIPEMENT DE BUREAU</t>
  </si>
  <si>
    <t xml:space="preserve">ACHAT &amp; MAINTENANCE DE MOTEUR </t>
  </si>
  <si>
    <t xml:space="preserve">SERVICES DE COLLAGE DE </t>
  </si>
  <si>
    <t>CONSEIL &amp; FACILITATION</t>
  </si>
  <si>
    <t>ACHAT DE GRAVIER</t>
  </si>
  <si>
    <t>ASSISTANCE RECOUVREMENT</t>
  </si>
  <si>
    <t>ACHAT DE BILLETS D'AVION</t>
  </si>
  <si>
    <t>SERVICES DE GARDIENNAGE</t>
  </si>
  <si>
    <t>SERVICES D'ASSURANCE</t>
  </si>
  <si>
    <t>SERVICES D'EXCAVATION DE TRANSPORT DE MINERAI &amp; ASSIMILE</t>
  </si>
  <si>
    <t>SOCIETE BARAKA DES PRTS PETROL</t>
  </si>
  <si>
    <t>LOCATION IMMOBILIERE &amp; AUTRES</t>
  </si>
  <si>
    <t>CAPITAL DRILLING MALI SARL</t>
  </si>
  <si>
    <t>FORAGE &amp; ASSIMILE</t>
  </si>
  <si>
    <t>ASSISTANCE JURIDIQUE &amp; FISCALE</t>
  </si>
  <si>
    <t>ACHAT VEHICULES</t>
  </si>
  <si>
    <t>KAYES KHASSO GAHMA</t>
  </si>
  <si>
    <t>909, RUE 128, SOGONIKO,</t>
  </si>
  <si>
    <t>TRANSIT</t>
  </si>
  <si>
    <t>SOCIETE MAHAMOUDOU DJIRE&amp; FILS</t>
  </si>
  <si>
    <t>SOKORODJI CITE VERS LE GRAND MARCHE</t>
  </si>
  <si>
    <t>BAMAKO, OUEZZINDOUGOU, R354, P147</t>
  </si>
  <si>
    <t>HAM ACI 2000 IMM ATLANTIQUE ASSUR</t>
  </si>
  <si>
    <t>ACI 2000, RUE 390, PORTE 806,</t>
  </si>
  <si>
    <t>RUE 146 PORTE 488, CERLE DE KATI</t>
  </si>
  <si>
    <t>PRESTAATION MEDICALE</t>
  </si>
  <si>
    <t>BAMAKO MALI SOTUBA ACI</t>
  </si>
  <si>
    <t>SERVICES DE FORAGE ET EQUIPEMENT</t>
  </si>
  <si>
    <t>Rue 378-ACI 2000</t>
  </si>
  <si>
    <t>Conseiller fiscal</t>
  </si>
  <si>
    <t xml:space="preserve">KOMANA </t>
  </si>
  <si>
    <t>ACTENGINEERING-SARL</t>
  </si>
  <si>
    <t>622, Rue 876-Immeuble Banou</t>
  </si>
  <si>
    <t>Etudes</t>
  </si>
  <si>
    <t>Hippodrome rue 30 porte 192</t>
  </si>
  <si>
    <t>Maintenance</t>
  </si>
  <si>
    <t>AEMS</t>
  </si>
  <si>
    <t>Yirimadio en Face du</t>
  </si>
  <si>
    <t>Sous-traitance Minier</t>
  </si>
  <si>
    <t>Yimadjo face stade 26 mars</t>
  </si>
  <si>
    <t>Sous Traitance</t>
  </si>
  <si>
    <t>Hamdallaye ACI 200 Rue 286 Porte 2129</t>
  </si>
  <si>
    <t>Transit et transport de materiel</t>
  </si>
  <si>
    <t>Imm. Timbuctu rue de l'IER Sotuba</t>
  </si>
  <si>
    <t>Annonce</t>
  </si>
  <si>
    <t>ACI  2000 RUE 360 imm. Ramata SAMASSA</t>
  </si>
  <si>
    <t>Location d'equipement lourds</t>
  </si>
  <si>
    <t>Hamdallaye ACI 2000</t>
  </si>
  <si>
    <t>ATLANTIQUE ASSURANCES MALI</t>
  </si>
  <si>
    <t>Immeuble Atlantique Assurance</t>
  </si>
  <si>
    <t>Djicoroni Para cite des ifirmiers</t>
  </si>
  <si>
    <t>Livraison de biens</t>
  </si>
  <si>
    <t>Faso-kanu</t>
  </si>
  <si>
    <t>Reparation vehicule</t>
  </si>
  <si>
    <t>Kalanba Coura Ext-sud</t>
  </si>
  <si>
    <t>Analyse medical</t>
  </si>
  <si>
    <t>Diafrana Bamako</t>
  </si>
  <si>
    <t>Service informatique</t>
  </si>
  <si>
    <t>Banakabougou pres de lamosquee</t>
  </si>
  <si>
    <t>Abonnement television</t>
  </si>
  <si>
    <t>525AV. MODIBO KEITA</t>
  </si>
  <si>
    <t>Analyse d'echantillon</t>
  </si>
  <si>
    <t>RUE BABA DIARRA</t>
  </si>
  <si>
    <t>Rue du Docteur Charles Merieux</t>
  </si>
  <si>
    <t>Magnambougou Fasso Kanu</t>
  </si>
  <si>
    <t>Location de Bureau</t>
  </si>
  <si>
    <t>CIS MALI SARL</t>
  </si>
  <si>
    <t>Sotuba ACI,Rue de  IER</t>
  </si>
  <si>
    <t>Gestion Camp et Restauration</t>
  </si>
  <si>
    <t>DHL EXPRESS</t>
  </si>
  <si>
    <t>Quartier du fleuve rez-de</t>
  </si>
  <si>
    <t>Transporteur</t>
  </si>
  <si>
    <t>Sogoniko zone commerciale</t>
  </si>
  <si>
    <t>Location de vehicule</t>
  </si>
  <si>
    <t>Banakabougou commerciale apres la cours supreme</t>
  </si>
  <si>
    <t>CIte El farako, Rue 0812, Porte 10</t>
  </si>
  <si>
    <t>location mariel lourds</t>
  </si>
  <si>
    <t>64 44 44 88</t>
  </si>
  <si>
    <t>Prestation de services</t>
  </si>
  <si>
    <t>Lafiabougou rue 220-porte 337</t>
  </si>
  <si>
    <t>Entretien climatiseur</t>
  </si>
  <si>
    <t>Sanso</t>
  </si>
  <si>
    <t>Daoudabougou près-Station</t>
  </si>
  <si>
    <t>Travaux de menuiserie</t>
  </si>
  <si>
    <t>Bamako Kalaban Coura</t>
  </si>
  <si>
    <t>Tinieba</t>
  </si>
  <si>
    <t>Confession Panneaux</t>
  </si>
  <si>
    <t>Bougoudalé koko</t>
  </si>
  <si>
    <t>Bougoudale, cercle de Yanfolila, commune Yallankore soloba</t>
  </si>
  <si>
    <t>Contruction</t>
  </si>
  <si>
    <t xml:space="preserve">Bamako Senou Loko carre </t>
  </si>
  <si>
    <t>Bamako Sotuba pres du</t>
  </si>
  <si>
    <t>OUENZINDOUGOU RUE 35</t>
  </si>
  <si>
    <t>Rebobinage</t>
  </si>
  <si>
    <t>Cite du Niger 3075 rue revolution d octobre 013 Bamako</t>
  </si>
  <si>
    <t>Prestation gardiennage</t>
  </si>
  <si>
    <t>Balaban coura, rue 260</t>
  </si>
  <si>
    <t xml:space="preserve">Prestation environnement </t>
  </si>
  <si>
    <t>Bencounda pres du</t>
  </si>
  <si>
    <t>ET.A.SI</t>
  </si>
  <si>
    <t xml:space="preserve">Marche Dibida Imm.ANPE face pharmacie populaire </t>
  </si>
  <si>
    <t>ENTREPRISE TRAORE &amp; FRERES</t>
  </si>
  <si>
    <t>Faladie Solola en face de la</t>
  </si>
  <si>
    <t>Hamdallaye ACI 2000 Imm Assurance Sunu</t>
  </si>
  <si>
    <t>Notaire</t>
  </si>
  <si>
    <t>Actes Notarials</t>
  </si>
  <si>
    <t>Hamdalaye ACI 2000, rue 340</t>
  </si>
  <si>
    <t>Maintenance extincteur</t>
  </si>
  <si>
    <t xml:space="preserve">Magnambougou plateau </t>
  </si>
  <si>
    <t>Prestation Juridique</t>
  </si>
  <si>
    <t>BOUGOUDALE</t>
  </si>
  <si>
    <t>Desherbage</t>
  </si>
  <si>
    <t>Yallancoro Soloba</t>
  </si>
  <si>
    <t>Ramassage d'ordure</t>
  </si>
  <si>
    <t>Bougoudale  Yanfolia 94 96 89 28</t>
  </si>
  <si>
    <t>Pulverification</t>
  </si>
  <si>
    <t>Yanfolila Bounoukobougou</t>
  </si>
  <si>
    <t>Vidange</t>
  </si>
  <si>
    <t>Imm Bemba BagayogoAvenue de l'OUA</t>
  </si>
  <si>
    <t>Prestation informatique</t>
  </si>
  <si>
    <t>FALADIE RUE 418 - P83</t>
  </si>
  <si>
    <t>Auditeur</t>
  </si>
  <si>
    <t>Sotuba ACI Bamako</t>
  </si>
  <si>
    <t>Pres de la salle de spectacles</t>
  </si>
  <si>
    <t>Hebergement</t>
  </si>
  <si>
    <t>IMAGRI SARL</t>
  </si>
  <si>
    <t>TABAKORO ROUTE SEGOU</t>
  </si>
  <si>
    <t>Travaux miniers</t>
  </si>
  <si>
    <t>Badialan III, rue 495,</t>
  </si>
  <si>
    <t>Travaux imprimerie</t>
  </si>
  <si>
    <t xml:space="preserve">Avenue Cheick Zayed Hamdallaye </t>
  </si>
  <si>
    <t>Entretien de vehicule</t>
  </si>
  <si>
    <t>HAMDALLAYE ACI 2000RUE 407 - PORTE 298</t>
  </si>
  <si>
    <t>Immeuble Dédé Dembelé</t>
  </si>
  <si>
    <t>Consultantion douaniere</t>
  </si>
  <si>
    <t>Bounoukobougou</t>
  </si>
  <si>
    <t xml:space="preserve">Menuiserie </t>
  </si>
  <si>
    <t>Quartier du fleuve, commune III, ex immeub.Air France 3eme Etage Avenue Modibo Keita</t>
  </si>
  <si>
    <t>RUE 238 PORTE 186</t>
  </si>
  <si>
    <t>Quartier Mali -ACI 300</t>
  </si>
  <si>
    <t>Analyse medicale</t>
  </si>
  <si>
    <t xml:space="preserve">Avenue Kasse Keita </t>
  </si>
  <si>
    <t>Telecom et internet</t>
  </si>
  <si>
    <t>ONOMO HOTEL BAMAKO</t>
  </si>
  <si>
    <t>Quartier du fleuve entre</t>
  </si>
  <si>
    <t>Connection Internet et telephone</t>
  </si>
  <si>
    <t>Prestation medicale</t>
  </si>
  <si>
    <t>PROSLABS MICROBIO CONSULT SARL</t>
  </si>
  <si>
    <t>Dialakorobougou ACI route de segou</t>
  </si>
  <si>
    <t>Yanfolia ( region de Sikasso)</t>
  </si>
  <si>
    <t>Prestation radio</t>
  </si>
  <si>
    <t>Magnambougou, rue 328</t>
  </si>
  <si>
    <t>SAER EMPLOI</t>
  </si>
  <si>
    <t>Hamdallaye ACI 2000, rue 311</t>
  </si>
  <si>
    <t>Mise a Disposition du Personnel et Recrutements</t>
  </si>
  <si>
    <t>Faladié SEMA</t>
  </si>
  <si>
    <t>PulverificatION</t>
  </si>
  <si>
    <t>Quartier du Fleuve , Boulevard du 22 Octobre</t>
  </si>
  <si>
    <t>Route de Sotuba, Imm.AD Negoce</t>
  </si>
  <si>
    <t>Faladie avenue 30 metre</t>
  </si>
  <si>
    <t xml:space="preserve">Hôtel Kamankolé Kayes BP:02 </t>
  </si>
  <si>
    <t>Prestateur de services</t>
  </si>
  <si>
    <t>SGS MALI SARL</t>
  </si>
  <si>
    <t>Zone industrielle porte 40, rue 948 Sotuba</t>
  </si>
  <si>
    <t>Cite El farako, Rue 0812, Porte 10 Bamako Mali</t>
  </si>
  <si>
    <t>Imm. Amadou Baouro Cissé</t>
  </si>
  <si>
    <t>SO.YA.BTP SARL</t>
  </si>
  <si>
    <t xml:space="preserve">Sikasso </t>
  </si>
  <si>
    <t>560 Avenue de la nation</t>
  </si>
  <si>
    <t>Rue RDA Bamako , tel 66 71 46 23</t>
  </si>
  <si>
    <t>Confection de tenue</t>
  </si>
  <si>
    <t>Sogoniko-Avenue de l'OUA Imm. Karamoko KANE BP 821</t>
  </si>
  <si>
    <t>Sogoniko Avenue de l'OUA Imm.Karamoko Kane</t>
  </si>
  <si>
    <t>Laboratoire de Biologie</t>
  </si>
  <si>
    <t>Universite</t>
  </si>
  <si>
    <t>NIARELA</t>
  </si>
  <si>
    <t>FALADIE DOUANES</t>
  </si>
  <si>
    <t>TRANSITS</t>
  </si>
  <si>
    <t>YIRIMADJO 1008 LGTS BKO</t>
  </si>
  <si>
    <t>LOCATION CAMION TRANSPORT</t>
  </si>
  <si>
    <t xml:space="preserve">SECURITE </t>
  </si>
  <si>
    <t>GASOIL</t>
  </si>
  <si>
    <t>ALS LABORATORY GROUP</t>
  </si>
  <si>
    <t>Koulouba Sogonafing
B.P.E 2670 - BAMAKO
MALI
District de Bamako
ML - MALI</t>
  </si>
  <si>
    <t>Analyse-Sondages Echantillons</t>
  </si>
  <si>
    <t>Baco Djicoroni ACI
Rue 589 Porte 510
 - Bamako
DISTRICT DE BAMAKO
Mali
ML - MALI</t>
  </si>
  <si>
    <t>Location Citernes-Arrosage</t>
  </si>
  <si>
    <t>MAGNAMBOUGOU
RUE 250
BPE 2395 - BAMAKO
ML - MALI</t>
  </si>
  <si>
    <t>Travaux de Géophysique -Géochimie et Sondage</t>
  </si>
  <si>
    <t>DCS MALI SARL</t>
  </si>
  <si>
    <t>Imm ABK II Bur.210 ACI 2000
Imm ABK II Bur.210 ACI 2000
 - BAMAKO
MALI
ML - MALI</t>
  </si>
  <si>
    <t>HAMDALLAYE
2000 - ACI
BAMAKO
ML - MALI</t>
  </si>
  <si>
    <t>Location d'engins</t>
  </si>
  <si>
    <t>Retenue</t>
  </si>
  <si>
    <t>GARDE NATIONALE</t>
  </si>
  <si>
    <t>SIKASSO
 - 
MALI
ML - MALI</t>
  </si>
  <si>
    <t>Securité-Protection</t>
  </si>
  <si>
    <t>GROUPEMENT MOBILE DE SIKASSO
ESCADRON 3/1 SIKASSO
 - 
ML - MALI</t>
  </si>
  <si>
    <t>TOROKORO COMMUNE RURALE DE FOUROU - FOUROU</t>
  </si>
  <si>
    <t>Securisationdu Bulldozer et de la plate-forme d'exploration a taba</t>
  </si>
  <si>
    <t>Bamako, Imm Flamboyant R:388 P:88
Hamdallaye ACI 2000
 - 
ML - MALI</t>
  </si>
  <si>
    <t>Assistance Juridique</t>
  </si>
  <si>
    <t>SOTUBA ACI, BAMAKO MALI
 - 
ML - MALI</t>
  </si>
  <si>
    <t>Location d'Engins pour Activités Minières</t>
  </si>
  <si>
    <t>Com. De Kalaban Coro BP / RUE:815 / PORTE:3288 BAMAKO, Tél:(+223) 92 28 80 74 // 66 89 56 82</t>
  </si>
  <si>
    <t>Hamdallaye ACI2000 Rue: 360, Porte 1961 - Bamako ML - MALI</t>
  </si>
  <si>
    <t>Rue 385, Porte 235 Mali Hamdallaye ACI 2000 - Hamdallaye TBA ML - MALI</t>
  </si>
  <si>
    <t>ingenierie/Informatique</t>
  </si>
  <si>
    <t>Bankabougou Commercial Route de Sekou NA - Bamako MALI ML - MALI</t>
  </si>
  <si>
    <t>Hydrocarbures</t>
  </si>
  <si>
    <t>HAMDALLAYE ACI2000,RUE408,P:185 BPE 2432 - BAMAKO MALI ML - MALI</t>
  </si>
  <si>
    <t>Assistance Fiscale</t>
  </si>
  <si>
    <t>PORTE 40 RUE 948 ZONE INDUSRIELLE BP E2514 - BAMAKO MALI ML - MALI</t>
  </si>
  <si>
    <t>Analyses</t>
  </si>
  <si>
    <t>SOCIETE BARAKA PRODUITS PETROLIERS</t>
  </si>
  <si>
    <t>ROUTE DU 30M NIAMAKOROBPE: 245 - BAMAKO ML - MALI</t>
  </si>
  <si>
    <t>SOCIETE DE FORAGES ET DE TRAVAUX PUBLICS (S.F.T.P)</t>
  </si>
  <si>
    <t>HOTEL KAMANKOLE A KAYES- KAYES ML - MALI</t>
  </si>
  <si>
    <t>Activités Minières</t>
  </si>
  <si>
    <t>Hamdallaye ACI 2000, Rue D365, Porte 42</t>
  </si>
  <si>
    <t>Diverses Prestations</t>
  </si>
  <si>
    <t>DATA REQUIRED 
YE - YEMEN</t>
  </si>
  <si>
    <t>Finance et Logistique</t>
  </si>
  <si>
    <t>HAMDALLAYE ACI 2000 IMMEUBLE DAKOLO BP13 - BAMAKO DISTRICT DE BAMAKO ML - MALI</t>
  </si>
  <si>
    <t>Achats de Gasoil</t>
  </si>
  <si>
    <t>Hippodrome,  Rue 218 Porte 522- BAMAKO ML - MALI+223 7624 6968;+223 6679 3030</t>
  </si>
  <si>
    <t>Bamako, Kalaban Coura face Ecole</t>
  </si>
  <si>
    <t>Etudes socio environnementales</t>
  </si>
  <si>
    <t>BAMAKO-ZONE INDUSTRIELLE</t>
  </si>
  <si>
    <t>Cantine</t>
  </si>
  <si>
    <t>EDM SA</t>
  </si>
  <si>
    <t>Bamako, Square Patrice Lumumba</t>
  </si>
  <si>
    <t>Electricité</t>
  </si>
  <si>
    <t>SAHEL GEOTECHINIQUE</t>
  </si>
  <si>
    <t>Bamako, Magnambougou</t>
  </si>
  <si>
    <t>Etudes géotechnique</t>
  </si>
  <si>
    <t>Bamako, Hamdallaye ACI 2000</t>
  </si>
  <si>
    <t>Internet &amp; téléphone</t>
  </si>
  <si>
    <t>Kalana &amp; Bamako</t>
  </si>
  <si>
    <t>Kalana, Face à l'EDM sa de Kalana</t>
  </si>
  <si>
    <t>Pharmacie</t>
  </si>
  <si>
    <t>Bamako; Nierala Rue:459; porte 23</t>
  </si>
  <si>
    <t xml:space="preserve">Formation </t>
  </si>
  <si>
    <t>Bko; Rue 360 BP E:5190</t>
  </si>
  <si>
    <t>Founiture carburant</t>
  </si>
  <si>
    <t>Bamako, Sotuba ACI , Avenue</t>
  </si>
  <si>
    <t>Achat véhicule &amp; divers entretiens</t>
  </si>
  <si>
    <t>COTE EST DE LA COUR D(APPEL A ZRNY</t>
  </si>
  <si>
    <t>Forages</t>
  </si>
  <si>
    <t>PROSLABS MICROSID CONSULTING</t>
  </si>
  <si>
    <t>Bamako, Daoudabougou</t>
  </si>
  <si>
    <t>Analyses eaux et poussières</t>
  </si>
  <si>
    <t>Bamako, Niarela Rue 376, Porte 101</t>
  </si>
  <si>
    <t>Achats tenue de travail</t>
  </si>
  <si>
    <t>Bamako, Bamako coura</t>
  </si>
  <si>
    <t>Divers achats</t>
  </si>
  <si>
    <t>POLYCLINIQUE PASTEUR</t>
  </si>
  <si>
    <t>Bamako, ACI 2000 Avenue du Mali</t>
  </si>
  <si>
    <t>Traitements medicaux</t>
  </si>
  <si>
    <t>SOCIETE D'EXPERTISE COMPTABLE DIARRA</t>
  </si>
  <si>
    <t>Bamako, Hamdallage ACI2000, Rue 378</t>
  </si>
  <si>
    <t>Commissariat aux comptes</t>
  </si>
  <si>
    <t xml:space="preserve"> Non </t>
  </si>
  <si>
    <t>Niamana Shell
E-238 Bko Mali
N/A - Bamako
MALI
ML - MALI</t>
  </si>
  <si>
    <t>Fournisseurs de biens</t>
  </si>
  <si>
    <t>HAMDALLAYE ACI 2000 RU 385 - PORTE 235 BPE 1622 - BAMAKO DISTRICT DE BAMAKO ML - MALI</t>
  </si>
  <si>
    <t>`</t>
  </si>
  <si>
    <t>VILLAGE DE FOUROU
CERCLE DE KADIOLO
 - FOUROU
ML - MALI</t>
  </si>
  <si>
    <t>Fourou
Cercle de Kadiolo
 - FOUROU
ML - MALI</t>
  </si>
  <si>
    <t>VILLAGE DE BANANSO
CERCLE DE KADIOLO
 - BAMAKO
ML - MALI</t>
  </si>
  <si>
    <t>Yirimadio Bamako
Pres du Stade du 26 Mars
BP: 3299 BAMAKO MALI - Bamako
Mali
ML - MALI</t>
  </si>
  <si>
    <t>BADALABOUGOU AVENUE DE L'OUA
PRES DE L'AMBASSADE D'ALLEMAGNE
BP 936 - BAMAKO-ML
ML - MALI</t>
  </si>
  <si>
    <t>Prestataire de services</t>
  </si>
  <si>
    <t>BP 1644
 - BAMAKO
ML - MALI</t>
  </si>
  <si>
    <t>Commune V, Torokorobougou
 - 
ML - MALI</t>
  </si>
  <si>
    <t>Kadiolo
 - KADIOLO CENTRAL
ML - MALI</t>
  </si>
  <si>
    <t>ODIR-MALI</t>
  </si>
  <si>
    <t>Sebenikoro
 - Bamako
Mali
ML - MALI</t>
  </si>
  <si>
    <t>ZONE INDUSTRIELLE
COMMUNE II - BKO
BP: 2567 - BAMAKO
ML - MALI</t>
  </si>
  <si>
    <t>PO BOX 203 - Jersey JE2 3NJ</t>
  </si>
  <si>
    <t>USTTB</t>
  </si>
  <si>
    <t>Bamako, COLLINE DE BADALABOUGOU
BP: E3206 BAMAKO
 - 
ML - MALI</t>
  </si>
  <si>
    <t>SOGONIKO EXTENSION
CITE UNICEF
TBA - BAMAKO
ML - MALI</t>
  </si>
  <si>
    <t>BAMAKO ACI 2000 RUE 34 PORTE 41
BP15034
 - BAMAKO
MALI
ML - MALI</t>
  </si>
  <si>
    <t>SALDY TRADING &amp; CO SARL</t>
  </si>
  <si>
    <t>Avenue Kassé KEITA
Badialan III
BP 1776 - BAMAKO-MALI
ML - MALI</t>
  </si>
  <si>
    <t>MARCHE DIBIDA
DISTRICT DE BAMAKO
BP 3018 - BAMAKO
ML - MALI</t>
  </si>
  <si>
    <t>Village de Fourou
Cercle de Kadiolo
REGION SIKASSO - Fourou
ML - MALI</t>
  </si>
  <si>
    <t>SIRAKORO CITE KOUNTA
BP 2719 BAMAKO ACI2000
 - BAMAKO
MALI
ML - MALI</t>
  </si>
  <si>
    <t>SANOUBOUGOU II
BOUTIQUE Nº84 - IMM. JEUNE CHAUD
 - SIKASSO
ML - MALI</t>
  </si>
  <si>
    <t>Faladie
Sur la route de la Cour supreme
BP 2526 - Bamako
MALI
ML - MALI</t>
  </si>
  <si>
    <t>Tabakoro
Route de Segou
NA - Bamaka
MALI
ML - MALI</t>
  </si>
  <si>
    <t>Cercle de Kadiolo
 - Fourou
ML - MALI</t>
  </si>
  <si>
    <t>Bamako, Mali
 - 
Mali
ML - MALI</t>
  </si>
  <si>
    <t>Sogoniko en face du centre Mabile
Bamako,Mali
NA - Bamako
MALI
ML - MALI</t>
  </si>
  <si>
    <t>Hamdallaye ACI 2000 Rue 390 Por 120
 - 
ML - MALI</t>
  </si>
  <si>
    <t>QUARTIER DU FLEUVE
RUE 305/308
 - BAMAKO
ML - MALI</t>
  </si>
  <si>
    <t>BKO-NIAMAKORO CITE ENFANTS
MA.BKO.2012.A.244
 - BAMAKO
MALI
ML - MALI</t>
  </si>
  <si>
    <t>ESDCO-SARL</t>
  </si>
  <si>
    <t>Bolle II Zone 3 Cité GEMME SAME
District de Bamako Rep.Du Mali
 - 
ML - MALI</t>
  </si>
  <si>
    <t>Avenue General SOUMARE 3E PONT
SOTUBA ACI, Route de Koulikoro
 - Bamako
Commune I
ML - MALI</t>
  </si>
  <si>
    <t>ACI 2000
AVENUE DU MALI
BP 1655 - BAMAKO
ML - MALI</t>
  </si>
  <si>
    <t>ROUTE DE KOULIKORO
BP: E2841 - BAMAKO
ML - MALI</t>
  </si>
  <si>
    <t>AFRICAN TRADE MARKET AND SERVICES ( ATMAS SARL)</t>
  </si>
  <si>
    <t>Bamako, Boulevard du Peuple
Face Surete
 - 
ML - MALI</t>
  </si>
  <si>
    <t>KALANBAN COURA 30M
RUE 260 PORTE 1253
 - 
ML - MALI</t>
  </si>
  <si>
    <t>Bamako
Banankabougou
 - Bamako
Mali
ML - MALI</t>
  </si>
  <si>
    <t>Sikasso, Cercle de Kadiolo
Commune de Kadiolo , Syama
 - 
ML - MALI</t>
  </si>
  <si>
    <t>Bamako Commune V Badalabougou
Rue 228 Porte 76
1218 - 
ML - MALI</t>
  </si>
  <si>
    <t>Bamako Commu IV Hamdallaye ACI 2000
Imm MAGASSA
 - Mali
Bamako
ML - MALI</t>
  </si>
  <si>
    <t>Hamdallaye ACI 2000
Rue 394 Porte 950
N/A - Bamako
Mali
District de Bamako
ML - MALI</t>
  </si>
  <si>
    <t>HAMDALLAYE ACI 2000 BAMAKO
PRES DE BOUGIE AMBIGU/AG044 0
/ - Bamako
Mali
Mali
ML - MALI</t>
  </si>
  <si>
    <t>Daoudabougou Rue 312 Porte 55
Bamako ; Commune 5
 - 
ML - MALI</t>
  </si>
  <si>
    <t>HAMDALLAYE ACI 2000 IMMEUBLE ATLANT
ACI 2000 IMMEUBLE ATLANTIQUE
BPE 3633 - BAMAKO
MALI
ML - MALI</t>
  </si>
  <si>
    <t>BAMAKO-COURA
MARCHE DIBIDA - BOUTIQUE Nº09
BP: E 1070 - BAMAKO
ML - MALI</t>
  </si>
  <si>
    <t>VILLAGE DE BANANSO
CERCLE DE KADIOLO
 - BANANSO
ML - MALI</t>
  </si>
  <si>
    <t>BANANSO , COMMUNE DE FOUROU
 - 
ML - MALI</t>
  </si>
  <si>
    <t>NIARELA RUE 402 PORTE 63
BP 2163 NIARELA
 - BAMAKO
MALI
ML - MALI</t>
  </si>
  <si>
    <t>FALADIE RUE DU GOUVERNEUR
IMMEUBLE DRAMERA
 - BAMAKO
DISTRICT DE BAMAKO
ML - MALI</t>
  </si>
  <si>
    <t>NIAMAKORO CITE UNICEF
Rue 202 Porte 410
 - BAMAKO
ML - MALI</t>
  </si>
  <si>
    <t>ROUTE DU 30M
NIAMAKORO
BPE: 245 - BAMAKO
ML - MALI</t>
  </si>
  <si>
    <t>LAFIABOUGOU,
VILLE DE  SIKASSO
 - SIKASSO
ML - MALI</t>
  </si>
  <si>
    <t>Avenue Kasse KEITA
BP E 43 - Bamako
Mali
District de Bamako
ML - MALI</t>
  </si>
  <si>
    <t>FASO KANU
RUE 48 - PORTE 202
 - BAMAKO
ML - MALI</t>
  </si>
  <si>
    <t>HAMDALLAYE
ACI 2000 RUE 390
BP 2206 - BAMAKO
District de Bamako
ML - MALI</t>
  </si>
  <si>
    <t xml:space="preserve"> Oui </t>
  </si>
  <si>
    <t>Bagadadji
Rue 508 Porte 585
BP: E934 - Bamako
MALI
District de Bamako
ML - MALI</t>
  </si>
  <si>
    <t>ACS2-Sarl</t>
  </si>
  <si>
    <t>Commune II
Zone Industrielle-Bamako
 - 
ML - MALI</t>
  </si>
  <si>
    <t>DIBIDA
DERRIERE SOMALIBO
 - BAMAKO
ML - MALI</t>
  </si>
  <si>
    <t>hipprome
Rue 232; porte 64
BPE 1214 BAMAKPO - Bamako
Mali
ML - MALI</t>
  </si>
  <si>
    <t>hamdallaye aci 2000
Immeuble Bouacar KEITA
 - Bamako
ML - MALI</t>
  </si>
  <si>
    <t>886B FALADIE
MALI UNIVERS
TBA - BAMAKO
DISTRICT DE BAMAKO
MALI
ML - MALI</t>
  </si>
  <si>
    <t>Badalabougou-Est
Rue 25, Porte 27
 - Bamako
ML - MALI</t>
  </si>
  <si>
    <t>PROSLABS MICROBIO CONSULTING</t>
  </si>
  <si>
    <t>Dialakorobougou Aci
Nouvelle Zone Industrielle
 - Bamako
Mali
ML - MALI</t>
  </si>
  <si>
    <t>ZONE INDUSTRIELLE
ROUTE DE SOTUBA
BP.05 -  BAMAKO
ML - MALI</t>
  </si>
  <si>
    <t>HAMDALLAYE
ACI 2000
BPE 3991 - BAMAKO
ML - MALI</t>
  </si>
  <si>
    <t>PRES DE LA BDM SA
VILLAGE DE FOUROU
 - FOUROU
ML - MALI</t>
  </si>
  <si>
    <t>Bamako- Sotuba ACI
Bamako- Sotuba ACI
NA - Bamako
MALI
ML - MALI</t>
  </si>
  <si>
    <t>Prestataire de bien/services</t>
  </si>
  <si>
    <t>Hamdallaye ACI2000
Rue: 360, Porte
1961 - Bamako
ML - MALI</t>
  </si>
  <si>
    <t>Cercle de  Kadiolo
Commune de Fourou
 - Sikasso
ML - MALI</t>
  </si>
  <si>
    <t>ZONE INDUSTRILLE SOTUBA
DATA REQUIRED
 - BAMAKO
Mali
ML - MALI</t>
  </si>
  <si>
    <t>DATA REQUIRED
DATA REQUIRED
DATA REQUIRED
DATA REQUIRED
DATA REQUIRED
Yemen
YE - YEMEN</t>
  </si>
  <si>
    <t>Niamana Pres de la Station Shell
 - Bamako
ML - MALI</t>
  </si>
  <si>
    <t>Bamako, Hamdallaye Imm Saldy
Rue 43
 - 
ML - MALI</t>
  </si>
  <si>
    <t>CITE EL FARAKO HAMDALLAYE
RUE 0812,PORTE 10
BP.E 1746-T - BAMAKO
MALI
ML - MALI</t>
  </si>
  <si>
    <t>Concession Rural Pres de la
Corniche , Bamako
 - 
ML - MALI</t>
  </si>
  <si>
    <t>HAMDALAYE ACI 2000
IMMEUBLE ALI BABA
BUREAU 106 ET 107 - BAMAKO
MALI
ML - MALI</t>
  </si>
  <si>
    <t>FOUROU
CERCLE DE KADIOLO
 - REGION DE SIKASSO
DATA REQUIRED
ML - MALI</t>
  </si>
  <si>
    <t>SAHEL AVIATION SERVICE</t>
  </si>
  <si>
    <t>FI - FINLAND</t>
  </si>
  <si>
    <t>Bamako Yirimadio
En Face Du Stade du 26 Mars
E1943 - Bamako
ML - MALI</t>
  </si>
  <si>
    <t>RUE PASTEUR(FACE A LA BRIOCHE MALI)
SOYUBA-COMMUNE I
 - Bamako
ML - MALI</t>
  </si>
  <si>
    <t>FALADIE 30 M
IMMEUBLE SAMA BTP
BP 6522 - BAMAKO
MALI
DISTRICT DE BAMAKO
ML - MALI</t>
  </si>
  <si>
    <t>IMM.BAKORE SYLLA,NIARELA BAMAKO
BP 1309
 - BAMAKO
MALI
BAMAKO
ML - MALI</t>
  </si>
  <si>
    <t>SEMA FALADIE
RUE-841
BP-366 - BAMAKO
MALI
MALI
ML - MALI</t>
  </si>
  <si>
    <t>BATIMENTS,TRAVAUX PUBLICS ET, PARTI
BP-1088-RUE 845,Z.I ROUTE SOTUBA
 - BAMAKO
MALI
ML - MALI</t>
  </si>
  <si>
    <t>SOCIETE NIANG ET FRERE SA/SNIAF SERVICES SA</t>
  </si>
  <si>
    <t>DANFAGABOUGOU
SUR LA ROUTE DE DAKAR.SENEGAL KAYES
01 - KAYES
MALI
ML - MALI</t>
  </si>
  <si>
    <t>Sokorodji prèsi du grand marché; RN
Commune VI
 - Bamako
ML - MALI</t>
  </si>
  <si>
    <t>AVENUE DE L'OUA MAGASIN Nº4407
FACE SOMATRA
BP 1050 - BAMAKO
ML - MALI</t>
  </si>
  <si>
    <t>AGGREKO MALI</t>
  </si>
  <si>
    <t>Alfreton, Derbyshire,</t>
  </si>
  <si>
    <t>HIPPODROME
ROUTE DE KOULIKORO
BP 199 - BAMAKO
ML - MALI</t>
  </si>
  <si>
    <t>VENISE DISTRIBUTION</t>
  </si>
  <si>
    <t>Marche Dibida
IMM Alpha Gambi Mag No 14
BP E2751 - BAMAKO
ML - MALI</t>
  </si>
  <si>
    <t>SAER-EMPLOI</t>
  </si>
  <si>
    <t>Hamdallaye ACI2000
Ru 311
BP 1936 - Bamako
MALI
ML - MALI</t>
  </si>
  <si>
    <t>PORTE 40
RUE 948 ZONE INDUSRIELLE
BP E2514 - BAMAKO
MALI
ML - MALI</t>
  </si>
  <si>
    <t>AVENUE MODIBO KEITA
PORTE 627
BPE 154 - BAMAKO
DISTRICT DE BAMAKO
ML - MALI</t>
  </si>
  <si>
    <t>LAFIABOUGOU
IMMEUBLE AMADOU BAOURO CISSE
BP 2994 - BAMAKO
ML - MALI</t>
  </si>
  <si>
    <t>BADALABOUGOU
RUE 14 - PORTE 205
TBA - BAMAKO
MALI
ML - MALI</t>
  </si>
  <si>
    <t>NIAMANA
ROUTE DE SEGOU
BP E4051 - BAMAKO
DATA REQUIRED
MALI
ML - MALI</t>
  </si>
  <si>
    <t>Marche Dibida Imm.
Alpha Gamby
BP: 2589 - BAMAKO
ML - MALI</t>
  </si>
  <si>
    <t>Hippodrome,  Rue 218
Porte 522
 - BAMAKO
ML - MALI</t>
  </si>
  <si>
    <t>Hamdallaye ACI 2000, Rue 408, Porte
Près de l’Ambassade du Ghana
MA-BKO.2019. B.11373 - BAMAKO
MALI
ML - MALI</t>
  </si>
  <si>
    <t>Imm flamboyant
Rue 388 porte 88 ACI 2000
BPE2365 - BAMAKO
MALI
ML - MALI</t>
  </si>
  <si>
    <t>HOTEL KAMANKOLE A KAYES
 - KAYES
ML - MALI</t>
  </si>
  <si>
    <t>FALADIE
Avenue de l'OUA/Bamako (MALI)
BP2998 - Bamako
MALI
District de Bamako
ML - MALI</t>
  </si>
  <si>
    <t>087800626 B</t>
  </si>
  <si>
    <t>SANDVIK MCM SARL</t>
  </si>
  <si>
    <t>ROUTE DE SOTUBA - SOTERCO
IMMEUBLE AD NEGOGE
BP: E 3898 - BAMAKO
MALI
District de Bamako
ML - MALI</t>
  </si>
  <si>
    <t>HAMDALLAYE ACI 2000
IMMEUBLE DAKOLO
BP13 - BAMAKO
DISTRICT DE BAMAKO
ML - MALI</t>
  </si>
  <si>
    <t>PDRM</t>
  </si>
  <si>
    <t>Route de sotuba , Tel: 20 21 63 19 / 20 21 71 74</t>
  </si>
  <si>
    <t>SQUARE LUMUMBA BP 69 BAMAKO</t>
  </si>
  <si>
    <t>FOURNITURE D'ELECTRICITE</t>
  </si>
  <si>
    <t>BADALABOUGOU</t>
  </si>
  <si>
    <t>FOURNITURE CONSOMMABLE</t>
  </si>
  <si>
    <t>BAGADADJI-RUE 507 PORTE 118</t>
  </si>
  <si>
    <t>PRESTATION DE SERVICES</t>
  </si>
  <si>
    <t>Gestion et maintenance</t>
  </si>
  <si>
    <t>Contrats mensuel sur l'année 2022</t>
  </si>
  <si>
    <t>R.A.S</t>
  </si>
  <si>
    <t>Produits petroliers</t>
  </si>
  <si>
    <t>SAER PROTECTION</t>
  </si>
  <si>
    <t>Service de gardiennage</t>
  </si>
  <si>
    <t>Surveillance environnementale</t>
  </si>
  <si>
    <t>Rincage et Decontamination</t>
  </si>
  <si>
    <t>Maintenance Adduction d'eau</t>
  </si>
  <si>
    <t>Maintenance Usine</t>
  </si>
  <si>
    <t>SEMOS SA</t>
  </si>
  <si>
    <t>Elution, Analyse &amp; autres</t>
  </si>
  <si>
    <t>081110352H</t>
  </si>
  <si>
    <t>SOCIETE DES INSTRUMENTS DE PES</t>
  </si>
  <si>
    <t>TELERADIOLOGIE IKON</t>
  </si>
  <si>
    <t>GEO-Drill SARL</t>
  </si>
  <si>
    <t>084128132Y</t>
  </si>
  <si>
    <t>WARWI-ATEC SARL</t>
  </si>
  <si>
    <t>UNIVERSITE DES SCIENCES TECHNI</t>
  </si>
  <si>
    <t>CARRIERS ET CHAUX DU MALI SA</t>
  </si>
  <si>
    <t>TOTAL Fournisseurs Locaux capitaux Maliens</t>
  </si>
  <si>
    <t xml:space="preserve">TOTAL Fournisseurs Locaux </t>
  </si>
  <si>
    <t>Annexe 12 – Détail des transactions effectuées avec les fournisseurs étrangers en 2022</t>
  </si>
  <si>
    <t>Fournisseurs</t>
  </si>
  <si>
    <t>Montant</t>
  </si>
  <si>
    <t>CSTTAO - SENEGAL</t>
  </si>
  <si>
    <t>Uni-Forwarding International N</t>
  </si>
  <si>
    <t>Multimodal Logistics Solutions</t>
  </si>
  <si>
    <t>SANDBLASTING &amp; COATINGS GHANA</t>
  </si>
  <si>
    <t>Afrilog International</t>
  </si>
  <si>
    <t>CARMEUSE TRADING &amp; SERVICES S.</t>
  </si>
  <si>
    <t>Maelgwyn Mineral Services Afri</t>
  </si>
  <si>
    <t>Afrilog South Africa (Pty) Ltd</t>
  </si>
  <si>
    <t>FLSmidth Krebs GmbH</t>
  </si>
  <si>
    <t>Itasca Australia Pty Ltd</t>
  </si>
  <si>
    <t>ARTOIS CONSULTING LLC</t>
  </si>
  <si>
    <t>Africa Moving Services (Pty) L</t>
  </si>
  <si>
    <t>CTA Logistics Solutions</t>
  </si>
  <si>
    <t>KAPPENERGY</t>
  </si>
  <si>
    <t>Global Standards Africa Pty (L</t>
  </si>
  <si>
    <t>Epoch Resources (Pty) Ltd</t>
  </si>
  <si>
    <t>POLYCORP LTD</t>
  </si>
  <si>
    <t>Regulation - Protection Energy</t>
  </si>
  <si>
    <t>DADI ET GNATOHON CONSEIL</t>
  </si>
  <si>
    <t>SGS Bateman (Pty) Ltd</t>
  </si>
  <si>
    <t>Rocscience Inc.</t>
  </si>
  <si>
    <t>FLSMIDTH LIMITED GHANA</t>
  </si>
  <si>
    <t>Africa Power Services SASU</t>
  </si>
  <si>
    <t>Lynx Logistics</t>
  </si>
  <si>
    <t>York International (SA) Inc.</t>
  </si>
  <si>
    <t>Dakar Express Equipments et Se</t>
  </si>
  <si>
    <t>PHASE</t>
  </si>
  <si>
    <t>Jozi Gensets Limited</t>
  </si>
  <si>
    <t>MAK Middle East LLC</t>
  </si>
  <si>
    <t>ROARCORP (PTY) LTD</t>
  </si>
  <si>
    <t>THYSSENKRUPP INDUSTRIAL SOLUTI</t>
  </si>
  <si>
    <t>Dassault Systemes South Africa</t>
  </si>
  <si>
    <t>MEK Global Trading DMCC</t>
  </si>
  <si>
    <t>USP&amp;E Holdings</t>
  </si>
  <si>
    <t>Sandvik Mining and Constructio</t>
  </si>
  <si>
    <t>Carmeuse Lime Products Ghana L</t>
  </si>
  <si>
    <t>Spie Industrie</t>
  </si>
  <si>
    <t>Desert Marine Diesel, LLC</t>
  </si>
  <si>
    <t>GENIE CIVIL ENVIRONMENTAL FOND</t>
  </si>
  <si>
    <t>PRICEWATERHOUSECOOPERS</t>
  </si>
  <si>
    <t>Datamine Africa (Pty) Ltd</t>
  </si>
  <si>
    <t>BBE Projects</t>
  </si>
  <si>
    <t>Africa Satelite Television</t>
  </si>
  <si>
    <t>WEIR MINERALS WEST AFRICA LTD</t>
  </si>
  <si>
    <t>Societe Chaux De La Teranga</t>
  </si>
  <si>
    <t>TEGA INDUSTRIES LIMITED (INDIA</t>
  </si>
  <si>
    <t>TEGA INDUSTRIES (SEZ) LIMITED</t>
  </si>
  <si>
    <t>PM Africa Field Services CC</t>
  </si>
  <si>
    <t>SOUTH AFRICA</t>
  </si>
  <si>
    <t>PJ Tech (Pty) Ltd</t>
  </si>
  <si>
    <t>FRANCE</t>
  </si>
  <si>
    <t>CORNUT SERVICE</t>
  </si>
  <si>
    <t>AUSTRALIA</t>
  </si>
  <si>
    <t>Rowe Scientific Pty Ltd</t>
  </si>
  <si>
    <t>MAURITIUS</t>
  </si>
  <si>
    <t>STELO LTD</t>
  </si>
  <si>
    <t>TEMPERATURE CONTROLS PTY LTD</t>
  </si>
  <si>
    <t>TUNISIA</t>
  </si>
  <si>
    <t>IMPACTUS SUARL</t>
  </si>
  <si>
    <t>FLOWSEAL ENGINEERING CC</t>
  </si>
  <si>
    <t>CHINA</t>
  </si>
  <si>
    <t>SHIJIAZHUANG METS MACHINERY CO., LTD</t>
  </si>
  <si>
    <t>CANADA</t>
  </si>
  <si>
    <t>AGORATEK International Consultants Inc.</t>
  </si>
  <si>
    <t>LIFT TRONIX (PTY) LTD</t>
  </si>
  <si>
    <t>INSTITUTE OF MINE SEISMOLOGY - SOUTH AFRICA</t>
  </si>
  <si>
    <t>Prolube Marketing (Pty) Ltd</t>
  </si>
  <si>
    <t>MULTOTEC RSA LTD</t>
  </si>
  <si>
    <t>MULTOTEC MANUFACTURING (PTY) LTD</t>
  </si>
  <si>
    <t>KALPUMPS SALES AND SERVICE</t>
  </si>
  <si>
    <t>SCOTLAND</t>
  </si>
  <si>
    <t>GARRIOCK BROS LTD</t>
  </si>
  <si>
    <t>JHT Precision Cut (Pty) Ltd</t>
  </si>
  <si>
    <t>GEOVARIANCES SAS</t>
  </si>
  <si>
    <t>GERMANY</t>
  </si>
  <si>
    <t>GEPPERT RUHRTECHNIK GMBH</t>
  </si>
  <si>
    <t>UNITED KINGDOM</t>
  </si>
  <si>
    <t>Paterson Simons &amp; Co (Africa) Ltd</t>
  </si>
  <si>
    <t>Multi-Tech Services Limited</t>
  </si>
  <si>
    <t>ROSSI GEARMOTORS AUSTRALIA PTY LTD</t>
  </si>
  <si>
    <t>Renoir Consulting Limited</t>
  </si>
  <si>
    <t>SENEGAL</t>
  </si>
  <si>
    <t>GEOTEC ARIQUE</t>
  </si>
  <si>
    <t>LIONWELD KENNEDY FLOORING LIMITED</t>
  </si>
  <si>
    <t>P O Joubert Engineering CC t/as Gemini Engineering</t>
  </si>
  <si>
    <t>MOROCCO</t>
  </si>
  <si>
    <t>Vemat SARL</t>
  </si>
  <si>
    <t>SINGAPORE</t>
  </si>
  <si>
    <t>SLS Bearings (S) Pte Ltd</t>
  </si>
  <si>
    <t>HMA African Investments</t>
  </si>
  <si>
    <t>UNITED STATES</t>
  </si>
  <si>
    <t>WATERCARE INNOVATIONS LLC</t>
  </si>
  <si>
    <t>AQUAMAT SOUTH AFRICA PTY LTD</t>
  </si>
  <si>
    <t>ADVISIAN PTY LTD</t>
  </si>
  <si>
    <t>Tru-Trac Rollers (Pty) Ltd</t>
  </si>
  <si>
    <t>LEONARD LIGHT INDUSTRIES PTY LTD</t>
  </si>
  <si>
    <t>MLT MINET LACING TECHNOLOGY</t>
  </si>
  <si>
    <t>IRELAND</t>
  </si>
  <si>
    <t>IRISH CRANE &amp; LIFTING LTD</t>
  </si>
  <si>
    <t>C R KENNEDY &amp; COMPANY PTY LTD</t>
  </si>
  <si>
    <t>WILSON POWER SOLUTIONS LIMITED</t>
  </si>
  <si>
    <t>HEAT SYSTEMS GROUP PTY LTD</t>
  </si>
  <si>
    <t>INDIA</t>
  </si>
  <si>
    <t>VSN TECHNOLOGIES</t>
  </si>
  <si>
    <t>FRIGOTHERM ENGINEERING</t>
  </si>
  <si>
    <t>LEBANON</t>
  </si>
  <si>
    <t>STILCO</t>
  </si>
  <si>
    <t>CONTACT ATTACHMENTS LTD</t>
  </si>
  <si>
    <t>BRAECO SALES</t>
  </si>
  <si>
    <t>Ross Industries</t>
  </si>
  <si>
    <t>SWITZERLAND</t>
  </si>
  <si>
    <t>HOTWORK INTERNATIONAL AG</t>
  </si>
  <si>
    <t>Pinnacle Instruments Pty Ltd</t>
  </si>
  <si>
    <t>KSB PUMPS &amp; VALVES (PTY) LTD</t>
  </si>
  <si>
    <t>ADVANCED PURCHASING SERVICES</t>
  </si>
  <si>
    <t>MINEARC AFRICA (PTY) LTD</t>
  </si>
  <si>
    <t>VEGA INSTRUMENTS SA (PTY) LTD</t>
  </si>
  <si>
    <t>Intergraph PP&amp;M Australia Pty Ltd</t>
  </si>
  <si>
    <t>EXCESS POWER EQUIPMENT</t>
  </si>
  <si>
    <t>GLOBAL COMMUNICATION (A DIVISION OF HUDACO GROUP)</t>
  </si>
  <si>
    <t>SHUTTERLOCK (PTY) LTD</t>
  </si>
  <si>
    <t>TEKPRO METALLURGICAL PTY LTD</t>
  </si>
  <si>
    <t>JOST GmbH + Co KH (Germany)</t>
  </si>
  <si>
    <t>SAFEgroup Automation Pty Ltd</t>
  </si>
  <si>
    <t>ARE SERVICES WA PTY LTD</t>
  </si>
  <si>
    <t>GHANA</t>
  </si>
  <si>
    <t>PASICO GHANA LIMITED</t>
  </si>
  <si>
    <t>Nepean Transport Equipment Pty Ltd</t>
  </si>
  <si>
    <t>BLUEFIELDS AMS PTY LTD</t>
  </si>
  <si>
    <t>BELGIUM</t>
  </si>
  <si>
    <t>CTA BELGIUM</t>
  </si>
  <si>
    <t>JOEST AUSTRALIA PTY LTD</t>
  </si>
  <si>
    <t>IME CONSULTANTS PTY LTD</t>
  </si>
  <si>
    <t>FOXOLUTION SYSTEMS ENGINEERING</t>
  </si>
  <si>
    <t>J&amp;B GLOBAL LIFTING LIMITED</t>
  </si>
  <si>
    <t>REMA TIP TOP BELTING &amp; RUBBER GHANA LIMITED</t>
  </si>
  <si>
    <t>BURKINA FASO</t>
  </si>
  <si>
    <t>Haladjian Burkina Faso SA</t>
  </si>
  <si>
    <t>ALLOYTECH FABRICATION PTY LTD</t>
  </si>
  <si>
    <t>RABOTEC GHANA LIMITED</t>
  </si>
  <si>
    <t>NETHERLANDS</t>
  </si>
  <si>
    <t>Stark Vulcanising Products BV</t>
  </si>
  <si>
    <t>DESWIK MINING CONSULTANTS (PTY) LTD</t>
  </si>
  <si>
    <t>Eddy Pump Corporation</t>
  </si>
  <si>
    <t>CLEMCORP AUSTRALIA</t>
  </si>
  <si>
    <t>ALLEN DIESELS LTD</t>
  </si>
  <si>
    <t>ROCKWELL AUTOMATION SAS</t>
  </si>
  <si>
    <t>METC Engineering Pty Ltd</t>
  </si>
  <si>
    <t>Rexel Electrical Supplies Pty Ltd</t>
  </si>
  <si>
    <t>SCHNEIDER ELECTRIC INTERNATIONAL (FRANCE)</t>
  </si>
  <si>
    <t>BECON WATERTECH (PTY) LTD</t>
  </si>
  <si>
    <t>CONSHOR SERVICES CC</t>
  </si>
  <si>
    <t>HAMOFA BVBA</t>
  </si>
  <si>
    <t>KOREMA KOMPENSATORENWERK RHEIN-MAIN</t>
  </si>
  <si>
    <t>TAKRAF SOUTH AFRICA (PTY) LTD</t>
  </si>
  <si>
    <t>Trust Mineral Resources</t>
  </si>
  <si>
    <t>SRG Global Products Pty Ltd</t>
  </si>
  <si>
    <t>CPS AFRICA SA</t>
  </si>
  <si>
    <t>WESTECH PROCESS EQUIPMENT AFRICA (PTY) LTD</t>
  </si>
  <si>
    <t>OSPREY ASSET MANAGEMENT PTY LTD</t>
  </si>
  <si>
    <t>GOLDER ASSOCIATES GHANA LTD</t>
  </si>
  <si>
    <t>ERF CONSTRUCTION</t>
  </si>
  <si>
    <t>KEMIX PTY LTD</t>
  </si>
  <si>
    <t>ABSOLUTE USA</t>
  </si>
  <si>
    <t>DEMCOTECH ENGINEERING</t>
  </si>
  <si>
    <t>ABERDARE CABLES LIMITED</t>
  </si>
  <si>
    <t>FRANKLIN ELECTRIC PTY LTD</t>
  </si>
  <si>
    <t>KELAIR PUMPS AUSTRALIA PTY LTD</t>
  </si>
  <si>
    <t>Powertrain Components Australia Pty Ltd</t>
  </si>
  <si>
    <t>DELOITTE CONSULTING PTY LTD</t>
  </si>
  <si>
    <t>MAGELLAN POWERTRONICS PTY LTD</t>
  </si>
  <si>
    <t>AIMS INSTRUMENTATION &amp; ELECTRICAL SALES</t>
  </si>
  <si>
    <t>SANDVIK MINING AND CONSTRUCTION GHANA LTD</t>
  </si>
  <si>
    <t>SOUTH KOREA</t>
  </si>
  <si>
    <t>Chem-Tem International</t>
  </si>
  <si>
    <t>AUSTRIA</t>
  </si>
  <si>
    <t>FLSMIDTH GMBH</t>
  </si>
  <si>
    <t>SANDBLASTING &amp; COATINGS GHANA LIMITED</t>
  </si>
  <si>
    <t>MacLean Engineering &amp; Marketing Co Ltd (South Africa)</t>
  </si>
  <si>
    <t>JCL European Business B.V</t>
  </si>
  <si>
    <t>HALADJIAN SENEGAL SUARL</t>
  </si>
  <si>
    <t>PCS Export Services Limited</t>
  </si>
  <si>
    <t>MURRAY ENGINEERING PTY LTD</t>
  </si>
  <si>
    <t>WEBFORGE LOCKER AUSTRALIA</t>
  </si>
  <si>
    <t>EMPIRE CRANE COMPANY</t>
  </si>
  <si>
    <t>CJD EQUIPMENT PTY LTD</t>
  </si>
  <si>
    <t>Kingfisher Industrial Limited</t>
  </si>
  <si>
    <t>AFRICHEM GHANA LIMITED</t>
  </si>
  <si>
    <t>OUTOTEC GmbH &amp; CO KG</t>
  </si>
  <si>
    <t>ProProcess Engineering (Pty) Ltd</t>
  </si>
  <si>
    <t>CRANEMEC GROUP SA</t>
  </si>
  <si>
    <t>Van Doorn Tower Crane Consultants Ltd</t>
  </si>
  <si>
    <t>New Resolution Geophysics</t>
  </si>
  <si>
    <t>Steelcor Pty Ltd</t>
  </si>
  <si>
    <t>DYNAMIC FLUID CONTROL (PTY) LTD</t>
  </si>
  <si>
    <t>MAS CORPORATION (PTY) LTD</t>
  </si>
  <si>
    <t>SPX Flow Technology South Africa (Pty) Ltd</t>
  </si>
  <si>
    <t>BWALYA MINING SERVICES ( BMS AFRICA RSA)</t>
  </si>
  <si>
    <t>ARAMINE</t>
  </si>
  <si>
    <t>BRELKO CONVEYOR PRODUCTS</t>
  </si>
  <si>
    <t>BRUTES AIR SOLUTIONS</t>
  </si>
  <si>
    <t>CMS CEPCOR LTD</t>
  </si>
  <si>
    <t>TURKS AND CAICOS ISLANDS</t>
  </si>
  <si>
    <t>Project Management International Ltd</t>
  </si>
  <si>
    <t>Pump and Abrasion Technologies (Pty) Ltd</t>
  </si>
  <si>
    <t>Vibramech (Pty) Ltd</t>
  </si>
  <si>
    <t>BRENNTAG EXPORT</t>
  </si>
  <si>
    <t>FINLAND</t>
  </si>
  <si>
    <t>Metso Outotec Finland Oy</t>
  </si>
  <si>
    <t>Verder Pumps South Africa (Pty) Ltd</t>
  </si>
  <si>
    <t>Tri-Pump Ghana Limited</t>
  </si>
  <si>
    <t>The Perth Mint Refinery</t>
  </si>
  <si>
    <t>Yellow Rock Mininig Supplies (Pty) Ltd</t>
  </si>
  <si>
    <t>DOMINION DEUTSCHLAND GmbH</t>
  </si>
  <si>
    <t>METSO OUTOTEC SOUTH AFRICA PTY LTD</t>
  </si>
  <si>
    <t>TEGA INDUSTRIES LIMITED</t>
  </si>
  <si>
    <t>Yellow Rock Africa (Pty) Ltd</t>
  </si>
  <si>
    <t>Haladjian SA</t>
  </si>
  <si>
    <t>Storm Procurement Ltd</t>
  </si>
  <si>
    <t>Tru-Flow Pumping Systems</t>
  </si>
  <si>
    <t>Schenck Process Europe GmbH</t>
  </si>
  <si>
    <t>RNE Pumps (Pty) Ltd</t>
  </si>
  <si>
    <t>METSO OUTOTEC GHANA LIMITED</t>
  </si>
  <si>
    <t>DAVID BROWN SANTASALO FRANCE</t>
  </si>
  <si>
    <t>Tradecore International Limited</t>
  </si>
  <si>
    <t>ELAND CABLES LIMITED</t>
  </si>
  <si>
    <t>CONTITECH AFRICA (PTY) LTD</t>
  </si>
  <si>
    <t>MIZPAH INDUSTRIAL LIMITED</t>
  </si>
  <si>
    <t>MAKURI TECHNOLOGY PTE LTD</t>
  </si>
  <si>
    <t>Travel Tree Australasia Pty Ltd</t>
  </si>
  <si>
    <t>OTR Tyres Limited T/A Kal Tire</t>
  </si>
  <si>
    <t>WEST AFRICAN FORGINGS LIMITED</t>
  </si>
  <si>
    <t>CARMEUSE LIME PRODUCTS (GHANA) LTD</t>
  </si>
  <si>
    <t>DYNAMIC PIPE SYSTEMS PTY LTD</t>
  </si>
  <si>
    <t>DSI UNDERGROUND UK LIMITED</t>
  </si>
  <si>
    <t>Weir Minerals West Africa Limited</t>
  </si>
  <si>
    <t>ANTRAK LOGISTICS PTY LTD</t>
  </si>
  <si>
    <t>SAMSUNG C&amp;T DEUTSCHLAND GmbH</t>
  </si>
  <si>
    <t>AGGREKO INTERNATIONAL PROJECTS LTD</t>
  </si>
  <si>
    <t>Resolute Corporate Services Pty Ltd</t>
  </si>
  <si>
    <t>AUSTRALIE</t>
  </si>
  <si>
    <t>LYCOPODIUM MINERALS PTY Ltd</t>
  </si>
  <si>
    <t>KNIGHT PIESOLD PTY LIMITED</t>
  </si>
  <si>
    <t>LYCOPODIUM Minerals Pty Ltd</t>
  </si>
  <si>
    <t>DATAMINE AUSTRALIA PTY LTD (SNOWDEN)</t>
  </si>
  <si>
    <t>ALS Metallurgy pty Ltd ATF Ammtec Unit Trust</t>
  </si>
  <si>
    <t>MOOLMANS</t>
  </si>
  <si>
    <t>Allen &amp; Overy</t>
  </si>
  <si>
    <t>ANTONELLI &amp; FILS</t>
  </si>
  <si>
    <t>AFRICAN REPTILES AND VENOM CC</t>
  </si>
  <si>
    <t>Africa Mining Industrial Serv</t>
  </si>
  <si>
    <t>AGGREKO</t>
  </si>
  <si>
    <t>ATA INTERNATIONAL HOLDINGS {PTY} LTD</t>
  </si>
  <si>
    <t>AUTOMATION &amp; PLANT TECHN. LTD</t>
  </si>
  <si>
    <t>A W BAXTER LTD</t>
  </si>
  <si>
    <t>BRELKO CONVEYOR PRODUCTS LTD</t>
  </si>
  <si>
    <t>BUREAU VERITAS COMMODITIES UK Ltd</t>
  </si>
  <si>
    <t>CARMEUSE TRADING&amp;SEVICES SA</t>
  </si>
  <si>
    <t>CRITICAL CARE INTL LTD</t>
  </si>
  <si>
    <t>CENTEX AFRICA</t>
  </si>
  <si>
    <t>CHEM TEM INTERNATIONAL</t>
  </si>
  <si>
    <t>CHENNCO PTY LTD</t>
  </si>
  <si>
    <t>DASSAULT SYSTEMES SA (PTY) LTD</t>
  </si>
  <si>
    <t>DATAMINE AFRICA (PTY) LTD</t>
  </si>
  <si>
    <t>ENOCH NANA ANDAH</t>
  </si>
  <si>
    <t>ENVIRO BLUE (PTY)</t>
  </si>
  <si>
    <t>FEDERAT. INTERN. DES INGENIEUR-CONSEIL</t>
  </si>
  <si>
    <t>FIDIC</t>
  </si>
  <si>
    <t>GEKKO SYSTEMS PTY LTD</t>
  </si>
  <si>
    <t>GKD AFRICA (PTY) LTD</t>
  </si>
  <si>
    <t>GUNDLE GEOSYNTETICS</t>
  </si>
  <si>
    <t>HILLERTON CONSULTING</t>
  </si>
  <si>
    <t>HYDROTECHNICA LTD</t>
  </si>
  <si>
    <t>INSPECTORATE INTER.LIMITED</t>
  </si>
  <si>
    <t>INTERSYS</t>
  </si>
  <si>
    <t>INDUSTRY PETROLUM AND GAS SENEGAL</t>
  </si>
  <si>
    <t>JERICHO CPMMODITY TRADING PTY</t>
  </si>
  <si>
    <t>JTG KAZAKHSTAN LLP</t>
  </si>
  <si>
    <t>KAYA CONSULTING</t>
  </si>
  <si>
    <t>KEEGOR Leonard Light Industrie</t>
  </si>
  <si>
    <t>LEMALE ULRICH KEVIN</t>
  </si>
  <si>
    <t>LYNX LOGISTICS</t>
  </si>
  <si>
    <t>MAXGEO GEOSERVICES</t>
  </si>
  <si>
    <t>MEDICARE ASSISTANCE SARL</t>
  </si>
  <si>
    <t>MEDEKIT</t>
  </si>
  <si>
    <t>METSO GHANA LIMITED</t>
  </si>
  <si>
    <t>METALOCK /SITE MACH. SERVICE</t>
  </si>
  <si>
    <t>MINETEK PTY LTD</t>
  </si>
  <si>
    <t>MULTOTEC GHANA</t>
  </si>
  <si>
    <t>New Concept Projecs Pty Ltd</t>
  </si>
  <si>
    <t>NOEMIS SARL</t>
  </si>
  <si>
    <t>O-PITBLAST LDA</t>
  </si>
  <si>
    <t>PCS GLOBAL (PTY) LTD</t>
  </si>
  <si>
    <t>PETER BELLAIRS CONS. PTY LTD</t>
  </si>
  <si>
    <t>PIX4D MEASURE FROM IMAGE</t>
  </si>
  <si>
    <t>POLY SERVICES INDUSTRIE</t>
  </si>
  <si>
    <t>PRO DETEC</t>
  </si>
  <si>
    <t>PROCESS AND PLANT SELES LTD</t>
  </si>
  <si>
    <t>PROXA FUTURE FOCUSED</t>
  </si>
  <si>
    <t>PROCESS ANALYTICAL SYSTEMS</t>
  </si>
  <si>
    <t>SCOPE SYSTEMS</t>
  </si>
  <si>
    <t>SEEQUENT</t>
  </si>
  <si>
    <t>SEPRO MINERAL SYSTEMS CORP</t>
  </si>
  <si>
    <t>SETCO2020 LIMITED</t>
  </si>
  <si>
    <t>SKYTERRE SARL</t>
  </si>
  <si>
    <t>SOLO RESOURCES (Pty) Ltd</t>
  </si>
  <si>
    <t>TAONGA NYANDORO</t>
  </si>
  <si>
    <t>TASTUFO CONSULTING</t>
  </si>
  <si>
    <t>TELEGENIX TRADING 374 CC</t>
  </si>
  <si>
    <t>THERMO ELECTRON PTY LTD</t>
  </si>
  <si>
    <t>TRANSVAAL RUBBER COMPANY</t>
  </si>
  <si>
    <t>IC - Trochilidae Resources Ltd</t>
  </si>
  <si>
    <t>TRUCO</t>
  </si>
  <si>
    <t>TSURUMI PUMPS AFRICA PTY LTD</t>
  </si>
  <si>
    <t>GUINEA</t>
  </si>
  <si>
    <t>STE ASHANTI GOLDFIELD GUINEE</t>
  </si>
  <si>
    <t>UNITED ARAB EMIRATES</t>
  </si>
  <si>
    <t>ALLIED</t>
  </si>
  <si>
    <t>KNIGHT  PIESOLD CONSULTING</t>
  </si>
  <si>
    <t>ALS METALLURGY</t>
  </si>
  <si>
    <t>DRA PACIFIC  PTY LTD</t>
  </si>
  <si>
    <t>ECG ENGINEERING Pty Ltd</t>
  </si>
  <si>
    <t>PSM CONSULT Pty LIMITED</t>
  </si>
  <si>
    <t>SAFETY WISE SOLUTIONS PTY LTD</t>
  </si>
  <si>
    <t>ACIERS RICHELIEU</t>
  </si>
  <si>
    <t>SDV SENEGAL</t>
  </si>
  <si>
    <t>IVORY COST</t>
  </si>
  <si>
    <t>COMAFRIQUE TECHNOLOGIES</t>
  </si>
  <si>
    <t>BTL SENEGAL</t>
  </si>
  <si>
    <t>COMMERCIAL TRADING AGENCY  XEU</t>
  </si>
  <si>
    <t>CARMEUSE TRADING &amp; SERVICES SA</t>
  </si>
  <si>
    <t>METSO MINERAL GHANA</t>
  </si>
  <si>
    <t>TECHNICAL MECHANICAL SERVICES</t>
  </si>
  <si>
    <t>LINDE THE LIND GROUPE</t>
  </si>
  <si>
    <t>ABB INCORPORATION</t>
  </si>
  <si>
    <t>L.V LEON VINCENT OVERSEAS</t>
  </si>
  <si>
    <t>IFE SAS</t>
  </si>
  <si>
    <t>REPUBLIQUE DE MAURICE</t>
  </si>
  <si>
    <t>CALAO  RESOURCES LTD</t>
  </si>
  <si>
    <t>BANMAH GROUP</t>
  </si>
  <si>
    <t>EGYPT</t>
  </si>
  <si>
    <t>A B B  ARAB  S A E</t>
  </si>
  <si>
    <t>CHAUX DE LA TERANGA</t>
  </si>
  <si>
    <t>MULTIMODAL LOGISTICS SOLUTIONS</t>
  </si>
  <si>
    <t>UK</t>
  </si>
  <si>
    <t>LEAPMAX INDUSTRIALS UK LTD</t>
  </si>
  <si>
    <t>OPTRON (PTY) LTD</t>
  </si>
  <si>
    <t>RWW ENGINEERING (PTY) LTD</t>
  </si>
  <si>
    <t>ALLIANCE SCIENTIFIC</t>
  </si>
  <si>
    <t>MMD Mineral (Africa) PTY</t>
  </si>
  <si>
    <t>VEOLIA</t>
  </si>
  <si>
    <t>JC CONSULTING PTY Ltd</t>
  </si>
  <si>
    <t>HEMCRO PTY LTD</t>
  </si>
  <si>
    <t>GEO EXPLORE STORE (PTY) LTD</t>
  </si>
  <si>
    <t>BUSINESS CONNEXION (PTY) LTD</t>
  </si>
  <si>
    <t>GAUTENG MINING</t>
  </si>
  <si>
    <t>ATC ADVANCED TECHNOLOGY</t>
  </si>
  <si>
    <t>KEMIX                      USD</t>
  </si>
  <si>
    <t>WENCO INTERNAT MINING SYSTEMS</t>
  </si>
  <si>
    <t>VEHRAD FREE ZONE</t>
  </si>
  <si>
    <t>SANDBLASTING &amp; COATING LTD</t>
  </si>
  <si>
    <t>EXPRESS LINE ENG. TRADING COMP</t>
  </si>
  <si>
    <t>ARABIAN PETROCHEM INT.</t>
  </si>
  <si>
    <t>SHANDONG HUAMIN STEEL BALL LTD</t>
  </si>
  <si>
    <t>SMART PROCUREMENT &amp; LOGISTICS</t>
  </si>
  <si>
    <t>DIRECT MATERIAL SUPPLIES (DMS)</t>
  </si>
  <si>
    <t>FREDRICK IMBEAH</t>
  </si>
  <si>
    <t>RAND REFINERY</t>
  </si>
  <si>
    <t>GECOVABECH VENTURES</t>
  </si>
  <si>
    <t>INDCARBON AC LLC</t>
  </si>
  <si>
    <t>TERRACAM</t>
  </si>
  <si>
    <t>Cheung Sha wan</t>
  </si>
  <si>
    <t>PROCURPRO LIMITED</t>
  </si>
  <si>
    <t>ENGLAND</t>
  </si>
  <si>
    <t>MICROMINE</t>
  </si>
  <si>
    <t>Dr CHIBUZO  ANASO</t>
  </si>
  <si>
    <t>PHOTOSAT</t>
  </si>
  <si>
    <t>M S S CONSULTING FZE</t>
  </si>
  <si>
    <t>GED MIDDLE EAST LIMITED</t>
  </si>
  <si>
    <t>REUTECH  RADAR  SYSTEMS</t>
  </si>
  <si>
    <t>ABDOUL AZIZ TALL</t>
  </si>
  <si>
    <t>MALAISIE</t>
  </si>
  <si>
    <t>VIP DRILLING INTERNATIONAL LTD</t>
  </si>
  <si>
    <t>ILE MAURICE</t>
  </si>
  <si>
    <t>N C P INTERNATIONAL LTD</t>
  </si>
  <si>
    <t>OPTRON</t>
  </si>
  <si>
    <t>ATL ADVISORY TECHNOLOGY &amp; LOG</t>
  </si>
  <si>
    <t>RIAAN HERMAN CONSULTING</t>
  </si>
  <si>
    <t>CSTTAO</t>
  </si>
  <si>
    <t>AFRICA GLOBAL LOGISTICS SENEGA</t>
  </si>
  <si>
    <t>AFRIQUE DU SUD</t>
  </si>
  <si>
    <t>C.Steinweg Bridge (Pty) Ltd</t>
  </si>
  <si>
    <t>Greenwood Supplies Services Lt</t>
  </si>
  <si>
    <t>African Trading Supplies Cc</t>
  </si>
  <si>
    <t>B5 Plus Limited</t>
  </si>
  <si>
    <t>Entreprise Life Assurance</t>
  </si>
  <si>
    <t>SUISSE</t>
  </si>
  <si>
    <t>Carmeuse Trading &amp; Services S.</t>
  </si>
  <si>
    <t>Corporate Travel And Tours</t>
  </si>
  <si>
    <t>BELGIQUE</t>
  </si>
  <si>
    <t>Cta Europe Belgique</t>
  </si>
  <si>
    <t>ANGLETERRE</t>
  </si>
  <si>
    <t>Dints International Limited (U</t>
  </si>
  <si>
    <t>J A Delmas S.A.S.</t>
  </si>
  <si>
    <t>Metso Minerals Ghana Ltd</t>
  </si>
  <si>
    <t>Orica  Africa Holdings Lty</t>
  </si>
  <si>
    <t>Nowata Limited</t>
  </si>
  <si>
    <t>Vehrad Free Zone Import &amp; Expo</t>
  </si>
  <si>
    <t>HOLLANDE</t>
  </si>
  <si>
    <t>Capital Equipment Partners BV</t>
  </si>
  <si>
    <t>PK Trucks Holland</t>
  </si>
  <si>
    <t xml:space="preserve">Beyond Ambit </t>
  </si>
  <si>
    <t xml:space="preserve">TRS International Transport @ </t>
  </si>
  <si>
    <t>SRK Consulting Ghana</t>
  </si>
  <si>
    <t>SMS SUARL</t>
  </si>
  <si>
    <t>Australian Mining Technologies</t>
  </si>
  <si>
    <t>Sage South Africa (Pty) Ltf</t>
  </si>
  <si>
    <t xml:space="preserve">Bentley Systems International </t>
  </si>
  <si>
    <t>Dints International Limited (E</t>
  </si>
  <si>
    <t>Orica Africa Holdings Ltd</t>
  </si>
  <si>
    <t>CARMEUSE SENEGAL</t>
  </si>
  <si>
    <t>CESI</t>
  </si>
  <si>
    <t>LA ROCHETTE</t>
  </si>
  <si>
    <t>COTE DIVOIRE</t>
  </si>
  <si>
    <t>CHIMITEC</t>
  </si>
  <si>
    <t>SIMPA SA</t>
  </si>
  <si>
    <t>CAP AFRIQUE</t>
  </si>
  <si>
    <t>CEMP</t>
  </si>
  <si>
    <t>SONACO</t>
  </si>
  <si>
    <t>ITALIE</t>
  </si>
  <si>
    <t>HTG GROPU LTD</t>
  </si>
  <si>
    <t>SOPRA</t>
  </si>
  <si>
    <t>SOURCING</t>
  </si>
  <si>
    <t>ESPAGNE</t>
  </si>
  <si>
    <t>AERMI</t>
  </si>
  <si>
    <t>SGT</t>
  </si>
  <si>
    <t>ROYAL CROWN</t>
  </si>
  <si>
    <t>SIPA</t>
  </si>
  <si>
    <t>BERICAP</t>
  </si>
  <si>
    <t>ALTEOS</t>
  </si>
  <si>
    <t>JOWAT</t>
  </si>
  <si>
    <t>LOKI</t>
  </si>
  <si>
    <t>LOCO TRANS GROUPE</t>
  </si>
  <si>
    <t>GIE CFT</t>
  </si>
  <si>
    <t>KENENG LIMITED</t>
  </si>
  <si>
    <t>SCS MDC</t>
  </si>
  <si>
    <t>EDF</t>
  </si>
  <si>
    <t>PAC AFRICA</t>
  </si>
  <si>
    <t>VIPRA</t>
  </si>
  <si>
    <t>VEHRAD TRANSPORT &amp; HAULAGE COMPAGNY LTD</t>
  </si>
  <si>
    <t>CARMEUSE LIME PRODUCTS GHANA LTD</t>
  </si>
  <si>
    <t>CAP GENERATEUR SARL</t>
  </si>
  <si>
    <t>SOUTEX INC</t>
  </si>
  <si>
    <t>ENYS POWER S.A.S.</t>
  </si>
  <si>
    <t>Belgique</t>
  </si>
  <si>
    <t>INDUSTRIAL SUPPLY AND SUPPORT</t>
  </si>
  <si>
    <t>HERAEUS</t>
  </si>
  <si>
    <t>MULTOTEC WEAR LININGS</t>
  </si>
  <si>
    <t>MULTI-TECH SERVICES LIMITED</t>
  </si>
  <si>
    <t>SERVICES AND TRADING INTERNATIONAL S.A.</t>
  </si>
  <si>
    <t>SOTECAN</t>
  </si>
  <si>
    <t>TRI PUMP GHANA LIMITED</t>
  </si>
  <si>
    <t>ROC IMPACT</t>
  </si>
  <si>
    <t>CHINE</t>
  </si>
  <si>
    <t>HEBEI AOJIN MACHINERY CO., LTD</t>
  </si>
  <si>
    <t>CÔTE D'IVOIRE</t>
  </si>
  <si>
    <t xml:space="preserve">SOTICI </t>
  </si>
  <si>
    <t>WEIR MINERALS WEST AFRICA LIMITED</t>
  </si>
  <si>
    <t>CRAIGCOR DISTRIBUTION</t>
  </si>
  <si>
    <t>CALAO RESOURCES LTD</t>
  </si>
  <si>
    <t xml:space="preserve"> Irlande</t>
  </si>
  <si>
    <t>BENTLEY SYSTEMS INTERNATIONAL LIMITED</t>
  </si>
  <si>
    <t>S2G DIFFUSION</t>
  </si>
  <si>
    <t>JABB GAS SYSTEMS (PTY) LTD</t>
  </si>
  <si>
    <t>USA</t>
  </si>
  <si>
    <t>EXPRESS CONSOLIDATION SYSTEMS</t>
  </si>
  <si>
    <t>CITLAND INTERNATIONAL</t>
  </si>
  <si>
    <t>ALLEMAGNE</t>
  </si>
  <si>
    <t>HAVER NIAGARA</t>
  </si>
  <si>
    <t>DEMAG</t>
  </si>
  <si>
    <t>MADAGASCAR</t>
  </si>
  <si>
    <t>MAMINIAINA MANANTSOA RAKOTOMAHANINA</t>
  </si>
  <si>
    <t>RESITECH LTD</t>
  </si>
  <si>
    <t xml:space="preserve">CSTTAO - SENEGAL </t>
  </si>
  <si>
    <t xml:space="preserve">COTE D'IVOIRE </t>
  </si>
  <si>
    <t xml:space="preserve">AFRILOG COTE D'IVOIRE </t>
  </si>
  <si>
    <t xml:space="preserve">MULTIMODAL LOGISTICS SOLUTIONS </t>
  </si>
  <si>
    <t>Quartzelec Ltd</t>
  </si>
  <si>
    <t>Stelo Ltd</t>
  </si>
  <si>
    <t xml:space="preserve">Maelgwyn Mineral Services Afrique </t>
  </si>
  <si>
    <t>ThyssenKrupp Industrial Solutions</t>
  </si>
  <si>
    <t>Gekko Systems Pty Ltd</t>
  </si>
  <si>
    <t>Paragon Tailings (Pty) Ltd</t>
  </si>
  <si>
    <t xml:space="preserve">Lynx Logistics </t>
  </si>
  <si>
    <t>Royaume-Uni</t>
  </si>
  <si>
    <t>Africa Power Operations Limited</t>
  </si>
  <si>
    <t>Birchman Solutions Limited</t>
  </si>
  <si>
    <t>JOZI POWER LIMMITED</t>
  </si>
  <si>
    <t xml:space="preserve">INTERPLAST LIMITED </t>
  </si>
  <si>
    <t>Allemagne</t>
  </si>
  <si>
    <t>AXESS NETWORKS SOLUTIONS GERMANY GMBH</t>
  </si>
  <si>
    <t>ANDRE VUILLEUMIER</t>
  </si>
  <si>
    <t>WILLIAMS MINING ASSOCIATES LTD</t>
  </si>
  <si>
    <t>PRICEWATERHOUSECOOPERS CI</t>
  </si>
  <si>
    <t>ENVAL LABORATOIRE D'ANALYSE</t>
  </si>
  <si>
    <t>PROCOMSAT</t>
  </si>
  <si>
    <t>Thomas Gallaway Corp dba Techn</t>
  </si>
  <si>
    <t>Mineware Africa (Pty) Ltd</t>
  </si>
  <si>
    <t>Maxwell Geological Services (P</t>
  </si>
  <si>
    <t>Bentley Systems International</t>
  </si>
  <si>
    <t>PAL Solutions International</t>
  </si>
  <si>
    <t>Bridgestone Corporation</t>
  </si>
  <si>
    <t>TRE Altamira SRL</t>
  </si>
  <si>
    <t>Bouygues Travaux Publics</t>
  </si>
  <si>
    <t>IDS GeoRadar s.r.l.</t>
  </si>
  <si>
    <t>Locked Howden Fan Equipment</t>
  </si>
  <si>
    <t>Advanced Mineral Technology La</t>
  </si>
  <si>
    <t>Locked Peter JS Gash</t>
  </si>
  <si>
    <t>Saflec Systems (Pty) Ltd</t>
  </si>
  <si>
    <t>Dempers &amp; Seymour Pty Ltd</t>
  </si>
  <si>
    <t>Maptek Ltd</t>
  </si>
  <si>
    <t>NISBAU GmbH</t>
  </si>
  <si>
    <t>ABB TECHNOLOGIES SA</t>
  </si>
  <si>
    <t>ADVANCED FIRE GLOBAL</t>
  </si>
  <si>
    <t>Advanced Fire Suppression Technolog</t>
  </si>
  <si>
    <t>AFRICA AUTOMOTIVE A/S</t>
  </si>
  <si>
    <t>AFRICA POWER SERVICES</t>
  </si>
  <si>
    <t>JA Delmas S.A.S</t>
  </si>
  <si>
    <t>Alfred H Knight International Limit</t>
  </si>
  <si>
    <t>Al Futtaim Motors Company LLC</t>
  </si>
  <si>
    <t>Alfa Laval France &amp;North West Afric</t>
  </si>
  <si>
    <t>ALLIGHTPRIMAX FZCO</t>
  </si>
  <si>
    <t>ALS Water and Hydrographics Pty Ltd</t>
  </si>
  <si>
    <t>Meyer Industrie Electronic Gmbh</t>
  </si>
  <si>
    <t>Anfisa Wille</t>
  </si>
  <si>
    <t>Parts Trading Company NV</t>
  </si>
  <si>
    <t>Aravali Fence LLC</t>
  </si>
  <si>
    <t>Reidsteel</t>
  </si>
  <si>
    <t>Atomic Oil Pty Ltd</t>
  </si>
  <si>
    <t>Axiom Worldwide Logistix Inc</t>
  </si>
  <si>
    <t>B2GOLD AVION LTD</t>
  </si>
  <si>
    <t>B2Gold Logistics Corp.</t>
  </si>
  <si>
    <t>B2Gold Corporation (USD Billings)</t>
  </si>
  <si>
    <t>B2GOLD SENEGAL SARL</t>
  </si>
  <si>
    <t>B2Gold Corporation (Service and Pay</t>
  </si>
  <si>
    <t>B2Gold Namibia</t>
  </si>
  <si>
    <t>BASF SE</t>
  </si>
  <si>
    <t>Bollore Logistics Canada Inc</t>
  </si>
  <si>
    <t>Bollore Logistics International</t>
  </si>
  <si>
    <t>Bora Mehmet Gurcay</t>
  </si>
  <si>
    <t>Brenntag Export</t>
  </si>
  <si>
    <t>B&amp;S Foodservice B.V.</t>
  </si>
  <si>
    <t>CALDOR TRADING LIMITED</t>
  </si>
  <si>
    <t>Carmeuse Trading &amp; Services SA</t>
  </si>
  <si>
    <t>CATERPILLAR Financial Services Corp</t>
  </si>
  <si>
    <t>Centric Mining Systems Inc.</t>
  </si>
  <si>
    <t>Chemfield International Co., Ltd</t>
  </si>
  <si>
    <t>Cobra Petro Projects Pty Ltd</t>
  </si>
  <si>
    <t>CPS AFRICA</t>
  </si>
  <si>
    <t>Critical Care International LTD</t>
  </si>
  <si>
    <t>Cyanco International, LLC</t>
  </si>
  <si>
    <t>DIECI s.r.l</t>
  </si>
  <si>
    <t>Digby Wells Environmental (Jersy) l</t>
  </si>
  <si>
    <t>Dints International Ltd</t>
  </si>
  <si>
    <t>Dual Products Intl SA cc</t>
  </si>
  <si>
    <t>DYNAMICS G-Ex Pty Ltd</t>
  </si>
  <si>
    <t>Dynamic Pipe Systems Pty Ltd</t>
  </si>
  <si>
    <t>DYNA TRAINING NAMIBIA PTY LTD</t>
  </si>
  <si>
    <t>Emerson FZE</t>
  </si>
  <si>
    <t>ENGINEERING SOLUTIONS INTERNATIONAL</t>
  </si>
  <si>
    <t>Environmental Geochemistry Internat</t>
  </si>
  <si>
    <t>ERS Solutions SAC</t>
  </si>
  <si>
    <t>EXPAT Expense Claims in USD</t>
  </si>
  <si>
    <t>FLSmidth A/S</t>
  </si>
  <si>
    <t>FLUICONNECTO SENEGAL</t>
  </si>
  <si>
    <t>FourSight Namibia PTY LTD</t>
  </si>
  <si>
    <t>FS Systems International Ltd</t>
  </si>
  <si>
    <t>Fuel Management Africa (Pty) LTD</t>
  </si>
  <si>
    <t>GECOVABECH RELINING SERVICES &amp; SUPP</t>
  </si>
  <si>
    <t>GOODYEAR EARTHMOVER PTY LTD</t>
  </si>
  <si>
    <t>GSI Lucchini Spa</t>
  </si>
  <si>
    <t>Haladjian Sa</t>
  </si>
  <si>
    <t>HOBART GmbH</t>
  </si>
  <si>
    <t>Holland Aviation B.V.</t>
  </si>
  <si>
    <t>Hubbub (Ode Systems Inc)</t>
  </si>
  <si>
    <t>Industrial Supply &amp; Support</t>
  </si>
  <si>
    <t>Inductive Automation LLC</t>
  </si>
  <si>
    <t>INMATRADE AG</t>
  </si>
  <si>
    <t>Innfinity Software Systems LLC</t>
  </si>
  <si>
    <t>Intermotive B.V</t>
  </si>
  <si>
    <t>INTERSAC</t>
  </si>
  <si>
    <t>INTERNATIONAL ARMOURED GROUP FZE</t>
  </si>
  <si>
    <t>Jacobi Carbons AG</t>
  </si>
  <si>
    <t>Jachris Hose and Couplings(Pty) Ltd</t>
  </si>
  <si>
    <t>Jetwave Group Pty Ltd</t>
  </si>
  <si>
    <t>KARMOD MODULER YAPI DIS TICARET LTD</t>
  </si>
  <si>
    <t>CBMM Supply Services and SolutionsP</t>
  </si>
  <si>
    <t>Knight Piesold (Pty) Ltd</t>
  </si>
  <si>
    <t>KURYLYS TECHNIKA LTD</t>
  </si>
  <si>
    <t>K V M Repairing and Maintenance L.L</t>
  </si>
  <si>
    <t>Leica Geosystems (Pty) Ltd</t>
  </si>
  <si>
    <t>LEVIN SOURCES LIMITED</t>
  </si>
  <si>
    <t>Makuri Technology Pte Ltd</t>
  </si>
  <si>
    <t>MAK MIDDLE EAST LLC</t>
  </si>
  <si>
    <t>Mamadou Diaby</t>
  </si>
  <si>
    <t>Manutention Logistique Transports S</t>
  </si>
  <si>
    <t>Metalor Technologies SA</t>
  </si>
  <si>
    <t>METCOM TECHNOLOGIEES, INC</t>
  </si>
  <si>
    <t>MH Aviation (Pty) Ltd</t>
  </si>
  <si>
    <t>MICHELIN Transityre - Export Facili</t>
  </si>
  <si>
    <t>Micromine Ltd</t>
  </si>
  <si>
    <t>MilTrac International Ltd</t>
  </si>
  <si>
    <t>Mincon West Africa S.L.</t>
  </si>
  <si>
    <t>MineSight Applications PTY LTD</t>
  </si>
  <si>
    <t>MJS Mining Services Pty Ltd</t>
  </si>
  <si>
    <t>Multichoice Africa</t>
  </si>
  <si>
    <t>NALCO FRANCE SAS</t>
  </si>
  <si>
    <t>OTR TYRES LIMITED T/A KAL TIRE</t>
  </si>
  <si>
    <t>OXYMAT-SLOVAKIA</t>
  </si>
  <si>
    <t>PDSA COMPANY LIMITED</t>
  </si>
  <si>
    <t>Powerhouse Clearances (WA) Pty Ltd</t>
  </si>
  <si>
    <t>PRICEWATERHOUSECOOPERS PWC</t>
  </si>
  <si>
    <t>Pronto Solutions Alliance Inc</t>
  </si>
  <si>
    <t>REGULATION - PROTECTION ENERGY</t>
  </si>
  <si>
    <t>REUNIWATT SAS</t>
  </si>
  <si>
    <t>Ronald Venter</t>
  </si>
  <si>
    <t>RSK Environment Ltd</t>
  </si>
  <si>
    <t>Santa Ana de Bolueta Grinding Media</t>
  </si>
  <si>
    <t>SAGAN AG</t>
  </si>
  <si>
    <t>Samsung C&amp;T Deutschland Gmbh</t>
  </si>
  <si>
    <t>SANDVIK MINING &amp; CONSTRUCTION GH LT</t>
  </si>
  <si>
    <t>Seequent Limited</t>
  </si>
  <si>
    <t>SGS Canada Inc</t>
  </si>
  <si>
    <t>SGS LABORATORY SERVICES GHANA LIMIT</t>
  </si>
  <si>
    <t>Siemens SA</t>
  </si>
  <si>
    <t>Sinostruct Pty Ltd</t>
  </si>
  <si>
    <t>SMT AFRICA SA</t>
  </si>
  <si>
    <t>SOCIETE CHAUX DE LA TERANGA</t>
  </si>
  <si>
    <t>Solenis Switzerland Gmbh</t>
  </si>
  <si>
    <t>SOLEVO SUISSE SA</t>
  </si>
  <si>
    <t>SRA Consulting Ltd.</t>
  </si>
  <si>
    <t>SRM (Societe de Realisations Mecani</t>
  </si>
  <si>
    <t>Stuart Group Limited</t>
  </si>
  <si>
    <t>Tecman SARL</t>
  </si>
  <si>
    <t>TEI SERVICES PTY LTD</t>
  </si>
  <si>
    <t>TenCate Geosytnhetics France S.A.S</t>
  </si>
  <si>
    <t>TERRACOR PTY LTD</t>
  </si>
  <si>
    <t>The Skills Shack (Pty) Ltd</t>
  </si>
  <si>
    <t>Thorough Tec Simulation (PTY) LTD</t>
  </si>
  <si>
    <t>Tierra Group International Ltd</t>
  </si>
  <si>
    <t>TRANSMOTORS B.V.</t>
  </si>
  <si>
    <t>Tradecore International LTD</t>
  </si>
  <si>
    <t>Transcale Pty Ltd</t>
  </si>
  <si>
    <t>Twoscom (Pty) Ltd</t>
  </si>
  <si>
    <t>UNIVERSAL TYRE TRADING B.V</t>
  </si>
  <si>
    <t>Veritas Petroleum Services B.V.</t>
  </si>
  <si>
    <t>Wartsila West Africa</t>
  </si>
  <si>
    <t>Wenco International Mining Systems</t>
  </si>
  <si>
    <t>Westair Wings (Pty) Ltd</t>
  </si>
  <si>
    <t>Zitron North America Ventilation Sy</t>
  </si>
  <si>
    <t>Zoomlion International Trading (HK)</t>
  </si>
  <si>
    <t>ABB</t>
  </si>
  <si>
    <t>AUMUND</t>
  </si>
  <si>
    <t>BENIN</t>
  </si>
  <si>
    <t>BENGELOUNE/AZUR CREATOR</t>
  </si>
  <si>
    <t xml:space="preserve">DUBAI </t>
  </si>
  <si>
    <t>BWK INDUSTRIAL TECHNOLOGY</t>
  </si>
  <si>
    <t>CHEMIARTIS SA</t>
  </si>
  <si>
    <t>CMD</t>
  </si>
  <si>
    <t>ENTERPRISING INNOVATIVE ENGEINEERS</t>
  </si>
  <si>
    <t>IVORY</t>
  </si>
  <si>
    <t>FILTISAC SA</t>
  </si>
  <si>
    <t>FIVES PILLARD</t>
  </si>
  <si>
    <t>ENGLETERRE</t>
  </si>
  <si>
    <t>FORESCO (FOREST COMPANY LIMITED)</t>
  </si>
  <si>
    <t>GLOCEM</t>
  </si>
  <si>
    <t>IKNEI (IKN ENGINEERING INDIA PVT LTD)</t>
  </si>
  <si>
    <t>ITECHNOVA ENGINNER PVT LTD</t>
  </si>
  <si>
    <t>KPT INDIA (KEYPOINT TECHNOLOGIES)</t>
  </si>
  <si>
    <t>LA SACHERIE MODERNE SA (MONDI)</t>
  </si>
  <si>
    <t>DUBAI</t>
  </si>
  <si>
    <t>LOESCHE MIDDLE EAST</t>
  </si>
  <si>
    <t xml:space="preserve"> IVORY</t>
  </si>
  <si>
    <t>METROTECH</t>
  </si>
  <si>
    <t>NDIAGA FALL</t>
  </si>
  <si>
    <t xml:space="preserve">OCEANIA </t>
  </si>
  <si>
    <t>REPUBLIQUE TCHEQUE</t>
  </si>
  <si>
    <t>PSP</t>
  </si>
  <si>
    <t>REFRATECHNIK CEMENT GMBH</t>
  </si>
  <si>
    <t>SAMNAV TECHNO</t>
  </si>
  <si>
    <t>MAURITANIE</t>
  </si>
  <si>
    <t>TOWA TRADING (MR DIALLO ABDOULAYE)</t>
  </si>
  <si>
    <t>VOLTA GREEN SLP</t>
  </si>
  <si>
    <t>VOLTA IMPEX</t>
  </si>
  <si>
    <t xml:space="preserve">VOLTA TOURS &amp; TRAVEL PVT LTD </t>
  </si>
  <si>
    <t>SODEXIM</t>
  </si>
  <si>
    <t>LUXEMBOURG</t>
  </si>
  <si>
    <t>MCM SARL</t>
  </si>
  <si>
    <t>EQUIPEMENT &amp; SERVICES BIA</t>
  </si>
  <si>
    <t>VEHRAD TRANSPORT</t>
  </si>
  <si>
    <t>SOUTEX</t>
  </si>
  <si>
    <t>ESPRIT BURKINA FORAGE</t>
  </si>
  <si>
    <t>NORD SUD CTI</t>
  </si>
  <si>
    <t>WACOM COTE D'IVOIRE</t>
  </si>
  <si>
    <t>MINERALS WEST AFRICA LIMITED</t>
  </si>
  <si>
    <t>WACOM BURKINA FASO</t>
  </si>
  <si>
    <t>N.P.I INTERNATIONAL</t>
  </si>
  <si>
    <t>MULTI-TECH SERVICES</t>
  </si>
  <si>
    <t>Tanzanie Dar Salam</t>
  </si>
  <si>
    <t xml:space="preserve">ANDREW BOYD </t>
  </si>
  <si>
    <t>LYCOPODIUM MINERALS</t>
  </si>
  <si>
    <t>MAKLY SAS</t>
  </si>
  <si>
    <t>Annexe 13: Déclarations unilatérales fournies par la DGE</t>
  </si>
  <si>
    <t>Déclarations unilatérales des sous-traitants</t>
  </si>
  <si>
    <t>Societés</t>
  </si>
  <si>
    <t xml:space="preserve">  DIAMANT D'AFRIQUE - SARL</t>
  </si>
  <si>
    <t xml:space="preserve"> ECOSUD -SARL </t>
  </si>
  <si>
    <t xml:space="preserve"> SOCIETE MINIERE BAMA </t>
  </si>
  <si>
    <t xml:space="preserve"> SOCIETE PRANCE MINING -SARL </t>
  </si>
  <si>
    <t xml:space="preserve"> STELLAR PACIFIC MALI  SARL</t>
  </si>
  <si>
    <t xml:space="preserve">  CORA RESSOURCES -MALI - SARL </t>
  </si>
  <si>
    <t xml:space="preserve">  EPIROC MALI  SARL</t>
  </si>
  <si>
    <t xml:space="preserve">  HAFIA MINING SARL  </t>
  </si>
  <si>
    <t xml:space="preserve">  MEIM MORILA  SARL</t>
  </si>
  <si>
    <t xml:space="preserve">  WASSA MINING SAS </t>
  </si>
  <si>
    <t xml:space="preserve"> ECOLOG GENERAL TRADIND MALI SARL</t>
  </si>
  <si>
    <t xml:space="preserve"> MINE KALE EXPLORATION-SARL </t>
  </si>
  <si>
    <t>AVION MALI WEST EXPLORATION</t>
  </si>
  <si>
    <t>B2GOLD MALI SARL</t>
  </si>
  <si>
    <t>'GOLD AND CO '' SARL</t>
  </si>
  <si>
    <t>SOCIETE MINIEREE  FALAISES OR   SASU</t>
  </si>
  <si>
    <t>082200518F</t>
  </si>
  <si>
    <t>TICHITT-SA</t>
  </si>
  <si>
    <t>Annexe 14: Déclarations unilatérales fournies par la DNGM</t>
  </si>
  <si>
    <t>Déclarations uninilatérales des societés extractives hors périmètre</t>
  </si>
  <si>
    <t>087800792J</t>
  </si>
  <si>
    <t>Exploitation de Siribaya</t>
  </si>
  <si>
    <t>Exploitation des Mines d'Or</t>
  </si>
  <si>
    <t>Exploration de Siribaya</t>
  </si>
  <si>
    <t>Lassine FANE</t>
  </si>
  <si>
    <t>Annexe 15: Déclarations unilatérales fournies par l'INPS</t>
  </si>
  <si>
    <t xml:space="preserve">A M M SUARL </t>
  </si>
  <si>
    <t>B2 GOLD MALI SARL</t>
  </si>
  <si>
    <t>BULK MINING EXPLOSIVES BME</t>
  </si>
  <si>
    <t>CARLCARE TECHNOLOGY SARL TECHNO ITEL</t>
  </si>
  <si>
    <t>083331727G</t>
  </si>
  <si>
    <t>CIMENTS AFRIQUE-MALI SA</t>
  </si>
  <si>
    <t>084121163L</t>
  </si>
  <si>
    <t>ENT MAMADOU DEMBELE</t>
  </si>
  <si>
    <t>FER-MALI</t>
  </si>
  <si>
    <t>025014795R</t>
  </si>
  <si>
    <t>GOLD SERVICES SARL</t>
  </si>
  <si>
    <t>GROUPE DE LABORATOIRE A LS</t>
  </si>
  <si>
    <t>MANDE MINING SARL</t>
  </si>
  <si>
    <t>MATRANS MALI SARL</t>
  </si>
  <si>
    <t>083201874H</t>
  </si>
  <si>
    <t xml:space="preserve">MINE SITE MAINTENANCE MALI </t>
  </si>
  <si>
    <t>NEEMBA MALI SASU</t>
  </si>
  <si>
    <t>OLA ENERGY MALI SA</t>
  </si>
  <si>
    <t>ORYX MALI SA CV</t>
  </si>
  <si>
    <t>PARAGON TAILINGS MALI SARL</t>
  </si>
  <si>
    <t>PREMIUM INTERNATIONAL MINING COMPANY</t>
  </si>
  <si>
    <t>PW MINING INTERNATIONAL MINE</t>
  </si>
  <si>
    <t>SAHARA MALI SARL</t>
  </si>
  <si>
    <t>SIPEX MALI BRANCH SARL</t>
  </si>
  <si>
    <t>SOCIETE DES BRASSERIES DU MALI</t>
  </si>
  <si>
    <t>025010962P</t>
  </si>
  <si>
    <t>SOGEA SA TOM</t>
  </si>
  <si>
    <t>087800141W</t>
  </si>
  <si>
    <t>STAR OIL MALI SA</t>
  </si>
  <si>
    <t>STATION SODIES</t>
  </si>
  <si>
    <t>STE FASO DJIGUI SARL</t>
  </si>
  <si>
    <t>041001909B</t>
  </si>
  <si>
    <t>TOGUNA AGRO INDUSTRIES SA</t>
  </si>
  <si>
    <t>087800590V</t>
  </si>
  <si>
    <t>WASSA MINING</t>
  </si>
  <si>
    <t>Annexe 16: Déclarations unilatérales fournies par les Directions Régionales des Impôts</t>
  </si>
  <si>
    <t>Région</t>
  </si>
  <si>
    <t>BME SADIOLA</t>
  </si>
  <si>
    <t>BOART LONG YEAR ( BLY MALI)</t>
  </si>
  <si>
    <t>SEMOS SA DIAMOU</t>
  </si>
  <si>
    <t>KOFFI SA STE EXTRACTIVE SITAKILY</t>
  </si>
  <si>
    <t>FLUI CONNECTO</t>
  </si>
  <si>
    <t>GMS SA KENIEBA</t>
  </si>
  <si>
    <t>AFRICAN MINING SERVICES</t>
  </si>
  <si>
    <t>ORICA-MALI SARL</t>
  </si>
  <si>
    <t>Mines site maint</t>
  </si>
  <si>
    <t>MORILA WOLA</t>
  </si>
  <si>
    <t>AECI KOUMANA</t>
  </si>
  <si>
    <t>CAPITAL DRILING</t>
  </si>
  <si>
    <t>SFTP-SYAMA</t>
  </si>
  <si>
    <t>GOUNDIAKA-MINE D'OR</t>
  </si>
  <si>
    <t>Annexe 17: Déclarations unilatérales fournies par l'ONRP</t>
  </si>
  <si>
    <t xml:space="preserve">Societé </t>
  </si>
  <si>
    <t>SIPEX</t>
  </si>
  <si>
    <t>Annexe 18: Détail des transactions des sous-traitants non déclarés par la DGE</t>
  </si>
  <si>
    <t>Sous-traitants non déclarés</t>
  </si>
  <si>
    <t>Montant total du marché</t>
  </si>
  <si>
    <r>
      <rPr>
        <b/>
        <sz val="11"/>
        <color theme="1"/>
        <rFont val="Calibri"/>
        <family val="2"/>
        <scheme val="minor"/>
      </rPr>
      <t>Annexe 19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</si>
  <si>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Annexe 20</t>
    </r>
    <r>
      <rPr>
        <sz val="11"/>
        <color theme="1"/>
        <rFont val="Calibri"/>
        <family val="2"/>
        <scheme val="minor"/>
      </rPr>
      <t>:</t>
    </r>
  </si>
  <si>
    <t>Liste des Sous traitants de la  DGE</t>
  </si>
  <si>
    <t>Contribuable</t>
  </si>
  <si>
    <t>Annexe 21 – Formulaires de déclaration 2022</t>
  </si>
  <si>
    <t xml:space="preserve">Formulaires de déclaration 2022 pour les societés extractives </t>
  </si>
  <si>
    <t>Formulaires de déclaration 2022 pour les organismes collecteurs</t>
  </si>
  <si>
    <t>Annexe 22 : Equipe de travail</t>
  </si>
  <si>
    <t>Administrateur Indépendant - Pyramis</t>
  </si>
  <si>
    <t>Pyramis</t>
  </si>
  <si>
    <t>Hamadoun MAIGA</t>
  </si>
  <si>
    <t>Associé Gérant Audit &amp; Conseil</t>
  </si>
  <si>
    <t>Seydou ZERBO</t>
  </si>
  <si>
    <t>Associé Audit &amp; Conseil - Réviseur</t>
  </si>
  <si>
    <t>Alpha CISSE</t>
  </si>
  <si>
    <t>Juriste Fiscaliste Audit &amp; Conseil</t>
  </si>
  <si>
    <t xml:space="preserve">Boubacar N'DIAYE </t>
  </si>
  <si>
    <t>Auditeur Sénior</t>
  </si>
  <si>
    <t>Ibrahim TOURE</t>
  </si>
  <si>
    <t>Auditeur Informatique</t>
  </si>
  <si>
    <t>Sécretariat Permanent ITIE</t>
  </si>
  <si>
    <t xml:space="preserve">Boureima CISSE </t>
  </si>
  <si>
    <t>Chargé de la collecte des données et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</si>
</sst>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  <numFmt numFmtId="168" formatCode="_-* #,##0.00\ _€_-;\-* #,##0.00\ _€_-;_-* &quot;-&quot;??\ _€_-;_-@_-"/>
    <numFmt numFmtId="169" formatCode="_-* #,##0\ _€_-;\-* #,##0\ _€_-;_-* &quot;-&quot;??\ _€_-;_-@_-"/>
    <numFmt numFmtId="170" formatCode="_(* #,##0_);_(* \(#,##0\);_(* &quot;-&quot;??_);_(@_)"/>
    <numFmt numFmtId="171" formatCode="_-* #,##0\ _C_F_A_-;\-* #,##0\ _C_F_A_-;_-* &quot;-&quot;\ _C_F_A_-;_-@_-"/>
  </numFmts>
  <fonts count="68">
    <font>
      <sz val="11"/>
      <color theme="1"/>
      <name val="Calibri"/>
      <family val="2"/>
      <scheme val="minor"/>
    </font>
    <font>
      <sz val="10"/>
      <color theme="1"/>
      <name val="Arial "/>
    </font>
    <font>
      <sz val="11"/>
      <color theme="1"/>
      <name val="Calibri"/>
      <family val="2"/>
      <scheme val="minor"/>
    </font>
    <font>
      <b/>
      <sz val="11"/>
      <color theme="1"/>
      <name val="Tw Cen MT"/>
      <family val="2"/>
    </font>
    <font>
      <sz val="11"/>
      <color theme="1"/>
      <name val="Tw Cen MT"/>
      <family val="2"/>
    </font>
    <font>
      <sz val="9"/>
      <color theme="1"/>
      <name val="Tw Cen MT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Tw Cen MT"/>
      <family val="2"/>
    </font>
    <font>
      <b/>
      <sz val="14"/>
      <color theme="1"/>
      <name val="Tw Cen MT"/>
      <family val="2"/>
    </font>
    <font>
      <u/>
      <sz val="11"/>
      <color theme="10"/>
      <name val="Tw Cen MT"/>
      <family val="2"/>
    </font>
    <font>
      <i/>
      <sz val="11"/>
      <color theme="1"/>
      <name val="Tw Cen MT"/>
      <family val="2"/>
    </font>
    <font>
      <b/>
      <sz val="13"/>
      <color theme="3"/>
      <name val="Calibri"/>
      <family val="2"/>
      <scheme val="minor"/>
    </font>
    <font>
      <b/>
      <sz val="12"/>
      <color theme="1"/>
      <name val="Tw Cen MT"/>
      <family val="2"/>
    </font>
    <font>
      <b/>
      <sz val="10"/>
      <color rgb="FFFFFFFF"/>
      <name val="Tw Cen MT"/>
      <family val="2"/>
    </font>
    <font>
      <sz val="10"/>
      <color theme="1"/>
      <name val="Tw Cen MT"/>
      <family val="2"/>
    </font>
    <font>
      <sz val="10"/>
      <color theme="1"/>
      <name val="Arial"/>
      <family val="2"/>
    </font>
    <font>
      <sz val="10"/>
      <color rgb="FF000000"/>
      <name val="Tw Cen MT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b/>
      <sz val="11"/>
      <color rgb="FFFFFFFF"/>
      <name val="Tw Cen MT"/>
      <family val="2"/>
    </font>
    <font>
      <sz val="11"/>
      <color theme="1" tint="0.249977111117893"/>
      <name val="Tw Cen MT"/>
      <family val="2"/>
    </font>
    <font>
      <sz val="11"/>
      <name val="Tw Cen MT"/>
      <family val="2"/>
    </font>
    <font>
      <b/>
      <sz val="11"/>
      <name val="Tw Cen MT"/>
      <family val="2"/>
    </font>
    <font>
      <b/>
      <sz val="10"/>
      <color theme="1"/>
      <name val="Tw Cen MT"/>
      <family val="2"/>
    </font>
    <font>
      <b/>
      <sz val="10"/>
      <name val="Tw Cen MT"/>
      <family val="2"/>
    </font>
    <font>
      <sz val="10"/>
      <color theme="0"/>
      <name val="Tw Cen MT"/>
      <family val="2"/>
    </font>
    <font>
      <b/>
      <sz val="13"/>
      <color theme="3"/>
      <name val="Arial"/>
      <family val="2"/>
    </font>
    <font>
      <sz val="11"/>
      <color rgb="FF000000"/>
      <name val="Tw Cen MT"/>
      <family val="2"/>
    </font>
    <font>
      <sz val="11"/>
      <color theme="0"/>
      <name val="Tw Cen MT"/>
      <family val="2"/>
    </font>
    <font>
      <sz val="10"/>
      <name val="Anglo Sans Medium"/>
    </font>
    <font>
      <sz val="11"/>
      <color rgb="FF444444"/>
      <name val="Tw Cen MT"/>
      <family val="2"/>
    </font>
    <font>
      <sz val="10"/>
      <name val="Tw Cen MT"/>
      <family val="2"/>
    </font>
    <font>
      <sz val="11"/>
      <color rgb="FF000000"/>
      <name val="Calibri"/>
      <family val="2"/>
    </font>
    <font>
      <b/>
      <sz val="11"/>
      <color rgb="FF000000"/>
      <name val="Tw Cen MT"/>
      <family val="2"/>
    </font>
    <font>
      <sz val="10"/>
      <color indexed="8"/>
      <name val="Arial"/>
      <family val="2"/>
    </font>
    <font>
      <sz val="11"/>
      <color indexed="8"/>
      <name val="Tw Cen MT"/>
      <family val="2"/>
    </font>
    <font>
      <sz val="12"/>
      <color theme="1"/>
      <name val="Tw Cen MT"/>
      <family val="2"/>
    </font>
    <font>
      <sz val="10"/>
      <color rgb="FF000000"/>
      <name val="Times New Roman"/>
      <family val="1"/>
    </font>
    <font>
      <b/>
      <sz val="12"/>
      <color theme="0"/>
      <name val="Tw Cen M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theme="3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00B050"/>
      <name val="Tw Cen MT"/>
      <family val="2"/>
    </font>
    <font>
      <b/>
      <sz val="11"/>
      <color indexed="8"/>
      <name val="Tw Cen M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B3838"/>
      <name val="Tw Cen MT"/>
      <family val="2"/>
    </font>
    <font>
      <i/>
      <sz val="11"/>
      <color theme="2" tint="-0.749992370372631"/>
      <name val="Tw Cen MT"/>
      <family val="2"/>
    </font>
    <font>
      <sz val="11"/>
      <name val="Calibri"/>
      <family val="2"/>
    </font>
    <font>
      <sz val="11"/>
      <color rgb="FF404040"/>
      <name val="Calibri"/>
      <family val="2"/>
    </font>
    <font>
      <sz val="10"/>
      <color rgb="FF3B3838"/>
      <name val="Tw Cen MT"/>
      <family val="2"/>
    </font>
    <font>
      <b/>
      <sz val="10"/>
      <color rgb="FF000000"/>
      <name val="Tw Cen MT"/>
      <family val="2"/>
    </font>
  </fonts>
  <fills count="49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457E8F"/>
        <bgColor indexed="64"/>
      </patternFill>
    </fill>
    <fill>
      <patternFill patternType="solid">
        <fgColor rgb="FF79A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57E8F"/>
        <bgColor theme="9" tint="0.79998168889431442"/>
      </patternFill>
    </fill>
    <fill>
      <patternFill patternType="solid">
        <fgColor rgb="FF79AFDA"/>
        <bgColor theme="9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00A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</fills>
  <borders count="66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A0A8C7"/>
      </left>
      <right style="thin">
        <color rgb="FFA0A8C7"/>
      </right>
      <top style="thin">
        <color rgb="FF1F497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8C7"/>
      </left>
      <right style="thin">
        <color rgb="FFA0A8C7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/>
      <bottom style="medium">
        <color rgb="FF0070C0"/>
      </bottom>
      <diagonal/>
    </border>
  </borders>
  <cellStyleXfs count="79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7" fillId="0" borderId="0"/>
    <xf numFmtId="0" fontId="18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0" fontId="26" fillId="0" borderId="3" applyNumberFormat="0" applyFill="0" applyAlignment="0" applyProtection="0"/>
    <xf numFmtId="0" fontId="2" fillId="0" borderId="0"/>
    <xf numFmtId="0" fontId="29" fillId="0" borderId="0"/>
    <xf numFmtId="0" fontId="2" fillId="0" borderId="0"/>
    <xf numFmtId="0" fontId="2" fillId="0" borderId="0"/>
    <xf numFmtId="0" fontId="32" fillId="0" borderId="0"/>
    <xf numFmtId="165" fontId="17" fillId="0" borderId="0" applyFont="0" applyFill="0" applyBorder="0" applyAlignment="0" applyProtection="0"/>
    <xf numFmtId="0" fontId="34" fillId="0" borderId="0">
      <alignment vertical="top"/>
    </xf>
    <xf numFmtId="165" fontId="2" fillId="0" borderId="0" applyFont="0" applyFill="0" applyBorder="0" applyAlignment="0" applyProtection="0"/>
    <xf numFmtId="0" fontId="37" fillId="0" borderId="0"/>
    <xf numFmtId="0" fontId="41" fillId="0" borderId="37" applyNumberFormat="0" applyFill="0" applyAlignment="0" applyProtection="0"/>
    <xf numFmtId="0" fontId="42" fillId="0" borderId="2" applyNumberFormat="0" applyFill="0" applyAlignment="0" applyProtection="0"/>
    <xf numFmtId="0" fontId="43" fillId="0" borderId="0"/>
    <xf numFmtId="0" fontId="44" fillId="0" borderId="0"/>
    <xf numFmtId="0" fontId="2" fillId="0" borderId="0"/>
    <xf numFmtId="168" fontId="17" fillId="0" borderId="0" applyFont="0" applyFill="0" applyBorder="0" applyAlignment="0" applyProtection="0"/>
    <xf numFmtId="0" fontId="2" fillId="0" borderId="0"/>
    <xf numFmtId="0" fontId="34" fillId="0" borderId="0">
      <alignment vertical="top"/>
    </xf>
    <xf numFmtId="165" fontId="17" fillId="0" borderId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1" fillId="0" borderId="3" applyNumberFormat="0" applyFill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37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16" borderId="0" applyNumberFormat="0" applyBorder="0" applyAlignment="0" applyProtection="0"/>
    <xf numFmtId="0" fontId="51" fillId="17" borderId="0" applyNumberFormat="0" applyBorder="0" applyAlignment="0" applyProtection="0"/>
    <xf numFmtId="0" fontId="52" fillId="19" borderId="53" applyNumberFormat="0" applyAlignment="0" applyProtection="0"/>
    <xf numFmtId="0" fontId="53" fillId="20" borderId="54" applyNumberFormat="0" applyAlignment="0" applyProtection="0"/>
    <xf numFmtId="0" fontId="54" fillId="20" borderId="53" applyNumberFormat="0" applyAlignment="0" applyProtection="0"/>
    <xf numFmtId="0" fontId="55" fillId="0" borderId="55" applyNumberFormat="0" applyFill="0" applyAlignment="0" applyProtection="0"/>
    <xf numFmtId="0" fontId="56" fillId="21" borderId="56" applyNumberFormat="0" applyAlignment="0" applyProtection="0"/>
    <xf numFmtId="0" fontId="57" fillId="0" borderId="0" applyNumberFormat="0" applyFill="0" applyBorder="0" applyAlignment="0" applyProtection="0"/>
    <xf numFmtId="0" fontId="2" fillId="22" borderId="57" applyNumberFormat="0" applyFont="0" applyAlignment="0" applyProtection="0"/>
    <xf numFmtId="0" fontId="58" fillId="0" borderId="0" applyNumberFormat="0" applyFill="0" applyBorder="0" applyAlignment="0" applyProtection="0"/>
    <xf numFmtId="0" fontId="59" fillId="0" borderId="58" applyNumberFormat="0" applyFill="0" applyAlignment="0" applyProtection="0"/>
    <xf numFmtId="0" fontId="60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0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0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0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60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0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61" fillId="18" borderId="0" applyNumberFormat="0" applyBorder="0" applyAlignment="0" applyProtection="0"/>
    <xf numFmtId="0" fontId="60" fillId="26" borderId="0" applyNumberFormat="0" applyBorder="0" applyAlignment="0" applyProtection="0"/>
    <xf numFmtId="0" fontId="60" fillId="30" borderId="0" applyNumberFormat="0" applyBorder="0" applyAlignment="0" applyProtection="0"/>
    <xf numFmtId="0" fontId="60" fillId="34" borderId="0" applyNumberFormat="0" applyBorder="0" applyAlignment="0" applyProtection="0"/>
    <xf numFmtId="0" fontId="60" fillId="38" borderId="0" applyNumberFormat="0" applyBorder="0" applyAlignment="0" applyProtection="0"/>
    <xf numFmtId="0" fontId="60" fillId="42" borderId="0" applyNumberFormat="0" applyBorder="0" applyAlignment="0" applyProtection="0"/>
    <xf numFmtId="0" fontId="60" fillId="46" borderId="0" applyNumberFormat="0" applyBorder="0" applyAlignment="0" applyProtection="0"/>
  </cellStyleXfs>
  <cellXfs count="423">
    <xf numFmtId="0" fontId="0" fillId="0" borderId="0" xfId="0"/>
    <xf numFmtId="0" fontId="4" fillId="0" borderId="14" xfId="0" applyFont="1" applyBorder="1" applyAlignment="1">
      <alignment horizontal="center" vertical="center"/>
    </xf>
    <xf numFmtId="164" fontId="1" fillId="0" borderId="1" xfId="1" applyFont="1" applyFill="1" applyBorder="1" applyAlignment="1">
      <alignment horizontal="center"/>
    </xf>
    <xf numFmtId="164" fontId="1" fillId="4" borderId="0" xfId="1" applyFont="1" applyFill="1" applyBorder="1" applyAlignment="1">
      <alignment horizontal="center"/>
    </xf>
    <xf numFmtId="164" fontId="1" fillId="0" borderId="0" xfId="1" applyFont="1" applyFill="1" applyBorder="1" applyAlignment="1">
      <alignment horizontal="center"/>
    </xf>
    <xf numFmtId="0" fontId="4" fillId="0" borderId="0" xfId="0" applyFont="1"/>
    <xf numFmtId="0" fontId="4" fillId="5" borderId="0" xfId="0" applyFont="1" applyFill="1"/>
    <xf numFmtId="166" fontId="4" fillId="0" borderId="0" xfId="2" applyNumberFormat="1" applyFont="1"/>
    <xf numFmtId="165" fontId="4" fillId="0" borderId="0" xfId="2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166" fontId="0" fillId="0" borderId="0" xfId="2" applyNumberFormat="1" applyFont="1"/>
    <xf numFmtId="165" fontId="4" fillId="0" borderId="0" xfId="2" applyFont="1" applyAlignment="1">
      <alignment horizontal="center" vertical="center"/>
    </xf>
    <xf numFmtId="167" fontId="4" fillId="0" borderId="0" xfId="2" applyNumberFormat="1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3" applyFont="1"/>
    <xf numFmtId="0" fontId="10" fillId="0" borderId="0" xfId="0" applyFont="1"/>
    <xf numFmtId="166" fontId="4" fillId="0" borderId="0" xfId="0" applyNumberFormat="1" applyFont="1"/>
    <xf numFmtId="0" fontId="14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righ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horizontal="right" vertical="center"/>
    </xf>
    <xf numFmtId="0" fontId="12" fillId="0" borderId="0" xfId="0" applyFont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20" fillId="0" borderId="2" xfId="2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65" fontId="4" fillId="0" borderId="2" xfId="2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20" fillId="0" borderId="2" xfId="5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20" fillId="0" borderId="17" xfId="5" applyFont="1" applyBorder="1" applyAlignment="1">
      <alignment horizontal="center" vertical="center"/>
    </xf>
    <xf numFmtId="0" fontId="23" fillId="0" borderId="0" xfId="0" applyFont="1"/>
    <xf numFmtId="0" fontId="14" fillId="0" borderId="0" xfId="0" applyFont="1"/>
    <xf numFmtId="0" fontId="24" fillId="0" borderId="0" xfId="0" applyFont="1"/>
    <xf numFmtId="0" fontId="1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169" fontId="4" fillId="0" borderId="0" xfId="7" applyNumberFormat="1" applyFont="1" applyAlignment="1">
      <alignment horizontal="center" vertical="center" wrapText="1"/>
    </xf>
    <xf numFmtId="169" fontId="4" fillId="0" borderId="2" xfId="7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9" fontId="21" fillId="0" borderId="2" xfId="7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9" fontId="4" fillId="0" borderId="0" xfId="7" applyNumberFormat="1" applyFont="1"/>
    <xf numFmtId="169" fontId="21" fillId="0" borderId="32" xfId="7" applyNumberFormat="1" applyFont="1" applyBorder="1" applyAlignment="1">
      <alignment horizontal="center" vertical="center" wrapText="1"/>
    </xf>
    <xf numFmtId="169" fontId="28" fillId="0" borderId="22" xfId="7" applyNumberFormat="1" applyFont="1" applyBorder="1" applyAlignment="1">
      <alignment horizontal="center" vertical="center" wrapText="1"/>
    </xf>
    <xf numFmtId="169" fontId="20" fillId="0" borderId="22" xfId="7" applyNumberFormat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169" fontId="20" fillId="0" borderId="2" xfId="7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 wrapText="1"/>
    </xf>
    <xf numFmtId="169" fontId="4" fillId="0" borderId="2" xfId="7" applyNumberFormat="1" applyFont="1" applyBorder="1" applyAlignment="1">
      <alignment vertical="center" wrapText="1"/>
    </xf>
    <xf numFmtId="0" fontId="21" fillId="0" borderId="2" xfId="10" applyFont="1" applyBorder="1" applyAlignment="1" applyProtection="1">
      <alignment horizontal="left" vertical="center" wrapText="1"/>
      <protection locked="0"/>
    </xf>
    <xf numFmtId="169" fontId="21" fillId="0" borderId="2" xfId="7" applyNumberFormat="1" applyFont="1" applyBorder="1" applyAlignment="1" applyProtection="1">
      <alignment horizontal="right" vertical="center" wrapText="1"/>
      <protection locked="0"/>
    </xf>
    <xf numFmtId="3" fontId="21" fillId="0" borderId="2" xfId="0" applyNumberFormat="1" applyFont="1" applyBorder="1" applyAlignment="1">
      <alignment horizontal="left" vertical="center" wrapText="1"/>
    </xf>
    <xf numFmtId="169" fontId="21" fillId="0" borderId="2" xfId="7" applyNumberFormat="1" applyFont="1" applyBorder="1" applyAlignment="1">
      <alignment horizontal="right" vertical="center" wrapText="1"/>
    </xf>
    <xf numFmtId="0" fontId="21" fillId="0" borderId="2" xfId="10" applyFont="1" applyBorder="1" applyAlignment="1" applyProtection="1">
      <alignment vertical="center" wrapText="1"/>
      <protection locked="0"/>
    </xf>
    <xf numFmtId="4" fontId="21" fillId="0" borderId="2" xfId="10" applyNumberFormat="1" applyFont="1" applyBorder="1" applyAlignment="1" applyProtection="1">
      <alignment horizontal="right" vertical="center" wrapText="1"/>
      <protection locked="0"/>
    </xf>
    <xf numFmtId="0" fontId="21" fillId="0" borderId="2" xfId="11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169" fontId="20" fillId="0" borderId="2" xfId="7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 wrapText="1"/>
    </xf>
    <xf numFmtId="14" fontId="21" fillId="0" borderId="2" xfId="0" applyNumberFormat="1" applyFont="1" applyBorder="1" applyAlignment="1">
      <alignment vertical="center" wrapText="1"/>
    </xf>
    <xf numFmtId="169" fontId="21" fillId="0" borderId="2" xfId="7" applyNumberFormat="1" applyFont="1" applyBorder="1" applyAlignment="1">
      <alignment vertical="center" wrapText="1"/>
    </xf>
    <xf numFmtId="0" fontId="2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9" fontId="4" fillId="5" borderId="0" xfId="7" applyNumberFormat="1" applyFont="1" applyFill="1" applyAlignment="1">
      <alignment vertical="center" wrapText="1"/>
    </xf>
    <xf numFmtId="169" fontId="4" fillId="0" borderId="0" xfId="7" applyNumberFormat="1" applyFont="1" applyAlignment="1">
      <alignment vertical="center" wrapText="1"/>
    </xf>
    <xf numFmtId="0" fontId="21" fillId="5" borderId="30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vertical="center" wrapText="1"/>
    </xf>
    <xf numFmtId="169" fontId="21" fillId="5" borderId="2" xfId="7" applyNumberFormat="1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169" fontId="21" fillId="0" borderId="2" xfId="7" applyNumberFormat="1" applyFont="1" applyFill="1" applyBorder="1" applyAlignment="1">
      <alignment vertical="center" wrapText="1"/>
    </xf>
    <xf numFmtId="0" fontId="4" fillId="5" borderId="30" xfId="0" applyFont="1" applyFill="1" applyBorder="1" applyAlignment="1">
      <alignment horizontal="left" vertical="center" wrapText="1"/>
    </xf>
    <xf numFmtId="169" fontId="4" fillId="5" borderId="2" xfId="7" applyNumberFormat="1" applyFont="1" applyFill="1" applyBorder="1" applyAlignment="1">
      <alignment vertical="center" wrapText="1"/>
    </xf>
    <xf numFmtId="0" fontId="4" fillId="0" borderId="30" xfId="0" applyFont="1" applyBorder="1" applyAlignment="1">
      <alignment horizontal="left" vertical="center" wrapText="1"/>
    </xf>
    <xf numFmtId="14" fontId="33" fillId="0" borderId="2" xfId="13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27" fillId="11" borderId="30" xfId="0" applyFont="1" applyFill="1" applyBorder="1" applyAlignment="1">
      <alignment horizontal="left" vertical="center" wrapText="1"/>
    </xf>
    <xf numFmtId="0" fontId="27" fillId="11" borderId="2" xfId="0" applyFont="1" applyFill="1" applyBorder="1" applyAlignment="1">
      <alignment vertical="center" wrapText="1"/>
    </xf>
    <xf numFmtId="0" fontId="27" fillId="0" borderId="30" xfId="0" applyFont="1" applyBorder="1" applyAlignment="1">
      <alignment horizontal="left" vertical="center" wrapText="1"/>
    </xf>
    <xf numFmtId="169" fontId="27" fillId="5" borderId="2" xfId="7" applyNumberFormat="1" applyFont="1" applyFill="1" applyBorder="1" applyAlignment="1">
      <alignment vertical="center" wrapText="1"/>
    </xf>
    <xf numFmtId="166" fontId="4" fillId="5" borderId="2" xfId="14" applyNumberFormat="1" applyFont="1" applyFill="1" applyBorder="1" applyAlignment="1">
      <alignment vertical="center" wrapText="1"/>
    </xf>
    <xf numFmtId="39" fontId="33" fillId="0" borderId="2" xfId="13" applyNumberFormat="1" applyFont="1" applyBorder="1" applyAlignment="1">
      <alignment vertical="center" wrapText="1"/>
    </xf>
    <xf numFmtId="3" fontId="4" fillId="5" borderId="2" xfId="0" applyNumberFormat="1" applyFont="1" applyFill="1" applyBorder="1" applyAlignment="1">
      <alignment vertical="center" wrapText="1"/>
    </xf>
    <xf numFmtId="170" fontId="4" fillId="0" borderId="2" xfId="7" applyNumberFormat="1" applyFont="1" applyBorder="1" applyAlignment="1">
      <alignment vertical="center" wrapText="1"/>
    </xf>
    <xf numFmtId="0" fontId="4" fillId="5" borderId="24" xfId="0" applyFont="1" applyFill="1" applyBorder="1" applyAlignment="1">
      <alignment vertical="center" wrapText="1"/>
    </xf>
    <xf numFmtId="170" fontId="4" fillId="5" borderId="2" xfId="7" applyNumberFormat="1" applyFont="1" applyFill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170" fontId="22" fillId="0" borderId="2" xfId="7" applyNumberFormat="1" applyFont="1" applyBorder="1" applyAlignment="1">
      <alignment vertical="center" wrapText="1"/>
    </xf>
    <xf numFmtId="170" fontId="33" fillId="0" borderId="2" xfId="7" applyNumberFormat="1" applyFont="1" applyBorder="1" applyAlignment="1">
      <alignment vertical="center" wrapText="1"/>
    </xf>
    <xf numFmtId="3" fontId="27" fillId="0" borderId="2" xfId="0" applyNumberFormat="1" applyFont="1" applyBorder="1" applyAlignment="1">
      <alignment vertical="center" wrapText="1"/>
    </xf>
    <xf numFmtId="0" fontId="35" fillId="0" borderId="30" xfId="15" applyFont="1" applyBorder="1" applyAlignment="1">
      <alignment horizontal="left" vertical="center" wrapText="1"/>
    </xf>
    <xf numFmtId="0" fontId="7" fillId="8" borderId="30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vertical="center" wrapText="1"/>
    </xf>
    <xf numFmtId="169" fontId="7" fillId="8" borderId="2" xfId="7" applyNumberFormat="1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vertical="center" wrapText="1"/>
    </xf>
    <xf numFmtId="169" fontId="4" fillId="0" borderId="2" xfId="7" applyNumberFormat="1" applyFont="1" applyFill="1" applyBorder="1" applyAlignment="1">
      <alignment vertical="center" wrapText="1"/>
    </xf>
    <xf numFmtId="170" fontId="4" fillId="0" borderId="2" xfId="7" applyNumberFormat="1" applyFont="1" applyFill="1" applyBorder="1" applyAlignment="1">
      <alignment vertical="center" wrapText="1"/>
    </xf>
    <xf numFmtId="0" fontId="33" fillId="0" borderId="2" xfId="13" applyFont="1" applyBorder="1" applyAlignment="1">
      <alignment vertical="center" wrapText="1"/>
    </xf>
    <xf numFmtId="166" fontId="4" fillId="0" borderId="2" xfId="14" applyNumberFormat="1" applyFont="1" applyFill="1" applyBorder="1" applyAlignment="1">
      <alignment vertical="center" wrapText="1"/>
    </xf>
    <xf numFmtId="169" fontId="27" fillId="0" borderId="2" xfId="7" applyNumberFormat="1" applyFont="1" applyFill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0" fontId="7" fillId="12" borderId="35" xfId="0" applyFont="1" applyFill="1" applyBorder="1" applyAlignment="1">
      <alignment horizontal="left" vertical="center" wrapText="1"/>
    </xf>
    <xf numFmtId="0" fontId="7" fillId="12" borderId="26" xfId="0" applyFont="1" applyFill="1" applyBorder="1" applyAlignment="1">
      <alignment vertical="center" wrapText="1"/>
    </xf>
    <xf numFmtId="169" fontId="7" fillId="12" borderId="26" xfId="7" applyNumberFormat="1" applyFont="1" applyFill="1" applyBorder="1" applyAlignment="1">
      <alignment vertical="center" wrapText="1"/>
    </xf>
    <xf numFmtId="0" fontId="7" fillId="12" borderId="27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5" borderId="2" xfId="0" applyFont="1" applyFill="1" applyBorder="1"/>
    <xf numFmtId="2" fontId="4" fillId="5" borderId="2" xfId="0" applyNumberFormat="1" applyFont="1" applyFill="1" applyBorder="1"/>
    <xf numFmtId="169" fontId="4" fillId="5" borderId="2" xfId="7" applyNumberFormat="1" applyFont="1" applyFill="1" applyBorder="1" applyAlignment="1">
      <alignment horizontal="right"/>
    </xf>
    <xf numFmtId="169" fontId="21" fillId="5" borderId="2" xfId="7" applyNumberFormat="1" applyFont="1" applyFill="1" applyBorder="1" applyAlignment="1">
      <alignment horizontal="right"/>
    </xf>
    <xf numFmtId="2" fontId="27" fillId="5" borderId="2" xfId="0" applyNumberFormat="1" applyFont="1" applyFill="1" applyBorder="1"/>
    <xf numFmtId="0" fontId="4" fillId="0" borderId="32" xfId="0" applyFont="1" applyBorder="1"/>
    <xf numFmtId="0" fontId="4" fillId="0" borderId="22" xfId="0" applyFont="1" applyBorder="1"/>
    <xf numFmtId="166" fontId="4" fillId="0" borderId="22" xfId="14" applyNumberFormat="1" applyFont="1" applyBorder="1"/>
    <xf numFmtId="0" fontId="4" fillId="0" borderId="23" xfId="0" applyFont="1" applyBorder="1"/>
    <xf numFmtId="0" fontId="4" fillId="0" borderId="30" xfId="0" applyFont="1" applyBorder="1"/>
    <xf numFmtId="0" fontId="4" fillId="0" borderId="2" xfId="0" applyFont="1" applyBorder="1"/>
    <xf numFmtId="166" fontId="4" fillId="0" borderId="2" xfId="14" applyNumberFormat="1" applyFont="1" applyBorder="1"/>
    <xf numFmtId="0" fontId="4" fillId="0" borderId="29" xfId="0" applyFont="1" applyBorder="1"/>
    <xf numFmtId="0" fontId="4" fillId="0" borderId="14" xfId="0" applyFont="1" applyBorder="1"/>
    <xf numFmtId="166" fontId="4" fillId="0" borderId="14" xfId="14" applyNumberFormat="1" applyFont="1" applyBorder="1"/>
    <xf numFmtId="49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/>
    <xf numFmtId="49" fontId="4" fillId="0" borderId="2" xfId="0" applyNumberFormat="1" applyFont="1" applyBorder="1"/>
    <xf numFmtId="169" fontId="4" fillId="0" borderId="2" xfId="7" applyNumberFormat="1" applyFont="1" applyBorder="1"/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69" fontId="0" fillId="0" borderId="0" xfId="7" applyNumberFormat="1" applyFont="1"/>
    <xf numFmtId="166" fontId="31" fillId="0" borderId="2" xfId="16" applyNumberFormat="1" applyFont="1" applyBorder="1" applyAlignment="1">
      <alignment vertical="center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7" fillId="0" borderId="0" xfId="0" applyFont="1"/>
    <xf numFmtId="0" fontId="28" fillId="0" borderId="0" xfId="0" applyFont="1"/>
    <xf numFmtId="0" fontId="6" fillId="0" borderId="0" xfId="3"/>
    <xf numFmtId="0" fontId="4" fillId="0" borderId="2" xfId="5" applyFont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center" vertical="center" wrapText="1"/>
    </xf>
    <xf numFmtId="0" fontId="19" fillId="13" borderId="13" xfId="4" applyFont="1" applyFill="1" applyBorder="1" applyAlignment="1">
      <alignment horizontal="center" vertical="center" wrapText="1"/>
    </xf>
    <xf numFmtId="0" fontId="19" fillId="13" borderId="13" xfId="4" applyNumberFormat="1" applyFont="1" applyFill="1" applyBorder="1" applyAlignment="1">
      <alignment horizontal="center" vertical="center" wrapText="1"/>
    </xf>
    <xf numFmtId="165" fontId="19" fillId="13" borderId="13" xfId="2" applyFont="1" applyFill="1" applyBorder="1" applyAlignment="1">
      <alignment horizontal="center" vertical="center" wrapText="1"/>
    </xf>
    <xf numFmtId="0" fontId="19" fillId="13" borderId="31" xfId="8" applyFont="1" applyFill="1" applyBorder="1" applyAlignment="1">
      <alignment horizontal="center" vertical="center" wrapText="1"/>
    </xf>
    <xf numFmtId="0" fontId="19" fillId="13" borderId="13" xfId="8" applyFont="1" applyFill="1" applyBorder="1" applyAlignment="1">
      <alignment horizontal="center" vertical="center" wrapText="1"/>
    </xf>
    <xf numFmtId="169" fontId="19" fillId="13" borderId="31" xfId="7" applyNumberFormat="1" applyFont="1" applyFill="1" applyBorder="1" applyAlignment="1">
      <alignment horizontal="center" vertical="center" wrapText="1"/>
    </xf>
    <xf numFmtId="0" fontId="19" fillId="13" borderId="32" xfId="8" applyFont="1" applyFill="1" applyBorder="1" applyAlignment="1">
      <alignment horizontal="left" vertical="center" wrapText="1"/>
    </xf>
    <xf numFmtId="0" fontId="19" fillId="13" borderId="22" xfId="8" applyFont="1" applyFill="1" applyBorder="1" applyAlignment="1">
      <alignment horizontal="center" vertical="center" wrapText="1"/>
    </xf>
    <xf numFmtId="169" fontId="19" fillId="13" borderId="22" xfId="7" applyNumberFormat="1" applyFont="1" applyFill="1" applyBorder="1" applyAlignment="1">
      <alignment horizontal="center" vertical="center" wrapText="1"/>
    </xf>
    <xf numFmtId="0" fontId="19" fillId="13" borderId="23" xfId="8" applyFont="1" applyFill="1" applyBorder="1" applyAlignment="1">
      <alignment horizontal="center" vertical="center" wrapText="1"/>
    </xf>
    <xf numFmtId="0" fontId="7" fillId="12" borderId="30" xfId="0" applyFont="1" applyFill="1" applyBorder="1" applyAlignment="1">
      <alignment horizontal="left" vertical="center" wrapText="1"/>
    </xf>
    <xf numFmtId="0" fontId="7" fillId="12" borderId="2" xfId="0" applyFont="1" applyFill="1" applyBorder="1" applyAlignment="1">
      <alignment vertical="center" wrapText="1"/>
    </xf>
    <xf numFmtId="169" fontId="7" fillId="12" borderId="2" xfId="7" applyNumberFormat="1" applyFont="1" applyFill="1" applyBorder="1" applyAlignment="1">
      <alignment vertical="center" wrapText="1"/>
    </xf>
    <xf numFmtId="0" fontId="7" fillId="12" borderId="24" xfId="0" applyFont="1" applyFill="1" applyBorder="1" applyAlignment="1">
      <alignment vertical="center" wrapText="1"/>
    </xf>
    <xf numFmtId="169" fontId="4" fillId="0" borderId="0" xfId="7" applyNumberFormat="1" applyFont="1" applyFill="1" applyAlignment="1">
      <alignment vertical="center" wrapText="1"/>
    </xf>
    <xf numFmtId="0" fontId="7" fillId="12" borderId="33" xfId="0" applyFont="1" applyFill="1" applyBorder="1"/>
    <xf numFmtId="0" fontId="7" fillId="12" borderId="34" xfId="0" applyFont="1" applyFill="1" applyBorder="1"/>
    <xf numFmtId="166" fontId="7" fillId="12" borderId="34" xfId="0" applyNumberFormat="1" applyFont="1" applyFill="1" applyBorder="1"/>
    <xf numFmtId="0" fontId="7" fillId="12" borderId="36" xfId="0" applyFont="1" applyFill="1" applyBorder="1"/>
    <xf numFmtId="0" fontId="7" fillId="12" borderId="2" xfId="0" applyFont="1" applyFill="1" applyBorder="1" applyAlignment="1">
      <alignment horizontal="center" vertical="center"/>
    </xf>
    <xf numFmtId="169" fontId="7" fillId="12" borderId="2" xfId="0" applyNumberFormat="1" applyFont="1" applyFill="1" applyBorder="1"/>
    <xf numFmtId="0" fontId="7" fillId="12" borderId="2" xfId="0" applyFont="1" applyFill="1" applyBorder="1" applyAlignment="1">
      <alignment horizontal="center"/>
    </xf>
    <xf numFmtId="169" fontId="7" fillId="12" borderId="2" xfId="7" applyNumberFormat="1" applyFont="1" applyFill="1" applyBorder="1"/>
    <xf numFmtId="169" fontId="7" fillId="12" borderId="2" xfId="7" applyNumberFormat="1" applyFont="1" applyFill="1" applyBorder="1" applyAlignment="1">
      <alignment horizontal="center" vertical="center"/>
    </xf>
    <xf numFmtId="0" fontId="7" fillId="12" borderId="2" xfId="0" applyFont="1" applyFill="1" applyBorder="1"/>
    <xf numFmtId="166" fontId="7" fillId="12" borderId="2" xfId="0" applyNumberFormat="1" applyFont="1" applyFill="1" applyBorder="1"/>
    <xf numFmtId="0" fontId="7" fillId="12" borderId="2" xfId="0" applyFont="1" applyFill="1" applyBorder="1" applyAlignment="1">
      <alignment horizontal="left" vertical="center"/>
    </xf>
    <xf numFmtId="0" fontId="7" fillId="12" borderId="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5" fontId="4" fillId="0" borderId="14" xfId="2" applyFont="1" applyBorder="1" applyAlignment="1">
      <alignment horizontal="center" vertical="center"/>
    </xf>
    <xf numFmtId="165" fontId="38" fillId="3" borderId="2" xfId="2" applyFont="1" applyFill="1" applyBorder="1" applyAlignment="1">
      <alignment horizontal="left" vertical="center"/>
    </xf>
    <xf numFmtId="3" fontId="38" fillId="3" borderId="2" xfId="2" applyNumberFormat="1" applyFont="1" applyFill="1" applyBorder="1" applyAlignment="1">
      <alignment horizontal="center" vertical="center"/>
    </xf>
    <xf numFmtId="3" fontId="3" fillId="7" borderId="2" xfId="2" applyNumberFormat="1" applyFont="1" applyFill="1" applyBorder="1" applyAlignment="1">
      <alignment horizontal="left" vertical="center"/>
    </xf>
    <xf numFmtId="3" fontId="14" fillId="5" borderId="2" xfId="2" applyNumberFormat="1" applyFont="1" applyFill="1" applyBorder="1" applyAlignment="1">
      <alignment horizontal="left" vertical="center"/>
    </xf>
    <xf numFmtId="3" fontId="14" fillId="2" borderId="2" xfId="2" applyNumberFormat="1" applyFont="1" applyFill="1" applyBorder="1" applyAlignment="1">
      <alignment horizontal="left" vertical="center"/>
    </xf>
    <xf numFmtId="0" fontId="14" fillId="5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left" vertical="center"/>
    </xf>
    <xf numFmtId="3" fontId="14" fillId="5" borderId="2" xfId="0" applyNumberFormat="1" applyFont="1" applyFill="1" applyBorder="1" applyAlignment="1">
      <alignment horizontal="left" vertical="center"/>
    </xf>
    <xf numFmtId="3" fontId="7" fillId="3" borderId="2" xfId="2" applyNumberFormat="1" applyFont="1" applyFill="1" applyBorder="1" applyAlignment="1">
      <alignment horizontal="left" vertical="center"/>
    </xf>
    <xf numFmtId="0" fontId="3" fillId="7" borderId="2" xfId="0" applyFont="1" applyFill="1" applyBorder="1" applyAlignment="1">
      <alignment vertical="center"/>
    </xf>
    <xf numFmtId="3" fontId="14" fillId="5" borderId="2" xfId="1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3" fontId="14" fillId="2" borderId="2" xfId="1" applyNumberFormat="1" applyFont="1" applyFill="1" applyBorder="1" applyAlignment="1">
      <alignment horizontal="left" vertical="center"/>
    </xf>
    <xf numFmtId="3" fontId="14" fillId="2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165" fontId="38" fillId="3" borderId="18" xfId="2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vertical="center"/>
    </xf>
    <xf numFmtId="3" fontId="3" fillId="7" borderId="18" xfId="2" applyNumberFormat="1" applyFont="1" applyFill="1" applyBorder="1" applyAlignment="1">
      <alignment horizontal="left" vertical="center"/>
    </xf>
    <xf numFmtId="0" fontId="14" fillId="5" borderId="18" xfId="0" applyFont="1" applyFill="1" applyBorder="1" applyAlignment="1">
      <alignment vertical="center"/>
    </xf>
    <xf numFmtId="3" fontId="14" fillId="5" borderId="18" xfId="2" applyNumberFormat="1" applyFont="1" applyFill="1" applyBorder="1" applyAlignment="1">
      <alignment horizontal="left" vertical="center"/>
    </xf>
    <xf numFmtId="3" fontId="14" fillId="5" borderId="18" xfId="1" applyNumberFormat="1" applyFont="1" applyFill="1" applyBorder="1" applyAlignment="1">
      <alignment horizontal="left" vertical="center"/>
    </xf>
    <xf numFmtId="0" fontId="14" fillId="2" borderId="18" xfId="0" applyFont="1" applyFill="1" applyBorder="1" applyAlignment="1">
      <alignment vertical="center"/>
    </xf>
    <xf numFmtId="3" fontId="14" fillId="2" borderId="18" xfId="2" applyNumberFormat="1" applyFont="1" applyFill="1" applyBorder="1" applyAlignment="1">
      <alignment horizontal="left" vertical="center"/>
    </xf>
    <xf numFmtId="3" fontId="14" fillId="2" borderId="18" xfId="1" applyNumberFormat="1" applyFont="1" applyFill="1" applyBorder="1" applyAlignment="1">
      <alignment horizontal="left" vertical="center"/>
    </xf>
    <xf numFmtId="3" fontId="14" fillId="0" borderId="18" xfId="2" applyNumberFormat="1" applyFont="1" applyFill="1" applyBorder="1" applyAlignment="1">
      <alignment horizontal="left" vertical="center"/>
    </xf>
    <xf numFmtId="3" fontId="14" fillId="2" borderId="18" xfId="0" applyNumberFormat="1" applyFont="1" applyFill="1" applyBorder="1" applyAlignment="1">
      <alignment horizontal="left" vertical="center"/>
    </xf>
    <xf numFmtId="3" fontId="14" fillId="5" borderId="18" xfId="0" applyNumberFormat="1" applyFont="1" applyFill="1" applyBorder="1" applyAlignment="1">
      <alignment horizontal="left" vertical="center"/>
    </xf>
    <xf numFmtId="0" fontId="7" fillId="3" borderId="18" xfId="0" applyFont="1" applyFill="1" applyBorder="1" applyAlignment="1">
      <alignment vertical="center"/>
    </xf>
    <xf numFmtId="3" fontId="7" fillId="3" borderId="18" xfId="2" applyNumberFormat="1" applyFont="1" applyFill="1" applyBorder="1" applyAlignment="1">
      <alignment horizontal="left" vertical="center"/>
    </xf>
    <xf numFmtId="3" fontId="14" fillId="4" borderId="2" xfId="2" applyNumberFormat="1" applyFont="1" applyFill="1" applyBorder="1" applyAlignment="1">
      <alignment horizontal="left" vertical="center"/>
    </xf>
    <xf numFmtId="3" fontId="14" fillId="0" borderId="2" xfId="2" applyNumberFormat="1" applyFont="1" applyFill="1" applyBorder="1" applyAlignment="1">
      <alignment horizontal="left" vertical="center"/>
    </xf>
    <xf numFmtId="165" fontId="38" fillId="3" borderId="44" xfId="2" applyFont="1" applyFill="1" applyBorder="1" applyAlignment="1">
      <alignment horizontal="left" vertical="center"/>
    </xf>
    <xf numFmtId="165" fontId="38" fillId="3" borderId="44" xfId="2" applyFont="1" applyFill="1" applyBorder="1" applyAlignment="1">
      <alignment horizontal="center" vertical="center"/>
    </xf>
    <xf numFmtId="0" fontId="38" fillId="3" borderId="4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171" fontId="27" fillId="0" borderId="2" xfId="0" applyNumberFormat="1" applyFont="1" applyBorder="1"/>
    <xf numFmtId="171" fontId="27" fillId="0" borderId="2" xfId="0" quotePrefix="1" applyNumberFormat="1" applyFont="1" applyBorder="1"/>
    <xf numFmtId="9" fontId="4" fillId="0" borderId="2" xfId="5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14" fontId="4" fillId="0" borderId="0" xfId="0" applyNumberFormat="1" applyFont="1"/>
    <xf numFmtId="14" fontId="19" fillId="13" borderId="31" xfId="8" applyNumberFormat="1" applyFont="1" applyFill="1" applyBorder="1" applyAlignment="1">
      <alignment horizontal="center" vertical="center" wrapText="1"/>
    </xf>
    <xf numFmtId="14" fontId="20" fillId="0" borderId="22" xfId="7" applyNumberFormat="1" applyFont="1" applyBorder="1" applyAlignment="1">
      <alignment horizontal="center" vertical="center" wrapText="1"/>
    </xf>
    <xf numFmtId="14" fontId="21" fillId="0" borderId="2" xfId="11" applyNumberFormat="1" applyFont="1" applyBorder="1" applyAlignment="1">
      <alignment horizontal="center"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14" borderId="24" xfId="0" applyFont="1" applyFill="1" applyBorder="1" applyAlignment="1">
      <alignment vertical="center" wrapText="1"/>
    </xf>
    <xf numFmtId="0" fontId="0" fillId="0" borderId="2" xfId="0" applyBorder="1"/>
    <xf numFmtId="3" fontId="4" fillId="0" borderId="2" xfId="0" applyNumberFormat="1" applyFont="1" applyBorder="1" applyAlignment="1">
      <alignment vertical="center"/>
    </xf>
    <xf numFmtId="0" fontId="4" fillId="0" borderId="2" xfId="0" quotePrefix="1" applyFont="1" applyBorder="1"/>
    <xf numFmtId="0" fontId="4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8" xfId="0" applyFont="1" applyBorder="1"/>
    <xf numFmtId="0" fontId="4" fillId="0" borderId="16" xfId="0" applyFont="1" applyBorder="1"/>
    <xf numFmtId="166" fontId="4" fillId="0" borderId="16" xfId="14" applyNumberFormat="1" applyFont="1" applyBorder="1"/>
    <xf numFmtId="0" fontId="4" fillId="0" borderId="25" xfId="0" applyFont="1" applyBorder="1"/>
    <xf numFmtId="166" fontId="4" fillId="14" borderId="2" xfId="14" applyNumberFormat="1" applyFont="1" applyFill="1" applyBorder="1"/>
    <xf numFmtId="0" fontId="19" fillId="12" borderId="4" xfId="0" applyFont="1" applyFill="1" applyBorder="1" applyAlignment="1">
      <alignment vertical="center" wrapText="1"/>
    </xf>
    <xf numFmtId="0" fontId="19" fillId="12" borderId="5" xfId="0" applyFont="1" applyFill="1" applyBorder="1" applyAlignment="1">
      <alignment vertical="center" wrapText="1"/>
    </xf>
    <xf numFmtId="169" fontId="4" fillId="0" borderId="2" xfId="7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indent="7"/>
    </xf>
    <xf numFmtId="169" fontId="20" fillId="0" borderId="2" xfId="7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9"/>
    </xf>
    <xf numFmtId="169" fontId="20" fillId="0" borderId="2" xfId="7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7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4" fontId="19" fillId="12" borderId="5" xfId="0" applyNumberFormat="1" applyFont="1" applyFill="1" applyBorder="1" applyAlignment="1">
      <alignment vertical="center" wrapText="1"/>
    </xf>
    <xf numFmtId="14" fontId="4" fillId="0" borderId="7" xfId="0" applyNumberFormat="1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wrapText="1"/>
    </xf>
    <xf numFmtId="1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4" fontId="21" fillId="0" borderId="0" xfId="0" applyNumberFormat="1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/>
    </xf>
    <xf numFmtId="14" fontId="21" fillId="15" borderId="0" xfId="0" applyNumberFormat="1" applyFont="1" applyFill="1" applyAlignment="1">
      <alignment horizontal="center" vertical="top" wrapText="1"/>
    </xf>
    <xf numFmtId="0" fontId="22" fillId="0" borderId="0" xfId="0" applyFont="1" applyAlignment="1">
      <alignment horizontal="center" vertical="center"/>
    </xf>
    <xf numFmtId="14" fontId="21" fillId="5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1" fillId="0" borderId="51" xfId="0" applyFont="1" applyBorder="1" applyAlignment="1">
      <alignment vertical="center" wrapText="1"/>
    </xf>
    <xf numFmtId="0" fontId="21" fillId="0" borderId="51" xfId="0" applyFont="1" applyBorder="1" applyAlignment="1">
      <alignment horizontal="center" vertical="center"/>
    </xf>
    <xf numFmtId="14" fontId="21" fillId="0" borderId="51" xfId="0" applyNumberFormat="1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14" fontId="21" fillId="0" borderId="0" xfId="0" applyNumberFormat="1" applyFont="1" applyAlignment="1">
      <alignment horizontal="center"/>
    </xf>
    <xf numFmtId="0" fontId="21" fillId="15" borderId="0" xfId="0" applyFont="1" applyFill="1" applyAlignment="1">
      <alignment horizontal="left" vertical="center" wrapText="1"/>
    </xf>
    <xf numFmtId="0" fontId="22" fillId="15" borderId="0" xfId="0" applyFont="1" applyFill="1" applyAlignment="1">
      <alignment horizontal="center" vertical="top" wrapText="1"/>
    </xf>
    <xf numFmtId="0" fontId="21" fillId="15" borderId="0" xfId="0" applyFont="1" applyFill="1" applyAlignment="1">
      <alignment horizontal="center" vertical="center" wrapText="1"/>
    </xf>
    <xf numFmtId="0" fontId="22" fillId="15" borderId="0" xfId="0" applyFont="1" applyFill="1" applyAlignment="1">
      <alignment horizontal="left" vertical="center"/>
    </xf>
    <xf numFmtId="0" fontId="21" fillId="0" borderId="0" xfId="0" applyFont="1"/>
    <xf numFmtId="0" fontId="21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1" fillId="5" borderId="0" xfId="0" applyFont="1" applyFill="1"/>
    <xf numFmtId="0" fontId="46" fillId="0" borderId="0" xfId="0" applyFont="1"/>
    <xf numFmtId="0" fontId="35" fillId="0" borderId="0" xfId="0" applyFont="1" applyAlignment="1">
      <alignment horizontal="center"/>
    </xf>
    <xf numFmtId="0" fontId="27" fillId="0" borderId="2" xfId="13" applyFont="1" applyBorder="1" applyAlignment="1">
      <alignment vertical="center" wrapText="1"/>
    </xf>
    <xf numFmtId="170" fontId="27" fillId="0" borderId="2" xfId="7" applyNumberFormat="1" applyFont="1" applyFill="1" applyBorder="1" applyAlignment="1">
      <alignment vertical="center" wrapText="1"/>
    </xf>
    <xf numFmtId="0" fontId="23" fillId="0" borderId="0" xfId="0" applyFont="1" applyAlignment="1">
      <alignment wrapText="1"/>
    </xf>
    <xf numFmtId="169" fontId="21" fillId="0" borderId="2" xfId="7" applyNumberFormat="1" applyFont="1" applyFill="1" applyBorder="1" applyAlignment="1">
      <alignment horizontal="center" vertical="center" wrapText="1"/>
    </xf>
    <xf numFmtId="0" fontId="4" fillId="14" borderId="2" xfId="0" applyFont="1" applyFill="1" applyBorder="1"/>
    <xf numFmtId="169" fontId="0" fillId="0" borderId="0" xfId="0" applyNumberFormat="1"/>
    <xf numFmtId="169" fontId="4" fillId="5" borderId="2" xfId="7" applyNumberFormat="1" applyFont="1" applyFill="1" applyBorder="1"/>
    <xf numFmtId="165" fontId="4" fillId="0" borderId="0" xfId="0" applyNumberFormat="1" applyFont="1"/>
    <xf numFmtId="168" fontId="4" fillId="0" borderId="0" xfId="0" applyNumberFormat="1" applyFont="1"/>
    <xf numFmtId="3" fontId="4" fillId="0" borderId="0" xfId="0" applyNumberFormat="1" applyFont="1"/>
    <xf numFmtId="3" fontId="21" fillId="0" borderId="0" xfId="7" applyNumberFormat="1" applyFont="1" applyFill="1" applyBorder="1" applyAlignment="1">
      <alignment horizontal="right"/>
    </xf>
    <xf numFmtId="3" fontId="7" fillId="0" borderId="0" xfId="0" applyNumberFormat="1" applyFont="1"/>
    <xf numFmtId="3" fontId="4" fillId="0" borderId="0" xfId="7" applyNumberFormat="1" applyFont="1" applyFill="1" applyBorder="1"/>
    <xf numFmtId="3" fontId="14" fillId="5" borderId="2" xfId="38" applyNumberFormat="1" applyFont="1" applyFill="1" applyBorder="1" applyAlignment="1">
      <alignment horizontal="left" vertical="center"/>
    </xf>
    <xf numFmtId="3" fontId="14" fillId="5" borderId="2" xfId="37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20" fontId="4" fillId="5" borderId="2" xfId="0" applyNumberFormat="1" applyFont="1" applyFill="1" applyBorder="1" applyAlignment="1">
      <alignment vertical="center" wrapText="1"/>
    </xf>
    <xf numFmtId="171" fontId="14" fillId="0" borderId="59" xfId="0" applyNumberFormat="1" applyFont="1" applyBorder="1"/>
    <xf numFmtId="0" fontId="4" fillId="0" borderId="0" xfId="0" applyFont="1" applyAlignment="1">
      <alignment horizontal="left" vertical="center"/>
    </xf>
    <xf numFmtId="169" fontId="36" fillId="0" borderId="2" xfId="7" applyNumberFormat="1" applyFont="1" applyBorder="1"/>
    <xf numFmtId="3" fontId="14" fillId="14" borderId="2" xfId="1" applyNumberFormat="1" applyFont="1" applyFill="1" applyBorder="1" applyAlignment="1">
      <alignment horizontal="left" vertical="center"/>
    </xf>
    <xf numFmtId="169" fontId="21" fillId="5" borderId="2" xfId="7" applyNumberFormat="1" applyFont="1" applyFill="1" applyBorder="1" applyAlignment="1">
      <alignment horizontal="center" vertical="center" wrapText="1"/>
    </xf>
    <xf numFmtId="0" fontId="28" fillId="12" borderId="2" xfId="0" applyFont="1" applyFill="1" applyBorder="1" applyAlignment="1">
      <alignment vertical="center"/>
    </xf>
    <xf numFmtId="0" fontId="28" fillId="12" borderId="2" xfId="0" applyFont="1" applyFill="1" applyBorder="1" applyAlignment="1">
      <alignment wrapText="1"/>
    </xf>
    <xf numFmtId="0" fontId="19" fillId="12" borderId="2" xfId="0" applyFont="1" applyFill="1" applyBorder="1" applyAlignment="1">
      <alignment horizontal="center" vertical="center" wrapText="1"/>
    </xf>
    <xf numFmtId="0" fontId="62" fillId="5" borderId="2" xfId="0" applyFont="1" applyFill="1" applyBorder="1" applyAlignment="1">
      <alignment horizontal="center" vertical="center"/>
    </xf>
    <xf numFmtId="0" fontId="62" fillId="5" borderId="2" xfId="0" applyFont="1" applyFill="1" applyBorder="1" applyAlignment="1">
      <alignment vertical="center" wrapText="1"/>
    </xf>
    <xf numFmtId="0" fontId="63" fillId="0" borderId="0" xfId="0" applyFont="1"/>
    <xf numFmtId="0" fontId="4" fillId="0" borderId="0" xfId="0" applyFont="1" applyAlignment="1">
      <alignment horizontal="left"/>
    </xf>
    <xf numFmtId="0" fontId="38" fillId="3" borderId="2" xfId="0" applyFont="1" applyFill="1" applyBorder="1" applyAlignment="1">
      <alignment horizontal="center" vertical="center"/>
    </xf>
    <xf numFmtId="0" fontId="38" fillId="3" borderId="18" xfId="0" applyFont="1" applyFill="1" applyBorder="1" applyAlignment="1">
      <alignment horizontal="center" vertical="center"/>
    </xf>
    <xf numFmtId="165" fontId="38" fillId="3" borderId="2" xfId="2" applyFont="1" applyFill="1" applyBorder="1" applyAlignment="1">
      <alignment horizontal="center" vertical="center"/>
    </xf>
    <xf numFmtId="14" fontId="21" fillId="0" borderId="33" xfId="0" applyNumberFormat="1" applyFont="1" applyBorder="1" applyAlignment="1">
      <alignment horizontal="center" vertical="center" wrapText="1"/>
    </xf>
    <xf numFmtId="0" fontId="64" fillId="0" borderId="2" xfId="0" applyFont="1" applyBorder="1"/>
    <xf numFmtId="0" fontId="65" fillId="0" borderId="17" xfId="0" applyFont="1" applyBorder="1"/>
    <xf numFmtId="3" fontId="65" fillId="0" borderId="17" xfId="0" applyNumberFormat="1" applyFont="1" applyBorder="1"/>
    <xf numFmtId="0" fontId="64" fillId="0" borderId="16" xfId="0" applyFont="1" applyBorder="1"/>
    <xf numFmtId="0" fontId="65" fillId="0" borderId="21" xfId="0" applyFont="1" applyBorder="1"/>
    <xf numFmtId="3" fontId="65" fillId="0" borderId="21" xfId="0" applyNumberFormat="1" applyFont="1" applyBorder="1"/>
    <xf numFmtId="0" fontId="32" fillId="0" borderId="21" xfId="0" applyFont="1" applyBorder="1"/>
    <xf numFmtId="3" fontId="32" fillId="0" borderId="21" xfId="0" applyNumberFormat="1" applyFont="1" applyBorder="1"/>
    <xf numFmtId="14" fontId="65" fillId="0" borderId="17" xfId="0" applyNumberFormat="1" applyFont="1" applyBorder="1"/>
    <xf numFmtId="14" fontId="65" fillId="0" borderId="21" xfId="0" applyNumberFormat="1" applyFont="1" applyBorder="1"/>
    <xf numFmtId="14" fontId="32" fillId="0" borderId="21" xfId="0" applyNumberFormat="1" applyFont="1" applyBorder="1"/>
    <xf numFmtId="0" fontId="36" fillId="0" borderId="2" xfId="0" applyFont="1" applyBorder="1" applyAlignment="1">
      <alignment horizontal="left" vertical="center" wrapText="1"/>
    </xf>
    <xf numFmtId="0" fontId="66" fillId="47" borderId="61" xfId="0" applyFont="1" applyFill="1" applyBorder="1" applyAlignment="1">
      <alignment horizontal="center" vertical="center"/>
    </xf>
    <xf numFmtId="0" fontId="66" fillId="47" borderId="62" xfId="0" applyFont="1" applyFill="1" applyBorder="1" applyAlignment="1">
      <alignment vertical="center" wrapText="1"/>
    </xf>
    <xf numFmtId="0" fontId="66" fillId="47" borderId="62" xfId="0" applyFont="1" applyFill="1" applyBorder="1" applyAlignment="1">
      <alignment horizontal="center" vertical="center" wrapText="1"/>
    </xf>
    <xf numFmtId="0" fontId="66" fillId="0" borderId="61" xfId="0" applyFont="1" applyBorder="1" applyAlignment="1">
      <alignment horizontal="center" vertical="center"/>
    </xf>
    <xf numFmtId="0" fontId="66" fillId="0" borderId="62" xfId="0" applyFont="1" applyBorder="1" applyAlignment="1">
      <alignment vertical="center" wrapText="1"/>
    </xf>
    <xf numFmtId="0" fontId="66" fillId="0" borderId="62" xfId="0" applyFont="1" applyBorder="1" applyAlignment="1">
      <alignment horizontal="center" vertical="center" wrapText="1"/>
    </xf>
    <xf numFmtId="0" fontId="67" fillId="0" borderId="65" xfId="0" applyFont="1" applyBorder="1" applyAlignment="1">
      <alignment vertical="center"/>
    </xf>
    <xf numFmtId="0" fontId="67" fillId="0" borderId="62" xfId="0" applyFont="1" applyBorder="1" applyAlignment="1">
      <alignment vertical="center"/>
    </xf>
    <xf numFmtId="0" fontId="66" fillId="47" borderId="62" xfId="0" applyFont="1" applyFill="1" applyBorder="1" applyAlignment="1">
      <alignment vertical="center"/>
    </xf>
    <xf numFmtId="169" fontId="19" fillId="13" borderId="2" xfId="7" applyNumberFormat="1" applyFont="1" applyFill="1" applyBorder="1" applyAlignment="1">
      <alignment horizontal="center" vertical="center" wrapText="1"/>
    </xf>
    <xf numFmtId="0" fontId="19" fillId="13" borderId="2" xfId="8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vertical="center" wrapText="1"/>
    </xf>
    <xf numFmtId="0" fontId="4" fillId="10" borderId="2" xfId="9" applyFont="1" applyFill="1" applyBorder="1" applyAlignment="1">
      <alignment vertical="center" wrapText="1"/>
    </xf>
    <xf numFmtId="0" fontId="4" fillId="10" borderId="2" xfId="5" applyFont="1" applyFill="1" applyBorder="1" applyAlignment="1">
      <alignment vertical="center" wrapText="1"/>
    </xf>
    <xf numFmtId="0" fontId="4" fillId="10" borderId="2" xfId="5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9" fontId="3" fillId="0" borderId="2" xfId="7" applyNumberFormat="1" applyFont="1" applyBorder="1" applyAlignment="1">
      <alignment horizontal="center" vertical="center" wrapText="1"/>
    </xf>
    <xf numFmtId="0" fontId="21" fillId="0" borderId="2" xfId="9" applyFont="1" applyBorder="1" applyAlignment="1">
      <alignment horizontal="center" vertical="center" wrapText="1"/>
    </xf>
    <xf numFmtId="169" fontId="19" fillId="48" borderId="2" xfId="7" applyNumberFormat="1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8" borderId="10" xfId="0" applyFont="1" applyFill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4" fillId="0" borderId="15" xfId="5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19" fillId="12" borderId="14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19" fillId="12" borderId="19" xfId="0" applyFont="1" applyFill="1" applyBorder="1" applyAlignment="1">
      <alignment horizontal="center" vertical="center" wrapText="1"/>
    </xf>
    <xf numFmtId="0" fontId="19" fillId="12" borderId="20" xfId="0" applyFont="1" applyFill="1" applyBorder="1" applyAlignment="1">
      <alignment horizontal="center" vertical="center" wrapText="1"/>
    </xf>
    <xf numFmtId="0" fontId="67" fillId="0" borderId="64" xfId="0" applyFont="1" applyBorder="1" applyAlignment="1">
      <alignment vertical="center"/>
    </xf>
    <xf numFmtId="0" fontId="67" fillId="0" borderId="63" xfId="0" applyFont="1" applyBorder="1" applyAlignment="1">
      <alignment vertical="center"/>
    </xf>
    <xf numFmtId="0" fontId="25" fillId="0" borderId="48" xfId="0" applyFont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7" fillId="12" borderId="19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22" fillId="0" borderId="50" xfId="0" applyFont="1" applyBorder="1" applyAlignment="1">
      <alignment horizontal="left" vertical="center"/>
    </xf>
    <xf numFmtId="0" fontId="22" fillId="0" borderId="49" xfId="0" applyFont="1" applyBorder="1" applyAlignment="1">
      <alignment horizontal="left" vertical="center"/>
    </xf>
    <xf numFmtId="0" fontId="22" fillId="0" borderId="51" xfId="0" applyFont="1" applyBorder="1" applyAlignment="1">
      <alignment horizontal="left"/>
    </xf>
    <xf numFmtId="0" fontId="22" fillId="0" borderId="50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12" borderId="2" xfId="0" applyFont="1" applyFill="1" applyBorder="1" applyAlignment="1">
      <alignment horizontal="center"/>
    </xf>
    <xf numFmtId="0" fontId="38" fillId="3" borderId="2" xfId="0" applyFont="1" applyFill="1" applyBorder="1" applyAlignment="1">
      <alignment horizontal="center" vertical="center"/>
    </xf>
    <xf numFmtId="165" fontId="38" fillId="6" borderId="2" xfId="2" applyFont="1" applyFill="1" applyBorder="1" applyAlignment="1">
      <alignment horizontal="center" vertical="center"/>
    </xf>
    <xf numFmtId="0" fontId="38" fillId="3" borderId="38" xfId="0" applyFont="1" applyFill="1" applyBorder="1" applyAlignment="1">
      <alignment horizontal="center" vertical="center"/>
    </xf>
    <xf numFmtId="0" fontId="38" fillId="3" borderId="43" xfId="0" applyFont="1" applyFill="1" applyBorder="1" applyAlignment="1">
      <alignment horizontal="center" vertical="center"/>
    </xf>
    <xf numFmtId="165" fontId="38" fillId="6" borderId="39" xfId="2" applyFont="1" applyFill="1" applyBorder="1" applyAlignment="1">
      <alignment horizontal="center" vertical="center"/>
    </xf>
    <xf numFmtId="165" fontId="38" fillId="6" borderId="40" xfId="2" applyFont="1" applyFill="1" applyBorder="1" applyAlignment="1">
      <alignment horizontal="center" vertical="center"/>
    </xf>
    <xf numFmtId="165" fontId="38" fillId="6" borderId="41" xfId="2" applyFont="1" applyFill="1" applyBorder="1" applyAlignment="1">
      <alignment horizontal="center" vertical="center"/>
    </xf>
    <xf numFmtId="165" fontId="38" fillId="6" borderId="42" xfId="2" applyFont="1" applyFill="1" applyBorder="1" applyAlignment="1">
      <alignment horizontal="center" vertical="center"/>
    </xf>
    <xf numFmtId="165" fontId="38" fillId="3" borderId="45" xfId="2" applyFont="1" applyFill="1" applyBorder="1" applyAlignment="1">
      <alignment horizontal="center" vertical="center"/>
    </xf>
    <xf numFmtId="165" fontId="38" fillId="3" borderId="46" xfId="2" applyFont="1" applyFill="1" applyBorder="1" applyAlignment="1">
      <alignment horizontal="center" vertical="center"/>
    </xf>
    <xf numFmtId="165" fontId="38" fillId="3" borderId="47" xfId="2" applyFont="1" applyFill="1" applyBorder="1" applyAlignment="1">
      <alignment horizontal="center" vertical="center"/>
    </xf>
    <xf numFmtId="0" fontId="38" fillId="3" borderId="18" xfId="0" applyFont="1" applyFill="1" applyBorder="1" applyAlignment="1">
      <alignment horizontal="center" vertical="center"/>
    </xf>
    <xf numFmtId="165" fontId="38" fillId="6" borderId="18" xfId="2" applyFont="1" applyFill="1" applyBorder="1" applyAlignment="1">
      <alignment horizontal="center" vertical="center"/>
    </xf>
    <xf numFmtId="0" fontId="38" fillId="3" borderId="44" xfId="0" applyFont="1" applyFill="1" applyBorder="1" applyAlignment="1">
      <alignment horizontal="center" vertical="center"/>
    </xf>
    <xf numFmtId="0" fontId="38" fillId="3" borderId="60" xfId="0" applyFont="1" applyFill="1" applyBorder="1" applyAlignment="1">
      <alignment horizontal="center" vertical="center"/>
    </xf>
    <xf numFmtId="165" fontId="38" fillId="3" borderId="2" xfId="2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center"/>
    </xf>
    <xf numFmtId="0" fontId="7" fillId="12" borderId="20" xfId="0" applyFont="1" applyFill="1" applyBorder="1" applyAlignment="1">
      <alignment horizontal="center"/>
    </xf>
    <xf numFmtId="0" fontId="7" fillId="12" borderId="17" xfId="0" applyFont="1" applyFill="1" applyBorder="1" applyAlignment="1">
      <alignment horizontal="center"/>
    </xf>
    <xf numFmtId="0" fontId="7" fillId="9" borderId="0" xfId="0" applyFont="1" applyFill="1" applyAlignment="1">
      <alignment horizontal="center" vertical="center"/>
    </xf>
  </cellXfs>
  <cellStyles count="79">
    <cellStyle name="20% - Accent1" xfId="55" builtinId="30" customBuiltin="1"/>
    <cellStyle name="20% - Accent2" xfId="58" builtinId="34" customBuiltin="1"/>
    <cellStyle name="20% - Accent3" xfId="61" builtinId="38" customBuiltin="1"/>
    <cellStyle name="20% - Accent4" xfId="64" builtinId="42" customBuiltin="1"/>
    <cellStyle name="20% - Accent5" xfId="67" builtinId="46" customBuiltin="1"/>
    <cellStyle name="20% - Accent6" xfId="70" builtinId="50" customBuiltin="1"/>
    <cellStyle name="40% - Accent1" xfId="56" builtinId="31" customBuiltin="1"/>
    <cellStyle name="40% - Accent2" xfId="59" builtinId="35" customBuiltin="1"/>
    <cellStyle name="40% - Accent3" xfId="62" builtinId="39" customBuiltin="1"/>
    <cellStyle name="40% - Accent4" xfId="65" builtinId="43" customBuiltin="1"/>
    <cellStyle name="40% - Accent5" xfId="68" builtinId="47" customBuiltin="1"/>
    <cellStyle name="40% - Accent6" xfId="71" builtinId="51" customBuiltin="1"/>
    <cellStyle name="60 % - Accent1 2" xfId="73" xr:uid="{9075D87B-E78C-4541-9E79-8D5896B99BA5}"/>
    <cellStyle name="60 % - Accent2 2" xfId="74" xr:uid="{E58AD730-8B0A-4A8B-836E-5DD4179A706E}"/>
    <cellStyle name="60 % - Accent3 2" xfId="75" xr:uid="{7EEA3A20-F745-45AC-98D8-E3306BB3E1CA}"/>
    <cellStyle name="60 % - Accent4 2" xfId="76" xr:uid="{4DD4D51B-65D0-407E-BB0A-C7C808F92CAB}"/>
    <cellStyle name="60 % - Accent5 2" xfId="77" xr:uid="{C69D2AFE-3B0F-4A80-8254-8801D2FCCA5B}"/>
    <cellStyle name="60 % - Accent6 2" xfId="78" xr:uid="{6BBF9ACA-AD96-4542-9526-BB58F335A7F6}"/>
    <cellStyle name="Accent1" xfId="54" builtinId="29" customBuiltin="1"/>
    <cellStyle name="Accent2" xfId="57" builtinId="33" customBuiltin="1"/>
    <cellStyle name="Accent3" xfId="60" builtinId="37" customBuiltin="1"/>
    <cellStyle name="Accent4" xfId="63" builtinId="41" customBuiltin="1"/>
    <cellStyle name="Accent5" xfId="66" builtinId="45" customBuiltin="1"/>
    <cellStyle name="Accent6" xfId="69" builtinId="49" customBuiltin="1"/>
    <cellStyle name="Bad" xfId="44" builtinId="27" customBuiltin="1"/>
    <cellStyle name="Calculation" xfId="47" builtinId="22" customBuiltin="1"/>
    <cellStyle name="Check Cell" xfId="49" builtinId="23" customBuiltin="1"/>
    <cellStyle name="Comma" xfId="2" builtinId="3"/>
    <cellStyle name="Comma [0]" xfId="1" builtinId="6"/>
    <cellStyle name="Comma 2" xfId="34" xr:uid="{1CB3FFB5-3D3C-412C-90CE-2950B81BD09A}"/>
    <cellStyle name="Explanatory Text" xfId="52" builtinId="53" customBuiltin="1"/>
    <cellStyle name="Good" xfId="43" builtinId="26" customBuiltin="1"/>
    <cellStyle name="Heading 1" xfId="40" builtinId="16" customBuiltin="1"/>
    <cellStyle name="Heading 2" xfId="4" builtinId="17" customBuiltin="1"/>
    <cellStyle name="Heading 2 2" xfId="35" xr:uid="{C8833E1A-3F55-4884-9386-A9D8925688E8}"/>
    <cellStyle name="Heading 3" xfId="41" builtinId="18" customBuiltin="1"/>
    <cellStyle name="Heading 4" xfId="42" builtinId="19" customBuiltin="1"/>
    <cellStyle name="Hyperlink" xfId="3" xr:uid="{F0518670-8EBD-48A7-B89B-D8A2AE90769D}"/>
    <cellStyle name="Input" xfId="45" builtinId="20" customBuiltin="1"/>
    <cellStyle name="Input box" xfId="19" xr:uid="{B380E005-DB50-4DC8-BBAF-636ADB441961}"/>
    <cellStyle name="Lien hypertexte 2" xfId="6" xr:uid="{5DACD01E-3AAD-4619-A0D6-958E76334CB8}"/>
    <cellStyle name="Linked Cell" xfId="48" builtinId="24" customBuiltin="1"/>
    <cellStyle name="Milliers 2" xfId="7" xr:uid="{B71D73A5-7C2B-41DB-A246-FCC078645069}"/>
    <cellStyle name="Milliers 2 2" xfId="16" xr:uid="{FAD3D0F1-BA4D-4362-8615-7B8806D59068}"/>
    <cellStyle name="Milliers 2 2 2" xfId="30" xr:uid="{B32FFC6C-43E4-4E12-9F51-A7A19046562C}"/>
    <cellStyle name="Milliers 2 2 4" xfId="31" xr:uid="{B4AB3483-79EF-426A-81B4-180637841AC5}"/>
    <cellStyle name="Milliers 3" xfId="23" xr:uid="{33FBD3BF-B5FD-4F2F-891D-2F33071E3D97}"/>
    <cellStyle name="Milliers 4" xfId="14" xr:uid="{CB7F28B7-1290-4F47-A0B5-33DEDAA202C1}"/>
    <cellStyle name="Milliers 5" xfId="26" xr:uid="{4E65B862-3ACB-45BE-B214-BFA3DA6C9AB2}"/>
    <cellStyle name="Milliers 6" xfId="37" xr:uid="{944EFD85-B23D-4EA4-A1A8-D254B1AE7F3F}"/>
    <cellStyle name="Milliers 7" xfId="38" xr:uid="{C1AD6614-7C5E-47C9-A615-2FD53699AAC7}"/>
    <cellStyle name="Neutre 2" xfId="72" xr:uid="{4E7C2EC3-A587-4835-A72F-71EAC5C51724}"/>
    <cellStyle name="Normal" xfId="0" builtinId="0"/>
    <cellStyle name="Normal 10" xfId="13" xr:uid="{703FBAB9-DFDC-4BA3-BF80-86CF7533AE04}"/>
    <cellStyle name="Normal 2" xfId="11" xr:uid="{C3F3D590-1DA2-4318-B051-27881477A789}"/>
    <cellStyle name="Normal 2 2" xfId="17" xr:uid="{C9A917C7-2DF5-4F21-8411-3EBBAD5CCB4D}"/>
    <cellStyle name="Normal 2 2 2" xfId="24" xr:uid="{DB505E62-188E-42AF-9F88-1C592CC69195}"/>
    <cellStyle name="Normal 2 2 4" xfId="22" xr:uid="{711154CE-D324-4714-9688-F0A4A24A7EB8}"/>
    <cellStyle name="Normal 2 3" xfId="28" xr:uid="{05E39F1C-DB80-40E2-9A20-AB5C0E177708}"/>
    <cellStyle name="Normal 2 7" xfId="12" xr:uid="{575139BD-98C5-4D38-A9FA-30D06C708F41}"/>
    <cellStyle name="Normal 3" xfId="20" xr:uid="{A5B7DE1A-43A9-4D53-B55D-3B0817A08FDB}"/>
    <cellStyle name="Normal 4" xfId="9" xr:uid="{40F5041B-6302-4703-8B1E-92881D623989}"/>
    <cellStyle name="Normal 5" xfId="5" xr:uid="{C0946B8A-39D8-4AD5-A730-5F2EB9F332EF}"/>
    <cellStyle name="Normal 5 2" xfId="27" xr:uid="{0B0EEEA8-2470-4ABB-B1D7-720617F0A9DC}"/>
    <cellStyle name="Normal 5 3" xfId="33" xr:uid="{5067882F-01CF-4923-9F10-1DBDAD5EA950}"/>
    <cellStyle name="Normal 6" xfId="36" xr:uid="{79D5E742-30A9-4E9A-8904-55DF46448F89}"/>
    <cellStyle name="Normal 7" xfId="21" xr:uid="{ED9A6923-FE6E-404E-8F6F-485A0B903033}"/>
    <cellStyle name="Normal 7 2" xfId="15" xr:uid="{FB1439BF-3647-4CCA-8590-6C97B0CE459B}"/>
    <cellStyle name="Normal 9" xfId="25" xr:uid="{97C03FA9-B494-44DE-8AC5-E6DDA26E3314}"/>
    <cellStyle name="Normal_Net &amp; Headline Earnings - Deduction Mar 2001" xfId="10" xr:uid="{C24F2939-432F-4A7D-BA72-1057F0A5184E}"/>
    <cellStyle name="Note" xfId="51" builtinId="10" customBuiltin="1"/>
    <cellStyle name="Output" xfId="46" builtinId="21" customBuiltin="1"/>
    <cellStyle name="Pourcentage 2" xfId="29" xr:uid="{E016724C-D3BA-4F56-844F-A3F206EAA4DB}"/>
    <cellStyle name="Pourcentage 3" xfId="32" xr:uid="{0A7D31DA-75CC-4BB7-91FB-ACDB25AED330}"/>
    <cellStyle name="Title" xfId="39" builtinId="15" customBuiltin="1"/>
    <cellStyle name="Titre 1 2" xfId="18" xr:uid="{FF3F3C3D-898A-4340-99A7-B7D2BDA45EE7}"/>
    <cellStyle name="Titre 2 2" xfId="8" xr:uid="{42CCDA7A-4911-4265-BBF1-EDE5B5E0F591}"/>
    <cellStyle name="Total" xfId="53" builtinId="25" customBuiltin="1"/>
    <cellStyle name="Warning Text" xfId="50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9AF00"/>
      <color rgb="FF00AEDD"/>
      <color rgb="FF79AFDA"/>
      <color rgb="FF54565A"/>
      <color rgb="FF704B62"/>
      <color rgb="FFD4E6F4"/>
      <color rgb="FFADCEE9"/>
      <color rgb="FF99C2E3"/>
      <color rgb="FF9FC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63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64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onnections" Target="connection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3</xdr:row>
          <xdr:rowOff>167640</xdr:rowOff>
        </xdr:from>
        <xdr:to>
          <xdr:col>4</xdr:col>
          <xdr:colOff>7620</xdr:colOff>
          <xdr:row>9</xdr:row>
          <xdr:rowOff>167640</xdr:rowOff>
        </xdr:to>
        <xdr:sp macro="" textlink="">
          <xdr:nvSpPr>
            <xdr:cNvPr id="44035" name="Object 3" hidden="1">
              <a:extLst>
                <a:ext uri="{63B3BB69-23CF-44E3-9099-C40C66FF867C}">
                  <a14:compatExt spid="_x0000_s44035"/>
                </a:ext>
                <a:ext uri="{FF2B5EF4-FFF2-40B4-BE49-F238E27FC236}">
                  <a16:creationId xmlns:a16="http://schemas.microsoft.com/office/drawing/2014/main" id="{00000000-0008-0000-3400-000003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167640</xdr:colOff>
          <xdr:row>13</xdr:row>
          <xdr:rowOff>114300</xdr:rowOff>
        </xdr:from>
        <xdr:to>
          <xdr:col>4</xdr:col>
          <xdr:colOff>53340</xdr:colOff>
          <xdr:row>19</xdr:row>
          <xdr:rowOff>137160</xdr:rowOff>
        </xdr:to>
        <xdr:sp macro="" textlink="">
          <xdr:nvSpPr>
            <xdr:cNvPr id="44036" name="Object 4" hidden="1">
              <a:extLst>
                <a:ext uri="{63B3BB69-23CF-44E3-9099-C40C66FF867C}">
                  <a14:compatExt spid="_x0000_s44036"/>
                </a:ext>
                <a:ext uri="{FF2B5EF4-FFF2-40B4-BE49-F238E27FC236}">
                  <a16:creationId xmlns:a16="http://schemas.microsoft.com/office/drawing/2014/main" id="{00000000-0008-0000-3400-000004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mabrouk/Desktop/R&#233;pertoire/BDO%20Consulting/Work/9.%20EITI%20Senegal/03.%20Reporting/05.Pr&#233;final%20rapport/Database_ITIE%20S&#233;n&#233;gal_2019_%20(Pr&#233;-final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ies"/>
      <sheetName val="Follow-up"/>
      <sheetName val="Taxes"/>
      <sheetName val="Govt Ag"/>
      <sheetName val="Lists"/>
      <sheetName val="Cours"/>
      <sheetName val="C (1)"/>
      <sheetName val="Minerals &amp; Products"/>
      <sheetName val="Companies info"/>
      <sheetName val="Profil des société"/>
      <sheetName val="Paiements Sociaux"/>
      <sheetName val="Tableau des effectifs"/>
      <sheetName val="Audit "/>
      <sheetName val="Production"/>
      <sheetName val="Exportation"/>
      <sheetName val="Mail"/>
      <sheetName val="Titre Minier"/>
      <sheetName val="C (2)"/>
      <sheetName val="Sheet1"/>
      <sheetName val="C (3)"/>
      <sheetName val="C (4)"/>
      <sheetName val="C (5)"/>
      <sheetName val="C (6)"/>
      <sheetName val="C (7)"/>
      <sheetName val="C (8)"/>
      <sheetName val="C (9)"/>
      <sheetName val="C (10)"/>
      <sheetName val="c"/>
      <sheetName val="cv"/>
      <sheetName val="C (11)"/>
      <sheetName val="C (12)"/>
      <sheetName val="C (13)"/>
      <sheetName val="ccc"/>
      <sheetName val="C (14)"/>
      <sheetName val="C (15)"/>
      <sheetName val="C (16)"/>
      <sheetName val="C (17)"/>
      <sheetName val="C (18)"/>
      <sheetName val="C (19)"/>
      <sheetName val="C (20) nat"/>
      <sheetName val="C (20)"/>
      <sheetName val="C (21)"/>
      <sheetName val="C (22)"/>
      <sheetName val="C (23)"/>
      <sheetName val="C (24)"/>
      <sheetName val="C (25)"/>
      <sheetName val="C (26)"/>
      <sheetName val="Section 1-1"/>
      <sheetName val="Paiement Sociaux"/>
      <sheetName val="Tableau 4"/>
      <sheetName val="Annex 9 2018 (2)"/>
      <sheetName val="5.3"/>
      <sheetName val="5.4"/>
      <sheetName val="Section 1"/>
      <sheetName val="6.1.1"/>
      <sheetName val="6.1.2 Pétrolier"/>
      <sheetName val="6.1.2 minier"/>
      <sheetName val="6.2"/>
      <sheetName val="6.1.3"/>
      <sheetName val="6.4"/>
      <sheetName val="Results All (In cash)"/>
      <sheetName val="Results All (In Kind)"/>
      <sheetName val="difference end breakdown all"/>
      <sheetName val="Reporting by tax All (Cash)"/>
      <sheetName val="Reporting by Comp All (Cash)"/>
      <sheetName val="Reporting by tax kind (Pétrole)"/>
      <sheetName val="Feuil2"/>
      <sheetName val="Reporting byComp kind (Pétrole)"/>
      <sheetName val="Reporting by Comp cash(Pétrole)"/>
      <sheetName val="Reporting by tax cash (Pétrole)"/>
      <sheetName val="Reporting by Comp (Mines)"/>
      <sheetName val="Reporting by tax (Mines)"/>
      <sheetName val="Total Ajust (2)"/>
      <sheetName val="Total Ajust"/>
      <sheetName val="Ajust par Comp (C)"/>
      <sheetName val="Ajust par Taxe (C)"/>
      <sheetName val="Ajust par Comp (Gov)"/>
      <sheetName val="Ajust par Taxe (Gov)"/>
      <sheetName val="Results Pétrole"/>
      <sheetName val="Results Mine"/>
      <sheetName val="Secteur Extractif"/>
      <sheetName val="Paiement 2012"/>
      <sheetName val="Secteur Extractif en Million"/>
      <sheetName val="Reporting by Comp Mandat"/>
      <sheetName val="COTCO"/>
      <sheetName val="Contextuel"/>
      <sheetName val="Production Rapport"/>
      <sheetName val="Paiement Sociaux (Rapp)"/>
      <sheetName val="Transferts Infra"/>
      <sheetName val="Contextual"/>
      <sheetName val="Etat permis d'exploitation"/>
      <sheetName val="Etat permis de recherche"/>
      <sheetName val="Unrec diff Tax vs Comp"/>
      <sheetName val="Unrec diff Comp"/>
      <sheetName val="Unrec diff Tax"/>
      <sheetName val="Annexes 1-2"/>
      <sheetName val="Annexes 3-4"/>
      <sheetName val="Annexes 5-6"/>
      <sheetName val="Annexes Fsseurs"/>
      <sheetName val="Annexes 7-8"/>
      <sheetName val="Feuil1"/>
      <sheetName val="Annexe 9 2017"/>
      <sheetName val="Déclaration unilatérale"/>
      <sheetName val="Annexe 10"/>
      <sheetName val="Section 1,1"/>
      <sheetName val="Budget de l'ETAT "/>
      <sheetName val="Annexe 10 (2)"/>
      <sheetName val="Annexes 11-12"/>
      <sheetName val="Annexe 14"/>
      <sheetName val="Annexe 15"/>
      <sheetName val="Annexe 17"/>
      <sheetName val="Annexe 18"/>
      <sheetName val="Octroi"/>
      <sheetName val="Annexes parties 6"/>
      <sheetName val="Unrec diff Comp vs Tax"/>
      <sheetName val="Nbr Comp per activity"/>
      <sheetName val="Recommendations"/>
      <sheetName val="Recomm"/>
      <sheetName val="Ne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7.bin"/><Relationship Id="rId6" Type="http://schemas.openxmlformats.org/officeDocument/2006/relationships/package" Target="../embeddings/Microsoft_Excel_Worksheet1.xlsx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.xls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3:I12"/>
  <sheetViews>
    <sheetView workbookViewId="0">
      <selection activeCell="H4" sqref="H4:I12"/>
    </sheetView>
  </sheetViews>
  <sheetFormatPr defaultColWidth="11.42578125" defaultRowHeight="14.45"/>
  <sheetData>
    <row r="3" spans="8:9" ht="15" thickBot="1"/>
    <row r="4" spans="8:9">
      <c r="H4" s="2">
        <f>E4-B4</f>
        <v>0</v>
      </c>
      <c r="I4" s="2">
        <f>F4-C4</f>
        <v>0</v>
      </c>
    </row>
    <row r="5" spans="8:9">
      <c r="H5" s="3">
        <f t="shared" ref="H5:I12" si="0">E5-B5</f>
        <v>0</v>
      </c>
      <c r="I5" s="3">
        <f t="shared" si="0"/>
        <v>0</v>
      </c>
    </row>
    <row r="6" spans="8:9">
      <c r="H6" s="4">
        <f t="shared" si="0"/>
        <v>0</v>
      </c>
      <c r="I6" s="4">
        <f t="shared" si="0"/>
        <v>0</v>
      </c>
    </row>
    <row r="7" spans="8:9">
      <c r="H7" s="3">
        <f t="shared" si="0"/>
        <v>0</v>
      </c>
      <c r="I7" s="3">
        <f t="shared" si="0"/>
        <v>0</v>
      </c>
    </row>
    <row r="8" spans="8:9">
      <c r="H8" s="4">
        <f t="shared" si="0"/>
        <v>0</v>
      </c>
      <c r="I8" s="4">
        <f t="shared" si="0"/>
        <v>0</v>
      </c>
    </row>
    <row r="9" spans="8:9">
      <c r="H9" s="3">
        <f t="shared" si="0"/>
        <v>0</v>
      </c>
      <c r="I9" s="3">
        <f t="shared" si="0"/>
        <v>0</v>
      </c>
    </row>
    <row r="10" spans="8:9">
      <c r="H10" s="4">
        <f t="shared" si="0"/>
        <v>0</v>
      </c>
      <c r="I10" s="4">
        <f t="shared" si="0"/>
        <v>0</v>
      </c>
    </row>
    <row r="11" spans="8:9">
      <c r="H11" s="3">
        <f t="shared" si="0"/>
        <v>0</v>
      </c>
      <c r="I11" s="3">
        <f t="shared" si="0"/>
        <v>0</v>
      </c>
    </row>
    <row r="12" spans="8:9">
      <c r="H12" s="4">
        <f t="shared" si="0"/>
        <v>0</v>
      </c>
      <c r="I12" s="4">
        <f t="shared" si="0"/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9C95-998B-420E-B2EE-9B8180FA36B6}">
  <sheetPr>
    <tabColor theme="9"/>
  </sheetPr>
  <dimension ref="B1:E796"/>
  <sheetViews>
    <sheetView workbookViewId="0">
      <selection sqref="A1:A1048576"/>
    </sheetView>
  </sheetViews>
  <sheetFormatPr defaultColWidth="10.85546875" defaultRowHeight="14.25" customHeight="1"/>
  <cols>
    <col min="1" max="2" width="10.85546875" style="5"/>
    <col min="3" max="3" width="18.42578125" style="5" customWidth="1"/>
    <col min="4" max="4" width="67.140625" style="5" bestFit="1" customWidth="1"/>
    <col min="5" max="5" width="19.140625" style="309" bestFit="1" customWidth="1"/>
    <col min="6" max="16384" width="10.85546875" style="5"/>
  </cols>
  <sheetData>
    <row r="1" spans="2:5" ht="13.9">
      <c r="B1" s="15" t="s">
        <v>4717</v>
      </c>
    </row>
    <row r="3" spans="2:5" customFormat="1" ht="14.45">
      <c r="B3" s="175" t="s">
        <v>4718</v>
      </c>
      <c r="C3" s="175" t="s">
        <v>3</v>
      </c>
      <c r="D3" s="175" t="s">
        <v>836</v>
      </c>
      <c r="E3" s="175" t="s">
        <v>4719</v>
      </c>
    </row>
    <row r="4" spans="2:5" ht="15.6">
      <c r="B4" s="149">
        <v>1</v>
      </c>
      <c r="C4" s="149" t="s">
        <v>4720</v>
      </c>
      <c r="D4" s="148" t="s">
        <v>4721</v>
      </c>
      <c r="E4" s="320">
        <v>504556265</v>
      </c>
    </row>
    <row r="5" spans="2:5" ht="15.6">
      <c r="B5" s="149">
        <v>2</v>
      </c>
      <c r="C5" s="149">
        <v>85113493</v>
      </c>
      <c r="D5" s="148" t="s">
        <v>4722</v>
      </c>
      <c r="E5" s="320">
        <v>0</v>
      </c>
    </row>
    <row r="6" spans="2:5" ht="15.6">
      <c r="B6" s="149">
        <v>3</v>
      </c>
      <c r="C6" s="149" t="s">
        <v>4723</v>
      </c>
      <c r="D6" s="148" t="s">
        <v>4724</v>
      </c>
      <c r="E6" s="320">
        <v>160000</v>
      </c>
    </row>
    <row r="7" spans="2:5" ht="15.6">
      <c r="B7" s="149">
        <v>4</v>
      </c>
      <c r="C7" s="149" t="s">
        <v>4725</v>
      </c>
      <c r="D7" s="148" t="s">
        <v>4726</v>
      </c>
      <c r="E7" s="320">
        <v>76848680</v>
      </c>
    </row>
    <row r="8" spans="2:5" ht="15.6">
      <c r="B8" s="149">
        <v>5</v>
      </c>
      <c r="C8" s="149" t="s">
        <v>4727</v>
      </c>
      <c r="D8" s="148" t="s">
        <v>4728</v>
      </c>
      <c r="E8" s="320">
        <v>2496500</v>
      </c>
    </row>
    <row r="9" spans="2:5" ht="15.6">
      <c r="B9" s="149">
        <v>6</v>
      </c>
      <c r="C9" s="149" t="s">
        <v>4729</v>
      </c>
      <c r="D9" s="148" t="s">
        <v>4730</v>
      </c>
      <c r="E9" s="320">
        <v>44215000</v>
      </c>
    </row>
    <row r="10" spans="2:5" ht="15.6">
      <c r="B10" s="149">
        <v>7</v>
      </c>
      <c r="C10" s="149" t="s">
        <v>4731</v>
      </c>
      <c r="D10" s="148" t="s">
        <v>4732</v>
      </c>
      <c r="E10" s="320">
        <v>812750</v>
      </c>
    </row>
    <row r="11" spans="2:5" ht="15.6">
      <c r="B11" s="149">
        <v>8</v>
      </c>
      <c r="C11" s="149" t="s">
        <v>4733</v>
      </c>
      <c r="D11" s="148" t="s">
        <v>4734</v>
      </c>
      <c r="E11" s="320">
        <v>5311309107</v>
      </c>
    </row>
    <row r="12" spans="2:5" ht="15.6">
      <c r="B12" s="149">
        <v>9</v>
      </c>
      <c r="C12" s="149" t="s">
        <v>4735</v>
      </c>
      <c r="D12" s="148" t="s">
        <v>4736</v>
      </c>
      <c r="E12" s="320">
        <v>762280</v>
      </c>
    </row>
    <row r="13" spans="2:5" ht="15.6">
      <c r="B13" s="149">
        <v>10</v>
      </c>
      <c r="C13" s="149" t="s">
        <v>4737</v>
      </c>
      <c r="D13" s="148" t="s">
        <v>4738</v>
      </c>
      <c r="E13" s="320"/>
    </row>
    <row r="14" spans="2:5" ht="15.6">
      <c r="B14" s="149">
        <v>11</v>
      </c>
      <c r="C14" s="149" t="s">
        <v>4739</v>
      </c>
      <c r="D14" s="148" t="s">
        <v>4740</v>
      </c>
      <c r="E14" s="320">
        <v>309470199</v>
      </c>
    </row>
    <row r="15" spans="2:5" ht="15.6">
      <c r="B15" s="149">
        <v>12</v>
      </c>
      <c r="C15" s="149" t="s">
        <v>4741</v>
      </c>
      <c r="D15" s="148" t="s">
        <v>4742</v>
      </c>
      <c r="E15" s="320">
        <v>46503334</v>
      </c>
    </row>
    <row r="16" spans="2:5" ht="15.6">
      <c r="B16" s="149">
        <v>13</v>
      </c>
      <c r="C16" s="149" t="s">
        <v>4743</v>
      </c>
      <c r="D16" s="148" t="s">
        <v>4744</v>
      </c>
      <c r="E16" s="320">
        <v>102925200</v>
      </c>
    </row>
    <row r="17" spans="2:5" ht="15.6">
      <c r="B17" s="149">
        <v>14</v>
      </c>
      <c r="C17" s="149" t="s">
        <v>4745</v>
      </c>
      <c r="D17" s="148" t="s">
        <v>4746</v>
      </c>
      <c r="E17" s="320">
        <v>77766676</v>
      </c>
    </row>
    <row r="18" spans="2:5" ht="15.6">
      <c r="B18" s="149">
        <v>15</v>
      </c>
      <c r="C18" s="149" t="s">
        <v>4747</v>
      </c>
      <c r="D18" s="148" t="s">
        <v>4748</v>
      </c>
      <c r="E18" s="320">
        <v>56096435</v>
      </c>
    </row>
    <row r="19" spans="2:5" ht="15.6">
      <c r="B19" s="149">
        <v>16</v>
      </c>
      <c r="C19" s="149" t="s">
        <v>4749</v>
      </c>
      <c r="D19" s="148" t="s">
        <v>4750</v>
      </c>
      <c r="E19" s="320">
        <v>1046992908</v>
      </c>
    </row>
    <row r="20" spans="2:5" ht="15.6">
      <c r="B20" s="149">
        <v>17</v>
      </c>
      <c r="C20" s="149" t="s">
        <v>608</v>
      </c>
      <c r="D20" s="148" t="s">
        <v>4751</v>
      </c>
      <c r="E20" s="320">
        <v>25607803864</v>
      </c>
    </row>
    <row r="21" spans="2:5" ht="15.6">
      <c r="B21" s="149">
        <v>18</v>
      </c>
      <c r="C21" s="149" t="s">
        <v>4752</v>
      </c>
      <c r="D21" s="148" t="s">
        <v>4753</v>
      </c>
      <c r="E21" s="320">
        <v>28113016</v>
      </c>
    </row>
    <row r="22" spans="2:5" ht="15.6">
      <c r="B22" s="149">
        <v>19</v>
      </c>
      <c r="C22" s="149" t="s">
        <v>4754</v>
      </c>
      <c r="D22" s="148" t="s">
        <v>4755</v>
      </c>
      <c r="E22" s="320">
        <v>19094866</v>
      </c>
    </row>
    <row r="23" spans="2:5" ht="15.6">
      <c r="B23" s="149">
        <v>20</v>
      </c>
      <c r="C23" s="149" t="s">
        <v>4756</v>
      </c>
      <c r="D23" s="148" t="s">
        <v>4757</v>
      </c>
      <c r="E23" s="320">
        <v>29739398</v>
      </c>
    </row>
    <row r="24" spans="2:5" ht="15.6">
      <c r="B24" s="149">
        <v>21</v>
      </c>
      <c r="C24" s="149" t="s">
        <v>4758</v>
      </c>
      <c r="D24" s="148" t="s">
        <v>4759</v>
      </c>
      <c r="E24" s="320">
        <v>99060850</v>
      </c>
    </row>
    <row r="25" spans="2:5" ht="15.6">
      <c r="B25" s="149">
        <v>22</v>
      </c>
      <c r="C25" s="149" t="s">
        <v>4760</v>
      </c>
      <c r="D25" s="148" t="s">
        <v>4761</v>
      </c>
      <c r="E25" s="320">
        <v>62300661</v>
      </c>
    </row>
    <row r="26" spans="2:5" ht="15.6">
      <c r="B26" s="149">
        <v>23</v>
      </c>
      <c r="C26" s="149" t="s">
        <v>4762</v>
      </c>
      <c r="D26" s="148" t="s">
        <v>4763</v>
      </c>
      <c r="E26" s="320">
        <v>27057400</v>
      </c>
    </row>
    <row r="27" spans="2:5" ht="15.6">
      <c r="B27" s="149">
        <v>24</v>
      </c>
      <c r="C27" s="149" t="s">
        <v>4764</v>
      </c>
      <c r="D27" s="148" t="s">
        <v>4765</v>
      </c>
      <c r="E27" s="320">
        <v>238852448</v>
      </c>
    </row>
    <row r="28" spans="2:5" ht="15.6">
      <c r="B28" s="149">
        <v>25</v>
      </c>
      <c r="C28" s="149" t="s">
        <v>4766</v>
      </c>
      <c r="D28" s="148" t="s">
        <v>4767</v>
      </c>
      <c r="E28" s="320">
        <v>4638000</v>
      </c>
    </row>
    <row r="29" spans="2:5" ht="15.6">
      <c r="B29" s="149">
        <v>26</v>
      </c>
      <c r="C29" s="149" t="s">
        <v>4768</v>
      </c>
      <c r="D29" s="148" t="s">
        <v>4769</v>
      </c>
      <c r="E29" s="320">
        <v>5317433985</v>
      </c>
    </row>
    <row r="30" spans="2:5" ht="15.6">
      <c r="B30" s="149">
        <v>27</v>
      </c>
      <c r="C30" s="149" t="s">
        <v>4770</v>
      </c>
      <c r="D30" s="148" t="s">
        <v>4771</v>
      </c>
      <c r="E30" s="320">
        <v>112637195</v>
      </c>
    </row>
    <row r="31" spans="2:5" ht="15.6">
      <c r="B31" s="149">
        <v>28</v>
      </c>
      <c r="C31" s="149" t="s">
        <v>4772</v>
      </c>
      <c r="D31" s="148" t="s">
        <v>4773</v>
      </c>
      <c r="E31" s="320">
        <v>220000</v>
      </c>
    </row>
    <row r="32" spans="2:5" ht="15.6">
      <c r="B32" s="149">
        <v>29</v>
      </c>
      <c r="C32" s="149" t="s">
        <v>4774</v>
      </c>
      <c r="D32" s="148" t="s">
        <v>4775</v>
      </c>
      <c r="E32" s="320">
        <v>1200000</v>
      </c>
    </row>
    <row r="33" spans="2:5" ht="15.6">
      <c r="B33" s="149">
        <v>30</v>
      </c>
      <c r="C33" s="149" t="s">
        <v>4776</v>
      </c>
      <c r="D33" s="148" t="s">
        <v>4777</v>
      </c>
      <c r="E33" s="320">
        <v>26493000</v>
      </c>
    </row>
    <row r="34" spans="2:5" ht="15.6">
      <c r="B34" s="149">
        <v>31</v>
      </c>
      <c r="C34" s="149" t="s">
        <v>4778</v>
      </c>
      <c r="D34" s="148" t="s">
        <v>4779</v>
      </c>
      <c r="E34" s="320">
        <v>808511799</v>
      </c>
    </row>
    <row r="35" spans="2:5" ht="15.6">
      <c r="B35" s="149">
        <v>32</v>
      </c>
      <c r="C35" s="149" t="s">
        <v>4780</v>
      </c>
      <c r="D35" s="148" t="s">
        <v>4781</v>
      </c>
      <c r="E35" s="320">
        <v>13008500</v>
      </c>
    </row>
    <row r="36" spans="2:5" ht="15.6">
      <c r="B36" s="149">
        <v>33</v>
      </c>
      <c r="C36" s="149" t="s">
        <v>4782</v>
      </c>
      <c r="D36" s="148" t="s">
        <v>4783</v>
      </c>
      <c r="E36" s="320">
        <v>16571750</v>
      </c>
    </row>
    <row r="37" spans="2:5" ht="15.6">
      <c r="B37" s="149">
        <v>34</v>
      </c>
      <c r="C37" s="149" t="s">
        <v>4784</v>
      </c>
      <c r="D37" s="148" t="s">
        <v>4785</v>
      </c>
      <c r="E37" s="320">
        <v>41007400</v>
      </c>
    </row>
    <row r="38" spans="2:5" ht="15.6">
      <c r="B38" s="149">
        <v>35</v>
      </c>
      <c r="C38" s="149" t="s">
        <v>4786</v>
      </c>
      <c r="D38" s="148" t="s">
        <v>4787</v>
      </c>
      <c r="E38" s="320">
        <v>128038281</v>
      </c>
    </row>
    <row r="39" spans="2:5" ht="15.6">
      <c r="B39" s="149">
        <v>36</v>
      </c>
      <c r="C39" s="149" t="s">
        <v>4788</v>
      </c>
      <c r="D39" s="148" t="s">
        <v>4789</v>
      </c>
      <c r="E39" s="320">
        <v>33262175</v>
      </c>
    </row>
    <row r="40" spans="2:5" ht="15.6">
      <c r="B40" s="149">
        <v>37</v>
      </c>
      <c r="C40" s="149" t="s">
        <v>4790</v>
      </c>
      <c r="D40" s="148" t="s">
        <v>4791</v>
      </c>
      <c r="E40" s="320">
        <v>16516540</v>
      </c>
    </row>
    <row r="41" spans="2:5" ht="15.6">
      <c r="B41" s="149">
        <v>38</v>
      </c>
      <c r="C41" s="149" t="s">
        <v>4792</v>
      </c>
      <c r="D41" s="148" t="s">
        <v>4793</v>
      </c>
      <c r="E41" s="320">
        <v>187797549</v>
      </c>
    </row>
    <row r="42" spans="2:5" ht="15.6">
      <c r="B42" s="149">
        <v>39</v>
      </c>
      <c r="C42" s="149" t="s">
        <v>4794</v>
      </c>
      <c r="D42" s="148" t="s">
        <v>4795</v>
      </c>
      <c r="E42" s="320">
        <v>82564993</v>
      </c>
    </row>
    <row r="43" spans="2:5" ht="15.6">
      <c r="B43" s="149">
        <v>40</v>
      </c>
      <c r="C43" s="149" t="s">
        <v>4796</v>
      </c>
      <c r="D43" s="148" t="s">
        <v>4797</v>
      </c>
      <c r="E43" s="320">
        <v>14561735</v>
      </c>
    </row>
    <row r="44" spans="2:5" ht="15.6">
      <c r="B44" s="149">
        <v>41</v>
      </c>
      <c r="C44" s="149" t="s">
        <v>4798</v>
      </c>
      <c r="D44" s="148" t="s">
        <v>4799</v>
      </c>
      <c r="E44" s="320">
        <v>247844060</v>
      </c>
    </row>
    <row r="45" spans="2:5" ht="15.6">
      <c r="B45" s="149">
        <v>42</v>
      </c>
      <c r="C45" s="149" t="s">
        <v>4800</v>
      </c>
      <c r="D45" s="148" t="s">
        <v>4801</v>
      </c>
      <c r="E45" s="320"/>
    </row>
    <row r="46" spans="2:5" ht="15.6">
      <c r="B46" s="149">
        <v>43</v>
      </c>
      <c r="C46" s="149" t="s">
        <v>4802</v>
      </c>
      <c r="D46" s="148" t="s">
        <v>4803</v>
      </c>
      <c r="E46" s="320"/>
    </row>
    <row r="47" spans="2:5" ht="15.6">
      <c r="B47" s="149">
        <v>44</v>
      </c>
      <c r="C47" s="149" t="s">
        <v>4804</v>
      </c>
      <c r="D47" s="148" t="s">
        <v>4805</v>
      </c>
      <c r="E47" s="320"/>
    </row>
    <row r="48" spans="2:5" ht="15.6">
      <c r="B48" s="149">
        <v>45</v>
      </c>
      <c r="C48" s="149" t="s">
        <v>4806</v>
      </c>
      <c r="D48" s="148" t="s">
        <v>4807</v>
      </c>
      <c r="E48" s="320">
        <v>91971501</v>
      </c>
    </row>
    <row r="49" spans="2:5" ht="15.6">
      <c r="B49" s="149">
        <v>46</v>
      </c>
      <c r="C49" s="149" t="s">
        <v>4808</v>
      </c>
      <c r="D49" s="148" t="s">
        <v>4809</v>
      </c>
      <c r="E49" s="320">
        <v>278989900</v>
      </c>
    </row>
    <row r="50" spans="2:5" ht="15.6">
      <c r="B50" s="149">
        <v>47</v>
      </c>
      <c r="C50" s="149" t="s">
        <v>4810</v>
      </c>
      <c r="D50" s="148" t="s">
        <v>4811</v>
      </c>
      <c r="E50" s="320"/>
    </row>
    <row r="51" spans="2:5" ht="15.6">
      <c r="B51" s="149">
        <v>48</v>
      </c>
      <c r="C51" s="149" t="s">
        <v>4812</v>
      </c>
      <c r="D51" s="148" t="s">
        <v>4813</v>
      </c>
      <c r="E51" s="320">
        <v>72314100</v>
      </c>
    </row>
    <row r="52" spans="2:5" ht="15.6">
      <c r="B52" s="149">
        <v>49</v>
      </c>
      <c r="C52" s="149" t="s">
        <v>4814</v>
      </c>
      <c r="D52" s="148" t="s">
        <v>4815</v>
      </c>
      <c r="E52" s="320">
        <v>42157845</v>
      </c>
    </row>
    <row r="53" spans="2:5" ht="15.6">
      <c r="B53" s="149">
        <v>50</v>
      </c>
      <c r="C53" s="149" t="s">
        <v>4816</v>
      </c>
      <c r="D53" s="148" t="s">
        <v>4817</v>
      </c>
      <c r="E53" s="320">
        <v>86084100</v>
      </c>
    </row>
    <row r="54" spans="2:5" ht="15.6">
      <c r="B54" s="149">
        <v>51</v>
      </c>
      <c r="C54" s="149" t="s">
        <v>4818</v>
      </c>
      <c r="D54" s="148" t="s">
        <v>4819</v>
      </c>
      <c r="E54" s="320"/>
    </row>
    <row r="55" spans="2:5" ht="15.6">
      <c r="B55" s="149">
        <v>52</v>
      </c>
      <c r="C55" s="149" t="s">
        <v>4820</v>
      </c>
      <c r="D55" s="148" t="s">
        <v>4821</v>
      </c>
      <c r="E55" s="320">
        <v>315000</v>
      </c>
    </row>
    <row r="56" spans="2:5" ht="15.6">
      <c r="B56" s="149">
        <v>53</v>
      </c>
      <c r="C56" s="149" t="s">
        <v>4822</v>
      </c>
      <c r="D56" s="148" t="s">
        <v>4823</v>
      </c>
      <c r="E56" s="320">
        <v>306481470</v>
      </c>
    </row>
    <row r="57" spans="2:5" ht="15.6">
      <c r="B57" s="149">
        <v>54</v>
      </c>
      <c r="C57" s="149" t="s">
        <v>4824</v>
      </c>
      <c r="D57" s="148" t="s">
        <v>4825</v>
      </c>
      <c r="E57" s="320">
        <v>25180693</v>
      </c>
    </row>
    <row r="58" spans="2:5" ht="15.6">
      <c r="B58" s="149">
        <v>55</v>
      </c>
      <c r="C58" s="149" t="s">
        <v>4826</v>
      </c>
      <c r="D58" s="148" t="s">
        <v>4827</v>
      </c>
      <c r="E58" s="320">
        <v>15158000</v>
      </c>
    </row>
    <row r="59" spans="2:5" ht="15.6">
      <c r="B59" s="149">
        <v>56</v>
      </c>
      <c r="C59" s="149" t="s">
        <v>4828</v>
      </c>
      <c r="D59" s="148" t="s">
        <v>4829</v>
      </c>
      <c r="E59" s="320">
        <v>450000</v>
      </c>
    </row>
    <row r="60" spans="2:5" ht="15.6">
      <c r="B60" s="149">
        <v>57</v>
      </c>
      <c r="C60" s="149" t="s">
        <v>4830</v>
      </c>
      <c r="D60" s="148" t="s">
        <v>4831</v>
      </c>
      <c r="E60" s="320"/>
    </row>
    <row r="61" spans="2:5" ht="15.6">
      <c r="B61" s="149">
        <v>58</v>
      </c>
      <c r="C61" s="149" t="s">
        <v>4832</v>
      </c>
      <c r="D61" s="148" t="s">
        <v>4833</v>
      </c>
      <c r="E61" s="320"/>
    </row>
    <row r="62" spans="2:5" ht="15.6">
      <c r="B62" s="149">
        <v>59</v>
      </c>
      <c r="C62" s="149" t="s">
        <v>4834</v>
      </c>
      <c r="D62" s="148" t="s">
        <v>4835</v>
      </c>
      <c r="E62" s="320"/>
    </row>
    <row r="63" spans="2:5" ht="15.6">
      <c r="B63" s="149">
        <v>60</v>
      </c>
      <c r="C63" s="149" t="s">
        <v>4836</v>
      </c>
      <c r="D63" s="148" t="s">
        <v>4837</v>
      </c>
      <c r="E63" s="320">
        <v>127447276</v>
      </c>
    </row>
    <row r="64" spans="2:5" ht="15.6">
      <c r="B64" s="149">
        <v>61</v>
      </c>
      <c r="C64" s="149" t="s">
        <v>4838</v>
      </c>
      <c r="D64" s="148" t="s">
        <v>4839</v>
      </c>
      <c r="E64" s="320">
        <v>528934</v>
      </c>
    </row>
    <row r="65" spans="2:5" ht="15.6">
      <c r="B65" s="149">
        <v>62</v>
      </c>
      <c r="C65" s="149" t="s">
        <v>4840</v>
      </c>
      <c r="D65" s="148" t="s">
        <v>4841</v>
      </c>
      <c r="E65" s="320">
        <v>1970000</v>
      </c>
    </row>
    <row r="66" spans="2:5" ht="15.6">
      <c r="B66" s="149">
        <v>63</v>
      </c>
      <c r="C66" s="149" t="s">
        <v>4842</v>
      </c>
      <c r="D66" s="148" t="s">
        <v>4843</v>
      </c>
      <c r="E66" s="320">
        <v>40624050</v>
      </c>
    </row>
    <row r="67" spans="2:5" ht="15.6">
      <c r="B67" s="149">
        <v>64</v>
      </c>
      <c r="C67" s="149" t="s">
        <v>4844</v>
      </c>
      <c r="D67" s="148" t="s">
        <v>4845</v>
      </c>
      <c r="E67" s="320">
        <v>71327500</v>
      </c>
    </row>
    <row r="68" spans="2:5" ht="15.6">
      <c r="B68" s="149">
        <v>65</v>
      </c>
      <c r="C68" s="149" t="s">
        <v>4846</v>
      </c>
      <c r="D68" s="148" t="s">
        <v>4847</v>
      </c>
      <c r="E68" s="320">
        <v>68170830</v>
      </c>
    </row>
    <row r="69" spans="2:5" ht="15.6">
      <c r="B69" s="149">
        <v>66</v>
      </c>
      <c r="C69" s="149" t="s">
        <v>4848</v>
      </c>
      <c r="D69" s="148" t="s">
        <v>4849</v>
      </c>
      <c r="E69" s="320">
        <v>62630225</v>
      </c>
    </row>
    <row r="70" spans="2:5" ht="15.6">
      <c r="B70" s="149">
        <v>67</v>
      </c>
      <c r="C70" s="149" t="s">
        <v>4850</v>
      </c>
      <c r="D70" s="148" t="s">
        <v>4851</v>
      </c>
      <c r="E70" s="320">
        <v>12898497</v>
      </c>
    </row>
    <row r="71" spans="2:5" ht="15.6">
      <c r="B71" s="149">
        <v>68</v>
      </c>
      <c r="C71" s="149" t="s">
        <v>4852</v>
      </c>
      <c r="D71" s="148" t="s">
        <v>4853</v>
      </c>
      <c r="E71" s="320">
        <v>5215100</v>
      </c>
    </row>
    <row r="72" spans="2:5" ht="15.6">
      <c r="B72" s="149">
        <v>69</v>
      </c>
      <c r="C72" s="149" t="s">
        <v>4854</v>
      </c>
      <c r="D72" s="148" t="s">
        <v>4855</v>
      </c>
      <c r="E72" s="320">
        <v>19150339</v>
      </c>
    </row>
    <row r="73" spans="2:5" ht="15.6">
      <c r="B73" s="149">
        <v>70</v>
      </c>
      <c r="C73" s="149" t="s">
        <v>4856</v>
      </c>
      <c r="D73" s="148" t="s">
        <v>4857</v>
      </c>
      <c r="E73" s="320">
        <v>3757236</v>
      </c>
    </row>
    <row r="74" spans="2:5" ht="15.6">
      <c r="B74" s="149">
        <v>71</v>
      </c>
      <c r="C74" s="149" t="s">
        <v>4858</v>
      </c>
      <c r="D74" s="148" t="s">
        <v>4859</v>
      </c>
      <c r="E74" s="320">
        <v>26074091</v>
      </c>
    </row>
    <row r="75" spans="2:5" ht="15.6">
      <c r="B75" s="149">
        <v>72</v>
      </c>
      <c r="C75" s="149" t="s">
        <v>4860</v>
      </c>
      <c r="D75" s="148" t="s">
        <v>4861</v>
      </c>
      <c r="E75" s="320">
        <v>1969021</v>
      </c>
    </row>
    <row r="76" spans="2:5" ht="15.6">
      <c r="B76" s="149">
        <v>73</v>
      </c>
      <c r="C76" s="149" t="s">
        <v>4862</v>
      </c>
      <c r="D76" s="148" t="s">
        <v>4863</v>
      </c>
      <c r="E76" s="320">
        <v>21225309</v>
      </c>
    </row>
    <row r="77" spans="2:5" ht="15.6">
      <c r="B77" s="149">
        <v>74</v>
      </c>
      <c r="C77" s="149" t="s">
        <v>4864</v>
      </c>
      <c r="D77" s="148" t="s">
        <v>4865</v>
      </c>
      <c r="E77" s="320"/>
    </row>
    <row r="78" spans="2:5" ht="15.6">
      <c r="B78" s="149">
        <v>75</v>
      </c>
      <c r="C78" s="149" t="s">
        <v>4866</v>
      </c>
      <c r="D78" s="148" t="s">
        <v>4867</v>
      </c>
      <c r="E78" s="320"/>
    </row>
    <row r="79" spans="2:5" ht="15.6">
      <c r="B79" s="149">
        <v>76</v>
      </c>
      <c r="C79" s="149" t="s">
        <v>4868</v>
      </c>
      <c r="D79" s="148" t="s">
        <v>4869</v>
      </c>
      <c r="E79" s="320">
        <v>52537750</v>
      </c>
    </row>
    <row r="80" spans="2:5" ht="15.6">
      <c r="B80" s="149">
        <v>77</v>
      </c>
      <c r="C80" s="149" t="s">
        <v>4870</v>
      </c>
      <c r="D80" s="148" t="s">
        <v>4871</v>
      </c>
      <c r="E80" s="320">
        <v>29883500</v>
      </c>
    </row>
    <row r="81" spans="2:5" ht="15.6">
      <c r="B81" s="149">
        <v>78</v>
      </c>
      <c r="C81" s="149" t="s">
        <v>4872</v>
      </c>
      <c r="D81" s="148" t="s">
        <v>4873</v>
      </c>
      <c r="E81" s="320"/>
    </row>
    <row r="82" spans="2:5" ht="15.6">
      <c r="B82" s="149">
        <v>79</v>
      </c>
      <c r="C82" s="149" t="s">
        <v>4874</v>
      </c>
      <c r="D82" s="148" t="s">
        <v>4875</v>
      </c>
      <c r="E82" s="320"/>
    </row>
    <row r="83" spans="2:5" ht="15.6">
      <c r="B83" s="149">
        <v>80</v>
      </c>
      <c r="C83" s="149" t="s">
        <v>4876</v>
      </c>
      <c r="D83" s="148" t="s">
        <v>4877</v>
      </c>
      <c r="E83" s="320"/>
    </row>
    <row r="84" spans="2:5" ht="15.6">
      <c r="B84" s="149">
        <v>81</v>
      </c>
      <c r="C84" s="149" t="s">
        <v>4878</v>
      </c>
      <c r="D84" s="148" t="s">
        <v>4879</v>
      </c>
      <c r="E84" s="320"/>
    </row>
    <row r="85" spans="2:5" ht="15.6">
      <c r="B85" s="149">
        <v>82</v>
      </c>
      <c r="C85" s="149" t="s">
        <v>4880</v>
      </c>
      <c r="D85" s="148" t="s">
        <v>4881</v>
      </c>
      <c r="E85" s="320">
        <v>214243284</v>
      </c>
    </row>
    <row r="86" spans="2:5" ht="15.6">
      <c r="B86" s="149">
        <v>83</v>
      </c>
      <c r="C86" s="149" t="s">
        <v>4882</v>
      </c>
      <c r="D86" s="148" t="s">
        <v>4883</v>
      </c>
      <c r="E86" s="320">
        <v>158700726</v>
      </c>
    </row>
    <row r="87" spans="2:5" ht="15.6">
      <c r="B87" s="149">
        <v>84</v>
      </c>
      <c r="C87" s="149" t="s">
        <v>4884</v>
      </c>
      <c r="D87" s="148" t="s">
        <v>4885</v>
      </c>
      <c r="E87" s="320">
        <v>556847420</v>
      </c>
    </row>
    <row r="88" spans="2:5" ht="15.6">
      <c r="B88" s="149">
        <v>85</v>
      </c>
      <c r="C88" s="149" t="s">
        <v>4886</v>
      </c>
      <c r="D88" s="148" t="s">
        <v>4887</v>
      </c>
      <c r="E88" s="320"/>
    </row>
    <row r="89" spans="2:5" ht="15.6">
      <c r="B89" s="149">
        <v>86</v>
      </c>
      <c r="C89" s="149" t="s">
        <v>4888</v>
      </c>
      <c r="D89" s="148" t="s">
        <v>4889</v>
      </c>
      <c r="E89" s="320"/>
    </row>
    <row r="90" spans="2:5" ht="15.6">
      <c r="B90" s="149">
        <v>87</v>
      </c>
      <c r="C90" s="149" t="s">
        <v>4890</v>
      </c>
      <c r="D90" s="148" t="s">
        <v>4891</v>
      </c>
      <c r="E90" s="320"/>
    </row>
    <row r="91" spans="2:5" ht="15.6">
      <c r="B91" s="149">
        <v>88</v>
      </c>
      <c r="C91" s="149" t="s">
        <v>4892</v>
      </c>
      <c r="D91" s="148" t="s">
        <v>4893</v>
      </c>
      <c r="E91" s="320">
        <v>79820300</v>
      </c>
    </row>
    <row r="92" spans="2:5" ht="15.6">
      <c r="B92" s="149">
        <v>89</v>
      </c>
      <c r="C92" s="149" t="s">
        <v>4894</v>
      </c>
      <c r="D92" s="148" t="s">
        <v>4895</v>
      </c>
      <c r="E92" s="320">
        <v>3460300</v>
      </c>
    </row>
    <row r="93" spans="2:5" ht="15.6">
      <c r="B93" s="149">
        <v>90</v>
      </c>
      <c r="C93" s="149" t="s">
        <v>4896</v>
      </c>
      <c r="D93" s="148" t="s">
        <v>4897</v>
      </c>
      <c r="E93" s="320"/>
    </row>
    <row r="94" spans="2:5" ht="15.6">
      <c r="B94" s="149">
        <v>91</v>
      </c>
      <c r="C94" s="149" t="s">
        <v>4898</v>
      </c>
      <c r="D94" s="148" t="s">
        <v>4899</v>
      </c>
      <c r="E94" s="320"/>
    </row>
    <row r="95" spans="2:5" ht="15.6">
      <c r="B95" s="149">
        <v>92</v>
      </c>
      <c r="C95" s="149" t="s">
        <v>4900</v>
      </c>
      <c r="D95" s="148" t="s">
        <v>4901</v>
      </c>
      <c r="E95" s="320">
        <v>84320767</v>
      </c>
    </row>
    <row r="96" spans="2:5" ht="15.6">
      <c r="B96" s="149">
        <v>93</v>
      </c>
      <c r="C96" s="149" t="s">
        <v>4902</v>
      </c>
      <c r="D96" s="148" t="s">
        <v>4903</v>
      </c>
      <c r="E96" s="320">
        <v>114073487</v>
      </c>
    </row>
    <row r="97" spans="2:5" ht="15.6">
      <c r="B97" s="149">
        <v>94</v>
      </c>
      <c r="C97" s="149" t="s">
        <v>4904</v>
      </c>
      <c r="D97" s="148" t="s">
        <v>4905</v>
      </c>
      <c r="E97" s="320">
        <v>208506000</v>
      </c>
    </row>
    <row r="98" spans="2:5" ht="15.6">
      <c r="B98" s="149">
        <v>95</v>
      </c>
      <c r="C98" s="149" t="s">
        <v>4906</v>
      </c>
      <c r="D98" s="148" t="s">
        <v>4907</v>
      </c>
      <c r="E98" s="320">
        <v>65976750</v>
      </c>
    </row>
    <row r="99" spans="2:5" ht="15.6">
      <c r="B99" s="149">
        <v>96</v>
      </c>
      <c r="C99" s="149" t="s">
        <v>4908</v>
      </c>
      <c r="D99" s="148" t="s">
        <v>4909</v>
      </c>
      <c r="E99" s="320">
        <v>787064780</v>
      </c>
    </row>
    <row r="100" spans="2:5" ht="15.6">
      <c r="B100" s="149">
        <v>97</v>
      </c>
      <c r="C100" s="149" t="s">
        <v>4910</v>
      </c>
      <c r="D100" s="148" t="s">
        <v>4911</v>
      </c>
      <c r="E100" s="320">
        <v>48647040</v>
      </c>
    </row>
    <row r="101" spans="2:5" ht="15.6">
      <c r="B101" s="149">
        <v>98</v>
      </c>
      <c r="C101" s="149" t="s">
        <v>4912</v>
      </c>
      <c r="D101" s="148" t="s">
        <v>4913</v>
      </c>
      <c r="E101" s="320">
        <v>97740690</v>
      </c>
    </row>
    <row r="102" spans="2:5" ht="15.6">
      <c r="B102" s="149">
        <v>99</v>
      </c>
      <c r="C102" s="149" t="s">
        <v>4914</v>
      </c>
      <c r="D102" s="148" t="s">
        <v>4915</v>
      </c>
      <c r="E102" s="320">
        <v>115601279</v>
      </c>
    </row>
    <row r="103" spans="2:5" ht="15.6">
      <c r="B103" s="149">
        <v>100</v>
      </c>
      <c r="C103" s="149" t="s">
        <v>4916</v>
      </c>
      <c r="D103" s="148" t="s">
        <v>4917</v>
      </c>
      <c r="E103" s="320"/>
    </row>
    <row r="104" spans="2:5" ht="15.6">
      <c r="B104" s="149">
        <v>101</v>
      </c>
      <c r="C104" s="149" t="s">
        <v>4918</v>
      </c>
      <c r="D104" s="148" t="s">
        <v>4919</v>
      </c>
      <c r="E104" s="320">
        <v>1143615708</v>
      </c>
    </row>
    <row r="105" spans="2:5" ht="15.6">
      <c r="B105" s="149">
        <v>102</v>
      </c>
      <c r="C105" s="149" t="s">
        <v>4920</v>
      </c>
      <c r="D105" s="148" t="s">
        <v>4921</v>
      </c>
      <c r="E105" s="320">
        <v>35751488</v>
      </c>
    </row>
    <row r="106" spans="2:5" ht="15.6">
      <c r="B106" s="149">
        <v>103</v>
      </c>
      <c r="C106" s="149" t="s">
        <v>4922</v>
      </c>
      <c r="D106" s="148" t="s">
        <v>4923</v>
      </c>
      <c r="E106" s="320">
        <v>49755746</v>
      </c>
    </row>
    <row r="107" spans="2:5" ht="15.6">
      <c r="B107" s="149">
        <v>104</v>
      </c>
      <c r="C107" s="149" t="s">
        <v>4924</v>
      </c>
      <c r="D107" s="148" t="s">
        <v>4925</v>
      </c>
      <c r="E107" s="320">
        <v>201672980</v>
      </c>
    </row>
    <row r="108" spans="2:5" ht="15.6">
      <c r="B108" s="149">
        <v>105</v>
      </c>
      <c r="C108" s="149" t="s">
        <v>4926</v>
      </c>
      <c r="D108" s="148" t="s">
        <v>4927</v>
      </c>
      <c r="E108" s="320">
        <v>25600000</v>
      </c>
    </row>
    <row r="109" spans="2:5" ht="15.6">
      <c r="B109" s="149">
        <v>106</v>
      </c>
      <c r="C109" s="149" t="s">
        <v>4928</v>
      </c>
      <c r="D109" s="148" t="s">
        <v>4929</v>
      </c>
      <c r="E109" s="320">
        <v>7201400</v>
      </c>
    </row>
    <row r="110" spans="2:5" ht="15.6">
      <c r="B110" s="149">
        <v>107</v>
      </c>
      <c r="C110" s="149" t="s">
        <v>4930</v>
      </c>
      <c r="D110" s="148" t="s">
        <v>4931</v>
      </c>
      <c r="E110" s="320"/>
    </row>
    <row r="111" spans="2:5" ht="15.6">
      <c r="B111" s="149">
        <v>108</v>
      </c>
      <c r="C111" s="149" t="s">
        <v>4932</v>
      </c>
      <c r="D111" s="148" t="s">
        <v>4933</v>
      </c>
      <c r="E111" s="320"/>
    </row>
    <row r="112" spans="2:5" ht="15.6">
      <c r="B112" s="149">
        <v>109</v>
      </c>
      <c r="C112" s="149" t="s">
        <v>4934</v>
      </c>
      <c r="D112" s="148" t="s">
        <v>4935</v>
      </c>
      <c r="E112" s="320">
        <v>43556750</v>
      </c>
    </row>
    <row r="113" spans="2:5" ht="15.6">
      <c r="B113" s="149">
        <v>110</v>
      </c>
      <c r="C113" s="149" t="s">
        <v>4936</v>
      </c>
      <c r="D113" s="148" t="s">
        <v>4937</v>
      </c>
      <c r="E113" s="320"/>
    </row>
    <row r="114" spans="2:5" ht="15.6">
      <c r="B114" s="149">
        <v>111</v>
      </c>
      <c r="C114" s="149" t="s">
        <v>4938</v>
      </c>
      <c r="D114" s="148" t="s">
        <v>4939</v>
      </c>
      <c r="E114" s="320">
        <v>34045700</v>
      </c>
    </row>
    <row r="115" spans="2:5" ht="15.6">
      <c r="B115" s="149">
        <v>112</v>
      </c>
      <c r="C115" s="149" t="s">
        <v>4940</v>
      </c>
      <c r="D115" s="148" t="s">
        <v>4941</v>
      </c>
      <c r="E115" s="320">
        <v>63568042</v>
      </c>
    </row>
    <row r="116" spans="2:5" ht="15.6">
      <c r="B116" s="149">
        <v>113</v>
      </c>
      <c r="C116" s="149" t="s">
        <v>4942</v>
      </c>
      <c r="D116" s="148" t="s">
        <v>4943</v>
      </c>
      <c r="E116" s="320">
        <v>117101396</v>
      </c>
    </row>
    <row r="117" spans="2:5" ht="15.6">
      <c r="B117" s="149">
        <v>114</v>
      </c>
      <c r="C117" s="149" t="s">
        <v>4944</v>
      </c>
      <c r="D117" s="148" t="s">
        <v>4945</v>
      </c>
      <c r="E117" s="320">
        <v>29714640</v>
      </c>
    </row>
    <row r="118" spans="2:5" ht="15.6">
      <c r="B118" s="149">
        <v>115</v>
      </c>
      <c r="C118" s="149" t="s">
        <v>4946</v>
      </c>
      <c r="D118" s="148" t="s">
        <v>4947</v>
      </c>
      <c r="E118" s="320">
        <v>672000</v>
      </c>
    </row>
    <row r="119" spans="2:5" ht="15.6">
      <c r="B119" s="149">
        <v>116</v>
      </c>
      <c r="C119" s="149" t="s">
        <v>4948</v>
      </c>
      <c r="D119" s="148" t="s">
        <v>4949</v>
      </c>
      <c r="E119" s="320">
        <v>21784000</v>
      </c>
    </row>
    <row r="120" spans="2:5" ht="15.6">
      <c r="B120" s="149">
        <v>117</v>
      </c>
      <c r="C120" s="149" t="s">
        <v>4950</v>
      </c>
      <c r="D120" s="148" t="s">
        <v>4951</v>
      </c>
      <c r="E120" s="320">
        <v>175348262</v>
      </c>
    </row>
    <row r="121" spans="2:5" ht="15.6">
      <c r="B121" s="149">
        <v>118</v>
      </c>
      <c r="C121" s="149" t="s">
        <v>4952</v>
      </c>
      <c r="D121" s="148" t="s">
        <v>4953</v>
      </c>
      <c r="E121" s="320"/>
    </row>
    <row r="122" spans="2:5" ht="15.6">
      <c r="B122" s="149">
        <v>119</v>
      </c>
      <c r="C122" s="149" t="s">
        <v>4954</v>
      </c>
      <c r="D122" s="148" t="s">
        <v>4955</v>
      </c>
      <c r="E122" s="320"/>
    </row>
    <row r="123" spans="2:5" ht="15.6">
      <c r="B123" s="149">
        <v>120</v>
      </c>
      <c r="C123" s="149" t="s">
        <v>4956</v>
      </c>
      <c r="D123" s="148" t="s">
        <v>4957</v>
      </c>
      <c r="E123" s="320">
        <v>3501430</v>
      </c>
    </row>
    <row r="124" spans="2:5" ht="15.6">
      <c r="B124" s="149">
        <v>121</v>
      </c>
      <c r="C124" s="149" t="s">
        <v>4958</v>
      </c>
      <c r="D124" s="148" t="s">
        <v>4959</v>
      </c>
      <c r="E124" s="320">
        <v>54927029</v>
      </c>
    </row>
    <row r="125" spans="2:5" ht="15.6">
      <c r="B125" s="149">
        <v>122</v>
      </c>
      <c r="C125" s="149" t="s">
        <v>4960</v>
      </c>
      <c r="D125" s="148" t="s">
        <v>4961</v>
      </c>
      <c r="E125" s="320">
        <v>39675376</v>
      </c>
    </row>
    <row r="126" spans="2:5" ht="15.6">
      <c r="B126" s="149">
        <v>123</v>
      </c>
      <c r="C126" s="149" t="s">
        <v>4962</v>
      </c>
      <c r="D126" s="148" t="s">
        <v>4963</v>
      </c>
      <c r="E126" s="320"/>
    </row>
    <row r="127" spans="2:5" ht="15.6">
      <c r="B127" s="149">
        <v>124</v>
      </c>
      <c r="C127" s="149" t="s">
        <v>4964</v>
      </c>
      <c r="D127" s="148" t="s">
        <v>4965</v>
      </c>
      <c r="E127" s="320"/>
    </row>
    <row r="128" spans="2:5" ht="15.6">
      <c r="B128" s="149">
        <v>125</v>
      </c>
      <c r="C128" s="149" t="s">
        <v>4966</v>
      </c>
      <c r="D128" s="148" t="s">
        <v>4967</v>
      </c>
      <c r="E128" s="320">
        <v>30868800</v>
      </c>
    </row>
    <row r="129" spans="2:5" ht="15.6">
      <c r="B129" s="149">
        <v>126</v>
      </c>
      <c r="C129" s="149" t="s">
        <v>4968</v>
      </c>
      <c r="D129" s="148" t="s">
        <v>4969</v>
      </c>
      <c r="E129" s="320">
        <v>5078800</v>
      </c>
    </row>
    <row r="130" spans="2:5" ht="15.6">
      <c r="B130" s="149">
        <v>127</v>
      </c>
      <c r="C130" s="149" t="s">
        <v>4970</v>
      </c>
      <c r="D130" s="148" t="s">
        <v>4971</v>
      </c>
      <c r="E130" s="320">
        <v>52944395</v>
      </c>
    </row>
    <row r="131" spans="2:5" ht="15.6">
      <c r="B131" s="149">
        <v>128</v>
      </c>
      <c r="C131" s="149" t="s">
        <v>4972</v>
      </c>
      <c r="D131" s="148" t="s">
        <v>4973</v>
      </c>
      <c r="E131" s="320">
        <v>625951210</v>
      </c>
    </row>
    <row r="132" spans="2:5" ht="15.6">
      <c r="B132" s="149">
        <v>129</v>
      </c>
      <c r="C132" s="149" t="s">
        <v>4974</v>
      </c>
      <c r="D132" s="148" t="s">
        <v>4975</v>
      </c>
      <c r="E132" s="320">
        <v>113707974</v>
      </c>
    </row>
    <row r="133" spans="2:5" ht="15.6">
      <c r="B133" s="149">
        <v>130</v>
      </c>
      <c r="C133" s="149" t="s">
        <v>4976</v>
      </c>
      <c r="D133" s="148" t="s">
        <v>4977</v>
      </c>
      <c r="E133" s="320">
        <v>2100000</v>
      </c>
    </row>
    <row r="134" spans="2:5" ht="15.6">
      <c r="B134" s="149">
        <v>131</v>
      </c>
      <c r="C134" s="149" t="s">
        <v>4978</v>
      </c>
      <c r="D134" s="148" t="s">
        <v>4979</v>
      </c>
      <c r="E134" s="320">
        <v>6647300</v>
      </c>
    </row>
    <row r="135" spans="2:5" ht="15.6">
      <c r="B135" s="149">
        <v>132</v>
      </c>
      <c r="C135" s="149" t="s">
        <v>4980</v>
      </c>
      <c r="D135" s="148" t="s">
        <v>4981</v>
      </c>
      <c r="E135" s="320">
        <v>9135750</v>
      </c>
    </row>
    <row r="136" spans="2:5" ht="15.6">
      <c r="B136" s="149">
        <v>133</v>
      </c>
      <c r="C136" s="149" t="s">
        <v>4982</v>
      </c>
      <c r="D136" s="148" t="s">
        <v>4983</v>
      </c>
      <c r="E136" s="320">
        <v>38268206</v>
      </c>
    </row>
    <row r="137" spans="2:5" ht="15.6">
      <c r="B137" s="149">
        <v>134</v>
      </c>
      <c r="C137" s="149" t="s">
        <v>4984</v>
      </c>
      <c r="D137" s="148" t="s">
        <v>4985</v>
      </c>
      <c r="E137" s="320">
        <v>23311500</v>
      </c>
    </row>
    <row r="138" spans="2:5" ht="15.6">
      <c r="B138" s="149">
        <v>135</v>
      </c>
      <c r="C138" s="149" t="s">
        <v>4986</v>
      </c>
      <c r="D138" s="148" t="s">
        <v>4987</v>
      </c>
      <c r="E138" s="320">
        <v>330210020</v>
      </c>
    </row>
    <row r="139" spans="2:5" ht="15.6">
      <c r="B139" s="149">
        <v>136</v>
      </c>
      <c r="C139" s="149" t="s">
        <v>4988</v>
      </c>
      <c r="D139" s="148" t="s">
        <v>4989</v>
      </c>
      <c r="E139" s="320">
        <v>22685455</v>
      </c>
    </row>
    <row r="140" spans="2:5" ht="15.6">
      <c r="B140" s="149">
        <v>137</v>
      </c>
      <c r="C140" s="149" t="s">
        <v>4990</v>
      </c>
      <c r="D140" s="148" t="s">
        <v>4991</v>
      </c>
      <c r="E140" s="320">
        <v>2803461</v>
      </c>
    </row>
    <row r="141" spans="2:5" ht="15.6">
      <c r="B141" s="149">
        <v>138</v>
      </c>
      <c r="C141" s="149" t="s">
        <v>4992</v>
      </c>
      <c r="D141" s="148" t="s">
        <v>4993</v>
      </c>
      <c r="E141" s="320">
        <v>7852808</v>
      </c>
    </row>
    <row r="142" spans="2:5" ht="15.6">
      <c r="B142" s="149">
        <v>139</v>
      </c>
      <c r="C142" s="149" t="s">
        <v>4994</v>
      </c>
      <c r="D142" s="148" t="s">
        <v>4995</v>
      </c>
      <c r="E142" s="320">
        <v>25161036</v>
      </c>
    </row>
    <row r="143" spans="2:5" ht="15.6">
      <c r="B143" s="149">
        <v>140</v>
      </c>
      <c r="C143" s="149" t="s">
        <v>4996</v>
      </c>
      <c r="D143" s="148" t="s">
        <v>4997</v>
      </c>
      <c r="E143" s="320">
        <v>282935012</v>
      </c>
    </row>
    <row r="144" spans="2:5" ht="15.6">
      <c r="B144" s="149">
        <v>141</v>
      </c>
      <c r="C144" s="149" t="s">
        <v>4998</v>
      </c>
      <c r="D144" s="148" t="s">
        <v>4999</v>
      </c>
      <c r="E144" s="320">
        <v>52641000</v>
      </c>
    </row>
    <row r="145" spans="2:5" ht="15.6">
      <c r="B145" s="149">
        <v>142</v>
      </c>
      <c r="C145" s="149" t="s">
        <v>5000</v>
      </c>
      <c r="D145" s="148" t="s">
        <v>5001</v>
      </c>
      <c r="E145" s="320">
        <v>48800000</v>
      </c>
    </row>
    <row r="146" spans="2:5" ht="15.6">
      <c r="B146" s="149">
        <v>143</v>
      </c>
      <c r="C146" s="149" t="s">
        <v>5002</v>
      </c>
      <c r="D146" s="148" t="s">
        <v>5003</v>
      </c>
      <c r="E146" s="320"/>
    </row>
    <row r="147" spans="2:5" ht="15.6">
      <c r="B147" s="149">
        <v>144</v>
      </c>
      <c r="C147" s="149" t="s">
        <v>5004</v>
      </c>
      <c r="D147" s="148" t="s">
        <v>5005</v>
      </c>
      <c r="E147" s="320">
        <v>121952500</v>
      </c>
    </row>
    <row r="148" spans="2:5" ht="15.6">
      <c r="B148" s="149">
        <v>145</v>
      </c>
      <c r="C148" s="149" t="s">
        <v>5006</v>
      </c>
      <c r="D148" s="148" t="s">
        <v>5007</v>
      </c>
      <c r="E148" s="320">
        <v>39461453</v>
      </c>
    </row>
    <row r="149" spans="2:5" ht="15.6">
      <c r="B149" s="149">
        <v>146</v>
      </c>
      <c r="C149" s="149" t="s">
        <v>5008</v>
      </c>
      <c r="D149" s="148" t="s">
        <v>5009</v>
      </c>
      <c r="E149" s="320">
        <v>44543820</v>
      </c>
    </row>
    <row r="150" spans="2:5" ht="15.6">
      <c r="B150" s="149">
        <v>147</v>
      </c>
      <c r="C150" s="149" t="s">
        <v>5010</v>
      </c>
      <c r="D150" s="148" t="s">
        <v>5011</v>
      </c>
      <c r="E150" s="320">
        <v>100415526</v>
      </c>
    </row>
    <row r="151" spans="2:5" ht="15.6">
      <c r="B151" s="149">
        <v>148</v>
      </c>
      <c r="C151" s="149" t="s">
        <v>5012</v>
      </c>
      <c r="D151" s="148" t="s">
        <v>5013</v>
      </c>
      <c r="E151" s="320">
        <v>1092000</v>
      </c>
    </row>
    <row r="152" spans="2:5" ht="15.6">
      <c r="B152" s="149">
        <v>149</v>
      </c>
      <c r="C152" s="149" t="s">
        <v>5014</v>
      </c>
      <c r="D152" s="148" t="s">
        <v>5015</v>
      </c>
      <c r="E152" s="320">
        <v>4032889331</v>
      </c>
    </row>
    <row r="153" spans="2:5" ht="15.6">
      <c r="B153" s="149">
        <v>150</v>
      </c>
      <c r="C153" s="149" t="s">
        <v>5016</v>
      </c>
      <c r="D153" s="148" t="s">
        <v>5017</v>
      </c>
      <c r="E153" s="320">
        <v>111648900</v>
      </c>
    </row>
    <row r="154" spans="2:5" ht="15.6">
      <c r="B154" s="149">
        <v>151</v>
      </c>
      <c r="C154" s="149" t="s">
        <v>5018</v>
      </c>
      <c r="D154" s="148" t="s">
        <v>5019</v>
      </c>
      <c r="E154" s="320">
        <v>84351664</v>
      </c>
    </row>
    <row r="155" spans="2:5" ht="15.6">
      <c r="B155" s="149">
        <v>152</v>
      </c>
      <c r="C155" s="149" t="s">
        <v>5020</v>
      </c>
      <c r="D155" s="148" t="s">
        <v>5021</v>
      </c>
      <c r="E155" s="320">
        <v>28367844</v>
      </c>
    </row>
    <row r="156" spans="2:5" ht="15.6">
      <c r="B156" s="149">
        <v>153</v>
      </c>
      <c r="C156" s="149" t="s">
        <v>5022</v>
      </c>
      <c r="D156" s="148" t="s">
        <v>5023</v>
      </c>
      <c r="E156" s="320">
        <v>155256294</v>
      </c>
    </row>
    <row r="157" spans="2:5" ht="15.6">
      <c r="B157" s="149">
        <v>154</v>
      </c>
      <c r="C157" s="149" t="s">
        <v>5024</v>
      </c>
      <c r="D157" s="148" t="s">
        <v>5025</v>
      </c>
      <c r="E157" s="320">
        <v>44089253</v>
      </c>
    </row>
    <row r="158" spans="2:5" ht="15.6">
      <c r="B158" s="149">
        <v>155</v>
      </c>
      <c r="C158" s="149" t="s">
        <v>5026</v>
      </c>
      <c r="D158" s="148" t="s">
        <v>5027</v>
      </c>
      <c r="E158" s="320"/>
    </row>
    <row r="159" spans="2:5" ht="15.6">
      <c r="B159" s="149">
        <v>156</v>
      </c>
      <c r="C159" s="149" t="s">
        <v>5028</v>
      </c>
      <c r="D159" s="148" t="s">
        <v>5029</v>
      </c>
      <c r="E159" s="320">
        <v>33861050</v>
      </c>
    </row>
    <row r="160" spans="2:5" ht="15.6">
      <c r="B160" s="149">
        <v>157</v>
      </c>
      <c r="C160" s="149" t="s">
        <v>5030</v>
      </c>
      <c r="D160" s="148" t="s">
        <v>5031</v>
      </c>
      <c r="E160" s="320">
        <v>32274416</v>
      </c>
    </row>
    <row r="161" spans="2:5" ht="15.6">
      <c r="B161" s="149">
        <v>158</v>
      </c>
      <c r="C161" s="149" t="s">
        <v>5032</v>
      </c>
      <c r="D161" s="148" t="s">
        <v>5033</v>
      </c>
      <c r="E161" s="320">
        <v>125402803</v>
      </c>
    </row>
    <row r="162" spans="2:5" ht="15.6">
      <c r="B162" s="149">
        <v>159</v>
      </c>
      <c r="C162" s="149" t="s">
        <v>5034</v>
      </c>
      <c r="D162" s="148" t="s">
        <v>5035</v>
      </c>
      <c r="E162" s="320">
        <v>347000000</v>
      </c>
    </row>
    <row r="163" spans="2:5" ht="15.6">
      <c r="B163" s="149">
        <v>160</v>
      </c>
      <c r="C163" s="149" t="s">
        <v>5036</v>
      </c>
      <c r="D163" s="148" t="s">
        <v>5037</v>
      </c>
      <c r="E163" s="320">
        <v>403000000</v>
      </c>
    </row>
    <row r="164" spans="2:5" ht="15.6">
      <c r="B164" s="149">
        <v>161</v>
      </c>
      <c r="C164" s="149" t="s">
        <v>5038</v>
      </c>
      <c r="D164" s="148" t="s">
        <v>5039</v>
      </c>
      <c r="E164" s="320">
        <v>140591534</v>
      </c>
    </row>
    <row r="165" spans="2:5" ht="15.6">
      <c r="B165" s="149">
        <v>162</v>
      </c>
      <c r="C165" s="149" t="s">
        <v>5040</v>
      </c>
      <c r="D165" s="148" t="s">
        <v>5041</v>
      </c>
      <c r="E165" s="320">
        <v>527622940</v>
      </c>
    </row>
    <row r="166" spans="2:5" ht="15.6">
      <c r="B166" s="149">
        <v>163</v>
      </c>
      <c r="C166" s="149" t="s">
        <v>5042</v>
      </c>
      <c r="D166" s="148" t="s">
        <v>5043</v>
      </c>
      <c r="E166" s="320">
        <v>300000000</v>
      </c>
    </row>
    <row r="167" spans="2:5" ht="15.6">
      <c r="B167" s="149">
        <v>164</v>
      </c>
      <c r="C167" s="149" t="s">
        <v>5044</v>
      </c>
      <c r="D167" s="148" t="s">
        <v>5045</v>
      </c>
      <c r="E167" s="320">
        <v>47842805</v>
      </c>
    </row>
    <row r="168" spans="2:5" ht="15.6">
      <c r="B168" s="149">
        <v>165</v>
      </c>
      <c r="C168" s="149" t="s">
        <v>5046</v>
      </c>
      <c r="D168" s="148" t="s">
        <v>5047</v>
      </c>
      <c r="E168" s="320">
        <v>53645470</v>
      </c>
    </row>
    <row r="169" spans="2:5" ht="15.6">
      <c r="B169" s="149">
        <v>166</v>
      </c>
      <c r="C169" s="149" t="s">
        <v>5048</v>
      </c>
      <c r="D169" s="148" t="s">
        <v>5049</v>
      </c>
      <c r="E169" s="320">
        <v>63283196</v>
      </c>
    </row>
    <row r="170" spans="2:5" ht="15.6">
      <c r="B170" s="149">
        <v>167</v>
      </c>
      <c r="C170" s="149" t="s">
        <v>5050</v>
      </c>
      <c r="D170" s="148" t="s">
        <v>5051</v>
      </c>
      <c r="E170" s="320">
        <v>93671875</v>
      </c>
    </row>
    <row r="171" spans="2:5" ht="15.6">
      <c r="B171" s="149">
        <v>168</v>
      </c>
      <c r="C171" s="149" t="s">
        <v>5052</v>
      </c>
      <c r="D171" s="148" t="s">
        <v>5053</v>
      </c>
      <c r="E171" s="320">
        <v>235660025</v>
      </c>
    </row>
    <row r="172" spans="2:5" ht="15.6">
      <c r="B172" s="149">
        <v>169</v>
      </c>
      <c r="C172" s="149" t="s">
        <v>5054</v>
      </c>
      <c r="D172" s="148" t="s">
        <v>5055</v>
      </c>
      <c r="E172" s="320">
        <v>88009024</v>
      </c>
    </row>
    <row r="173" spans="2:5" ht="15.6">
      <c r="B173" s="149">
        <v>170</v>
      </c>
      <c r="C173" s="149" t="s">
        <v>5056</v>
      </c>
      <c r="D173" s="148" t="s">
        <v>5057</v>
      </c>
      <c r="E173" s="320">
        <v>49432855</v>
      </c>
    </row>
    <row r="174" spans="2:5" ht="15.6">
      <c r="B174" s="149">
        <v>171</v>
      </c>
      <c r="C174" s="149" t="s">
        <v>5058</v>
      </c>
      <c r="D174" s="148" t="s">
        <v>5059</v>
      </c>
      <c r="E174" s="320"/>
    </row>
    <row r="175" spans="2:5" ht="15.6">
      <c r="B175" s="149">
        <v>172</v>
      </c>
      <c r="C175" s="149" t="s">
        <v>5060</v>
      </c>
      <c r="D175" s="148" t="s">
        <v>5061</v>
      </c>
      <c r="E175" s="320">
        <v>60934020</v>
      </c>
    </row>
    <row r="176" spans="2:5" ht="15.6">
      <c r="B176" s="149">
        <v>173</v>
      </c>
      <c r="C176" s="149" t="s">
        <v>5062</v>
      </c>
      <c r="D176" s="148" t="s">
        <v>5063</v>
      </c>
      <c r="E176" s="320">
        <v>230601091</v>
      </c>
    </row>
    <row r="177" spans="2:5" ht="15.6">
      <c r="B177" s="149">
        <v>174</v>
      </c>
      <c r="C177" s="149" t="s">
        <v>5064</v>
      </c>
      <c r="D177" s="148" t="s">
        <v>5065</v>
      </c>
      <c r="E177" s="320">
        <v>180117560</v>
      </c>
    </row>
    <row r="178" spans="2:5" ht="15.6">
      <c r="B178" s="149">
        <v>175</v>
      </c>
      <c r="C178" s="149" t="s">
        <v>5066</v>
      </c>
      <c r="D178" s="148" t="s">
        <v>5067</v>
      </c>
      <c r="E178" s="320">
        <v>50522880</v>
      </c>
    </row>
    <row r="179" spans="2:5" ht="15.6">
      <c r="B179" s="149">
        <v>176</v>
      </c>
      <c r="C179" s="149" t="s">
        <v>5068</v>
      </c>
      <c r="D179" s="148" t="s">
        <v>5069</v>
      </c>
      <c r="E179" s="320">
        <v>67449561</v>
      </c>
    </row>
    <row r="180" spans="2:5" ht="15.6">
      <c r="B180" s="149">
        <v>177</v>
      </c>
      <c r="C180" s="149" t="s">
        <v>5070</v>
      </c>
      <c r="D180" s="148" t="s">
        <v>5071</v>
      </c>
      <c r="E180" s="320">
        <v>2234136</v>
      </c>
    </row>
    <row r="181" spans="2:5" ht="15.6">
      <c r="B181" s="149">
        <v>178</v>
      </c>
      <c r="C181" s="149" t="s">
        <v>5072</v>
      </c>
      <c r="D181" s="148" t="s">
        <v>5073</v>
      </c>
      <c r="E181" s="320"/>
    </row>
    <row r="182" spans="2:5" ht="15.6">
      <c r="B182" s="149">
        <v>179</v>
      </c>
      <c r="C182" s="149" t="s">
        <v>5074</v>
      </c>
      <c r="D182" s="148" t="s">
        <v>5075</v>
      </c>
      <c r="E182" s="320">
        <v>28700000</v>
      </c>
    </row>
    <row r="183" spans="2:5" ht="15.6">
      <c r="B183" s="149">
        <v>180</v>
      </c>
      <c r="C183" s="149" t="s">
        <v>5076</v>
      </c>
      <c r="D183" s="148" t="s">
        <v>5077</v>
      </c>
      <c r="E183" s="320">
        <v>48880900</v>
      </c>
    </row>
    <row r="184" spans="2:5" ht="15.6">
      <c r="B184" s="149">
        <v>181</v>
      </c>
      <c r="C184" s="149" t="s">
        <v>5078</v>
      </c>
      <c r="D184" s="148" t="s">
        <v>5079</v>
      </c>
      <c r="E184" s="320">
        <v>118279000</v>
      </c>
    </row>
    <row r="185" spans="2:5" ht="15.6">
      <c r="B185" s="149">
        <v>182</v>
      </c>
      <c r="C185" s="149" t="s">
        <v>5080</v>
      </c>
      <c r="D185" s="148" t="s">
        <v>5081</v>
      </c>
      <c r="E185" s="320">
        <v>28700000</v>
      </c>
    </row>
    <row r="186" spans="2:5" ht="15.6">
      <c r="B186" s="149">
        <v>183</v>
      </c>
      <c r="C186" s="149" t="s">
        <v>5082</v>
      </c>
      <c r="D186" s="148" t="s">
        <v>5083</v>
      </c>
      <c r="E186" s="320">
        <v>555128188</v>
      </c>
    </row>
    <row r="187" spans="2:5" ht="15.6">
      <c r="B187" s="149">
        <v>184</v>
      </c>
      <c r="C187" s="149" t="s">
        <v>117</v>
      </c>
      <c r="D187" s="148" t="s">
        <v>5084</v>
      </c>
      <c r="E187" s="320">
        <v>12125851556</v>
      </c>
    </row>
    <row r="188" spans="2:5" ht="15.6">
      <c r="B188" s="149">
        <v>185</v>
      </c>
      <c r="C188" s="149" t="s">
        <v>5085</v>
      </c>
      <c r="D188" s="148" t="s">
        <v>5086</v>
      </c>
      <c r="E188" s="320"/>
    </row>
    <row r="189" spans="2:5" ht="15.6">
      <c r="B189" s="149">
        <v>186</v>
      </c>
      <c r="C189" s="149" t="s">
        <v>5087</v>
      </c>
      <c r="D189" s="148" t="s">
        <v>5088</v>
      </c>
      <c r="E189" s="320">
        <v>16478332</v>
      </c>
    </row>
    <row r="190" spans="2:5" ht="15.6">
      <c r="B190" s="149">
        <v>187</v>
      </c>
      <c r="C190" s="149" t="s">
        <v>5089</v>
      </c>
      <c r="D190" s="148" t="s">
        <v>5090</v>
      </c>
      <c r="E190" s="320">
        <v>329964543</v>
      </c>
    </row>
    <row r="191" spans="2:5" ht="15.6">
      <c r="B191" s="149">
        <v>188</v>
      </c>
      <c r="C191" s="149" t="s">
        <v>5091</v>
      </c>
      <c r="D191" s="148" t="s">
        <v>5092</v>
      </c>
      <c r="E191" s="320">
        <v>33858448</v>
      </c>
    </row>
    <row r="192" spans="2:5" ht="15.6">
      <c r="B192" s="149">
        <v>189</v>
      </c>
      <c r="C192" s="149" t="s">
        <v>5093</v>
      </c>
      <c r="D192" s="148" t="s">
        <v>5094</v>
      </c>
      <c r="E192" s="320">
        <v>41505000</v>
      </c>
    </row>
    <row r="193" spans="2:5" ht="15.6">
      <c r="B193" s="149">
        <v>190</v>
      </c>
      <c r="C193" s="149" t="s">
        <v>5095</v>
      </c>
      <c r="D193" s="148" t="s">
        <v>5096</v>
      </c>
      <c r="E193" s="320">
        <v>105932</v>
      </c>
    </row>
    <row r="194" spans="2:5" ht="15.6">
      <c r="B194" s="149">
        <v>191</v>
      </c>
      <c r="C194" s="149" t="s">
        <v>5097</v>
      </c>
      <c r="D194" s="148" t="s">
        <v>5098</v>
      </c>
      <c r="E194" s="320">
        <v>29055400</v>
      </c>
    </row>
    <row r="195" spans="2:5" ht="15.6">
      <c r="B195" s="149">
        <v>192</v>
      </c>
      <c r="C195" s="149" t="s">
        <v>5099</v>
      </c>
      <c r="D195" s="148" t="s">
        <v>5100</v>
      </c>
      <c r="E195" s="320">
        <v>459275583</v>
      </c>
    </row>
    <row r="196" spans="2:5" ht="15.6">
      <c r="B196" s="149">
        <v>193</v>
      </c>
      <c r="C196" s="149" t="s">
        <v>5101</v>
      </c>
      <c r="D196" s="148" t="s">
        <v>5102</v>
      </c>
      <c r="E196" s="320">
        <v>295862764</v>
      </c>
    </row>
    <row r="197" spans="2:5" ht="15.6">
      <c r="B197" s="149">
        <v>194</v>
      </c>
      <c r="C197" s="149" t="s">
        <v>5103</v>
      </c>
      <c r="D197" s="148" t="s">
        <v>5104</v>
      </c>
      <c r="E197" s="320">
        <v>178212280</v>
      </c>
    </row>
    <row r="198" spans="2:5" ht="15.6">
      <c r="B198" s="149">
        <v>195</v>
      </c>
      <c r="C198" s="149" t="s">
        <v>5105</v>
      </c>
      <c r="D198" s="148" t="s">
        <v>5106</v>
      </c>
      <c r="E198" s="320">
        <v>78483924</v>
      </c>
    </row>
    <row r="199" spans="2:5" ht="15.6">
      <c r="B199" s="149">
        <v>196</v>
      </c>
      <c r="C199" s="149" t="s">
        <v>5107</v>
      </c>
      <c r="D199" s="148" t="s">
        <v>5108</v>
      </c>
      <c r="E199" s="320">
        <v>132048936</v>
      </c>
    </row>
    <row r="200" spans="2:5" ht="15.6">
      <c r="B200" s="149">
        <v>197</v>
      </c>
      <c r="C200" s="149" t="s">
        <v>5109</v>
      </c>
      <c r="D200" s="148" t="s">
        <v>5110</v>
      </c>
      <c r="E200" s="320">
        <v>664772200</v>
      </c>
    </row>
    <row r="201" spans="2:5" ht="15.6">
      <c r="B201" s="149">
        <v>198</v>
      </c>
      <c r="C201" s="149" t="s">
        <v>5111</v>
      </c>
      <c r="D201" s="148" t="s">
        <v>5112</v>
      </c>
      <c r="E201" s="320">
        <v>42192040</v>
      </c>
    </row>
    <row r="202" spans="2:5" ht="15.6">
      <c r="B202" s="149">
        <v>199</v>
      </c>
      <c r="C202" s="149" t="s">
        <v>5113</v>
      </c>
      <c r="D202" s="148" t="s">
        <v>5114</v>
      </c>
      <c r="E202" s="320">
        <v>75915000</v>
      </c>
    </row>
    <row r="203" spans="2:5" ht="15.6">
      <c r="B203" s="149">
        <v>200</v>
      </c>
      <c r="C203" s="149" t="s">
        <v>5115</v>
      </c>
      <c r="D203" s="148" t="s">
        <v>5116</v>
      </c>
      <c r="E203" s="320">
        <v>903390</v>
      </c>
    </row>
    <row r="204" spans="2:5" ht="15.6">
      <c r="B204" s="149">
        <v>201</v>
      </c>
      <c r="C204" s="149" t="s">
        <v>5117</v>
      </c>
      <c r="D204" s="148" t="s">
        <v>5118</v>
      </c>
      <c r="E204" s="320">
        <v>6266949</v>
      </c>
    </row>
    <row r="205" spans="2:5" ht="15.6">
      <c r="B205" s="149">
        <v>202</v>
      </c>
      <c r="C205" s="149" t="s">
        <v>5119</v>
      </c>
      <c r="D205" s="148" t="s">
        <v>5120</v>
      </c>
      <c r="E205" s="320">
        <v>218220</v>
      </c>
    </row>
    <row r="206" spans="2:5" ht="15.6">
      <c r="B206" s="149">
        <v>203</v>
      </c>
      <c r="C206" s="149" t="s">
        <v>5121</v>
      </c>
      <c r="D206" s="148" t="s">
        <v>5122</v>
      </c>
      <c r="E206" s="320">
        <v>72228830</v>
      </c>
    </row>
    <row r="207" spans="2:5" ht="15.6">
      <c r="B207" s="149">
        <v>204</v>
      </c>
      <c r="C207" s="149" t="s">
        <v>5123</v>
      </c>
      <c r="D207" s="148" t="s">
        <v>5124</v>
      </c>
      <c r="E207" s="320">
        <v>32675106</v>
      </c>
    </row>
    <row r="208" spans="2:5" ht="15.6">
      <c r="B208" s="149">
        <v>205</v>
      </c>
      <c r="C208" s="149" t="s">
        <v>5125</v>
      </c>
      <c r="D208" s="148" t="s">
        <v>5126</v>
      </c>
      <c r="E208" s="320">
        <v>6509330</v>
      </c>
    </row>
    <row r="209" spans="2:5" ht="15.6">
      <c r="B209" s="149">
        <v>206</v>
      </c>
      <c r="C209" s="149" t="s">
        <v>5127</v>
      </c>
      <c r="D209" s="148" t="s">
        <v>5128</v>
      </c>
      <c r="E209" s="320">
        <v>27376666</v>
      </c>
    </row>
    <row r="210" spans="2:5" ht="15.6">
      <c r="B210" s="149">
        <v>207</v>
      </c>
      <c r="C210" s="149" t="s">
        <v>5129</v>
      </c>
      <c r="D210" s="148" t="s">
        <v>5130</v>
      </c>
      <c r="E210" s="320">
        <v>19415000</v>
      </c>
    </row>
    <row r="211" spans="2:5" ht="15.6">
      <c r="B211" s="149">
        <v>208</v>
      </c>
      <c r="C211" s="149" t="s">
        <v>5131</v>
      </c>
      <c r="D211" s="148" t="s">
        <v>5132</v>
      </c>
      <c r="E211" s="320">
        <v>37281800</v>
      </c>
    </row>
    <row r="212" spans="2:5" ht="15.6">
      <c r="B212" s="149">
        <v>209</v>
      </c>
      <c r="C212" s="149" t="s">
        <v>5133</v>
      </c>
      <c r="D212" s="148" t="s">
        <v>5134</v>
      </c>
      <c r="E212" s="320">
        <v>260401515</v>
      </c>
    </row>
    <row r="213" spans="2:5" ht="15.6">
      <c r="B213" s="149">
        <v>210</v>
      </c>
      <c r="C213" s="149" t="s">
        <v>5135</v>
      </c>
      <c r="D213" s="148" t="s">
        <v>5136</v>
      </c>
      <c r="E213" s="320"/>
    </row>
    <row r="214" spans="2:5" ht="15.6">
      <c r="B214" s="149">
        <v>211</v>
      </c>
      <c r="C214" s="149" t="s">
        <v>5137</v>
      </c>
      <c r="D214" s="148" t="s">
        <v>5138</v>
      </c>
      <c r="E214" s="320">
        <v>2710000</v>
      </c>
    </row>
    <row r="215" spans="2:5" ht="15.6">
      <c r="B215" s="149">
        <v>212</v>
      </c>
      <c r="C215" s="149" t="s">
        <v>5139</v>
      </c>
      <c r="D215" s="148" t="s">
        <v>5140</v>
      </c>
      <c r="E215" s="320">
        <v>76387884</v>
      </c>
    </row>
    <row r="216" spans="2:5" ht="15.6">
      <c r="B216" s="149">
        <v>213</v>
      </c>
      <c r="C216" s="149" t="s">
        <v>5141</v>
      </c>
      <c r="D216" s="148" t="s">
        <v>5142</v>
      </c>
      <c r="E216" s="320"/>
    </row>
    <row r="217" spans="2:5" ht="15.6">
      <c r="B217" s="149">
        <v>214</v>
      </c>
      <c r="C217" s="149" t="s">
        <v>5143</v>
      </c>
      <c r="D217" s="148" t="s">
        <v>5144</v>
      </c>
      <c r="E217" s="320">
        <v>84429633</v>
      </c>
    </row>
    <row r="218" spans="2:5" ht="15.6">
      <c r="B218" s="149">
        <v>215</v>
      </c>
      <c r="C218" s="149" t="s">
        <v>5145</v>
      </c>
      <c r="D218" s="148" t="s">
        <v>5146</v>
      </c>
      <c r="E218" s="320">
        <v>478435836</v>
      </c>
    </row>
    <row r="219" spans="2:5" ht="15.6">
      <c r="B219" s="149">
        <v>216</v>
      </c>
      <c r="C219" s="149" t="s">
        <v>5147</v>
      </c>
      <c r="D219" s="148" t="s">
        <v>5148</v>
      </c>
      <c r="E219" s="320"/>
    </row>
    <row r="220" spans="2:5" ht="15.6">
      <c r="B220" s="149">
        <v>217</v>
      </c>
      <c r="C220" s="149" t="s">
        <v>5149</v>
      </c>
      <c r="D220" s="148" t="s">
        <v>5150</v>
      </c>
      <c r="E220" s="320"/>
    </row>
    <row r="221" spans="2:5" ht="15.6">
      <c r="B221" s="149">
        <v>218</v>
      </c>
      <c r="C221" s="149" t="s">
        <v>5151</v>
      </c>
      <c r="D221" s="148" t="s">
        <v>5152</v>
      </c>
      <c r="E221" s="320">
        <v>82988757</v>
      </c>
    </row>
    <row r="222" spans="2:5" ht="15.6">
      <c r="B222" s="149">
        <v>219</v>
      </c>
      <c r="C222" s="149" t="s">
        <v>5153</v>
      </c>
      <c r="D222" s="148" t="s">
        <v>5154</v>
      </c>
      <c r="E222" s="320">
        <v>236130145</v>
      </c>
    </row>
    <row r="223" spans="2:5" ht="15.6">
      <c r="B223" s="149">
        <v>220</v>
      </c>
      <c r="C223" s="149" t="s">
        <v>5155</v>
      </c>
      <c r="D223" s="148" t="s">
        <v>5156</v>
      </c>
      <c r="E223" s="320">
        <v>64900000</v>
      </c>
    </row>
    <row r="224" spans="2:5" ht="15.6">
      <c r="B224" s="149">
        <v>221</v>
      </c>
      <c r="C224" s="149" t="s">
        <v>5157</v>
      </c>
      <c r="D224" s="148" t="s">
        <v>5158</v>
      </c>
      <c r="E224" s="320">
        <v>6077000</v>
      </c>
    </row>
    <row r="225" spans="2:5" ht="15.6">
      <c r="B225" s="149">
        <v>222</v>
      </c>
      <c r="C225" s="149" t="s">
        <v>5159</v>
      </c>
      <c r="D225" s="148" t="s">
        <v>5160</v>
      </c>
      <c r="E225" s="320">
        <v>14400000</v>
      </c>
    </row>
    <row r="226" spans="2:5" ht="15.6">
      <c r="B226" s="149">
        <v>223</v>
      </c>
      <c r="C226" s="149" t="s">
        <v>5161</v>
      </c>
      <c r="D226" s="148" t="s">
        <v>5162</v>
      </c>
      <c r="E226" s="320">
        <v>32835000</v>
      </c>
    </row>
    <row r="227" spans="2:5" ht="15.6">
      <c r="B227" s="149">
        <v>224</v>
      </c>
      <c r="C227" s="149" t="s">
        <v>5163</v>
      </c>
      <c r="D227" s="148" t="s">
        <v>5164</v>
      </c>
      <c r="E227" s="320"/>
    </row>
    <row r="228" spans="2:5" ht="15.6">
      <c r="B228" s="149">
        <v>225</v>
      </c>
      <c r="C228" s="149" t="s">
        <v>5165</v>
      </c>
      <c r="D228" s="148" t="s">
        <v>5166</v>
      </c>
      <c r="E228" s="320">
        <v>127684610</v>
      </c>
    </row>
    <row r="229" spans="2:5" ht="15.6">
      <c r="B229" s="149">
        <v>226</v>
      </c>
      <c r="C229" s="149" t="s">
        <v>5167</v>
      </c>
      <c r="D229" s="148" t="s">
        <v>5168</v>
      </c>
      <c r="E229" s="320">
        <v>769166929</v>
      </c>
    </row>
    <row r="230" spans="2:5" ht="15.6">
      <c r="B230" s="149">
        <v>227</v>
      </c>
      <c r="C230" s="149" t="s">
        <v>5169</v>
      </c>
      <c r="D230" s="148" t="s">
        <v>5170</v>
      </c>
      <c r="E230" s="320">
        <v>400883925</v>
      </c>
    </row>
    <row r="231" spans="2:5" ht="15.6">
      <c r="B231" s="149">
        <v>228</v>
      </c>
      <c r="C231" s="149" t="s">
        <v>5171</v>
      </c>
      <c r="D231" s="148" t="s">
        <v>5172</v>
      </c>
      <c r="E231" s="320">
        <v>331525135</v>
      </c>
    </row>
    <row r="232" spans="2:5" ht="15.6">
      <c r="B232" s="149">
        <v>229</v>
      </c>
      <c r="C232" s="149" t="s">
        <v>5173</v>
      </c>
      <c r="D232" s="148" t="s">
        <v>5174</v>
      </c>
      <c r="E232" s="320"/>
    </row>
    <row r="233" spans="2:5" ht="15.6">
      <c r="B233" s="149">
        <v>230</v>
      </c>
      <c r="C233" s="149" t="s">
        <v>5175</v>
      </c>
      <c r="D233" s="148" t="s">
        <v>5176</v>
      </c>
      <c r="E233" s="320">
        <v>131407399</v>
      </c>
    </row>
    <row r="234" spans="2:5" ht="15.6">
      <c r="B234" s="149">
        <v>231</v>
      </c>
      <c r="C234" s="149" t="s">
        <v>5177</v>
      </c>
      <c r="D234" s="148" t="s">
        <v>5178</v>
      </c>
      <c r="E234" s="320"/>
    </row>
    <row r="235" spans="2:5" ht="15.6">
      <c r="B235" s="149">
        <v>232</v>
      </c>
      <c r="C235" s="149" t="s">
        <v>5179</v>
      </c>
      <c r="D235" s="148" t="s">
        <v>5180</v>
      </c>
      <c r="E235" s="320">
        <v>59985824</v>
      </c>
    </row>
    <row r="236" spans="2:5" ht="15.6">
      <c r="B236" s="149">
        <v>233</v>
      </c>
      <c r="C236" s="149" t="s">
        <v>5181</v>
      </c>
      <c r="D236" s="148" t="s">
        <v>5182</v>
      </c>
      <c r="E236" s="320">
        <v>105793490</v>
      </c>
    </row>
    <row r="237" spans="2:5" ht="15.6">
      <c r="B237" s="149">
        <v>234</v>
      </c>
      <c r="C237" s="149" t="s">
        <v>5183</v>
      </c>
      <c r="D237" s="148" t="s">
        <v>5184</v>
      </c>
      <c r="E237" s="320">
        <v>732119</v>
      </c>
    </row>
    <row r="238" spans="2:5" ht="15.6">
      <c r="B238" s="149">
        <v>235</v>
      </c>
      <c r="C238" s="149" t="s">
        <v>5185</v>
      </c>
      <c r="D238" s="148" t="s">
        <v>5186</v>
      </c>
      <c r="E238" s="320">
        <v>305493700</v>
      </c>
    </row>
    <row r="239" spans="2:5" ht="15.6">
      <c r="B239" s="149">
        <v>236</v>
      </c>
      <c r="C239" s="149" t="s">
        <v>5187</v>
      </c>
      <c r="D239" s="148" t="s">
        <v>5188</v>
      </c>
      <c r="E239" s="320">
        <v>247499093</v>
      </c>
    </row>
    <row r="240" spans="2:5" ht="15.6">
      <c r="B240" s="149">
        <v>237</v>
      </c>
      <c r="C240" s="149" t="s">
        <v>5189</v>
      </c>
      <c r="D240" s="148" t="s">
        <v>5190</v>
      </c>
      <c r="E240" s="320">
        <v>233036210</v>
      </c>
    </row>
    <row r="241" spans="2:5" ht="15.6">
      <c r="B241" s="149">
        <v>238</v>
      </c>
      <c r="C241" s="149" t="s">
        <v>5191</v>
      </c>
      <c r="D241" s="148" t="s">
        <v>5192</v>
      </c>
      <c r="E241" s="320">
        <v>26437900</v>
      </c>
    </row>
    <row r="242" spans="2:5" ht="15.6">
      <c r="B242" s="149">
        <v>239</v>
      </c>
      <c r="C242" s="149" t="s">
        <v>5193</v>
      </c>
      <c r="D242" s="148" t="s">
        <v>5194</v>
      </c>
      <c r="E242" s="320">
        <v>9762800</v>
      </c>
    </row>
    <row r="243" spans="2:5" ht="15.6">
      <c r="B243" s="149">
        <v>240</v>
      </c>
      <c r="C243" s="149" t="s">
        <v>5195</v>
      </c>
      <c r="D243" s="148" t="s">
        <v>5196</v>
      </c>
      <c r="E243" s="320">
        <v>9000000</v>
      </c>
    </row>
    <row r="244" spans="2:5" ht="15.6">
      <c r="B244" s="149">
        <v>241</v>
      </c>
      <c r="C244" s="149" t="s">
        <v>5197</v>
      </c>
      <c r="D244" s="148" t="s">
        <v>5198</v>
      </c>
      <c r="E244" s="320">
        <v>364653346</v>
      </c>
    </row>
    <row r="245" spans="2:5" ht="15.6">
      <c r="B245" s="149">
        <v>242</v>
      </c>
      <c r="C245" s="149" t="s">
        <v>5199</v>
      </c>
      <c r="D245" s="148" t="s">
        <v>5200</v>
      </c>
      <c r="E245" s="320">
        <v>5387900</v>
      </c>
    </row>
    <row r="246" spans="2:5" ht="15.6">
      <c r="B246" s="149">
        <v>243</v>
      </c>
      <c r="C246" s="149" t="s">
        <v>5201</v>
      </c>
      <c r="D246" s="148" t="s">
        <v>5202</v>
      </c>
      <c r="E246" s="320">
        <v>61611240</v>
      </c>
    </row>
    <row r="247" spans="2:5" ht="15.6">
      <c r="B247" s="149">
        <v>244</v>
      </c>
      <c r="C247" s="149" t="s">
        <v>5203</v>
      </c>
      <c r="D247" s="148" t="s">
        <v>5204</v>
      </c>
      <c r="E247" s="320">
        <v>38179768</v>
      </c>
    </row>
    <row r="248" spans="2:5" ht="15.6">
      <c r="B248" s="149">
        <v>245</v>
      </c>
      <c r="C248" s="149" t="s">
        <v>5205</v>
      </c>
      <c r="D248" s="148" t="s">
        <v>5206</v>
      </c>
      <c r="E248" s="320">
        <v>71024700</v>
      </c>
    </row>
    <row r="249" spans="2:5" ht="15.6">
      <c r="B249" s="149">
        <v>246</v>
      </c>
      <c r="C249" s="149" t="s">
        <v>5207</v>
      </c>
      <c r="D249" s="148" t="s">
        <v>5208</v>
      </c>
      <c r="E249" s="320">
        <v>1438533634</v>
      </c>
    </row>
    <row r="250" spans="2:5" ht="15.6">
      <c r="B250" s="149">
        <v>247</v>
      </c>
      <c r="C250" s="149" t="s">
        <v>5209</v>
      </c>
      <c r="D250" s="148" t="s">
        <v>5210</v>
      </c>
      <c r="E250" s="320">
        <v>19609800</v>
      </c>
    </row>
    <row r="251" spans="2:5" ht="15.6">
      <c r="B251" s="149">
        <v>248</v>
      </c>
      <c r="C251" s="149" t="s">
        <v>5211</v>
      </c>
      <c r="D251" s="148" t="s">
        <v>5212</v>
      </c>
      <c r="E251" s="320">
        <v>4729500</v>
      </c>
    </row>
    <row r="252" spans="2:5" ht="15.6">
      <c r="B252" s="149">
        <v>249</v>
      </c>
      <c r="C252" s="149" t="s">
        <v>5213</v>
      </c>
      <c r="D252" s="148" t="s">
        <v>5214</v>
      </c>
      <c r="E252" s="320">
        <v>360000</v>
      </c>
    </row>
    <row r="253" spans="2:5" ht="15.6">
      <c r="B253" s="149">
        <v>250</v>
      </c>
      <c r="C253" s="149" t="s">
        <v>5215</v>
      </c>
      <c r="D253" s="148" t="s">
        <v>5216</v>
      </c>
      <c r="E253" s="320">
        <v>245066160</v>
      </c>
    </row>
    <row r="254" spans="2:5" ht="15.6">
      <c r="B254" s="149">
        <v>251</v>
      </c>
      <c r="C254" s="149" t="s">
        <v>5217</v>
      </c>
      <c r="D254" s="148" t="s">
        <v>5218</v>
      </c>
      <c r="E254" s="320">
        <v>24000000</v>
      </c>
    </row>
    <row r="255" spans="2:5" ht="15.6">
      <c r="B255" s="149">
        <v>252</v>
      </c>
      <c r="C255" s="149" t="s">
        <v>5219</v>
      </c>
      <c r="D255" s="148" t="s">
        <v>5220</v>
      </c>
      <c r="E255" s="320">
        <v>112810000</v>
      </c>
    </row>
    <row r="256" spans="2:5" ht="15.6">
      <c r="B256" s="149">
        <v>253</v>
      </c>
      <c r="C256" s="149" t="s">
        <v>5221</v>
      </c>
      <c r="D256" s="148" t="s">
        <v>5222</v>
      </c>
      <c r="E256" s="320">
        <v>1831000191</v>
      </c>
    </row>
    <row r="257" spans="2:5" ht="15.6">
      <c r="B257" s="149">
        <v>254</v>
      </c>
      <c r="C257" s="149" t="s">
        <v>5223</v>
      </c>
      <c r="D257" s="148" t="s">
        <v>5224</v>
      </c>
      <c r="E257" s="320">
        <v>12860000</v>
      </c>
    </row>
    <row r="258" spans="2:5" ht="15.6">
      <c r="B258" s="149">
        <v>255</v>
      </c>
      <c r="C258" s="149" t="s">
        <v>5225</v>
      </c>
      <c r="D258" s="148" t="s">
        <v>5226</v>
      </c>
      <c r="E258" s="320">
        <v>189744230</v>
      </c>
    </row>
    <row r="259" spans="2:5" ht="15.6">
      <c r="B259" s="149">
        <v>256</v>
      </c>
      <c r="C259" s="149" t="s">
        <v>5227</v>
      </c>
      <c r="D259" s="148" t="s">
        <v>5228</v>
      </c>
      <c r="E259" s="320">
        <v>6105000</v>
      </c>
    </row>
    <row r="260" spans="2:5" ht="15.6">
      <c r="B260" s="149">
        <v>257</v>
      </c>
      <c r="C260" s="149" t="s">
        <v>5229</v>
      </c>
      <c r="D260" s="148" t="s">
        <v>5230</v>
      </c>
      <c r="E260" s="320"/>
    </row>
    <row r="261" spans="2:5" ht="15.6">
      <c r="B261" s="149">
        <v>258</v>
      </c>
      <c r="C261" s="149" t="s">
        <v>470</v>
      </c>
      <c r="D261" s="148" t="s">
        <v>471</v>
      </c>
      <c r="E261" s="320">
        <v>389883163</v>
      </c>
    </row>
    <row r="262" spans="2:5" ht="15.6">
      <c r="B262" s="149">
        <v>259</v>
      </c>
      <c r="C262" s="149" t="s">
        <v>5231</v>
      </c>
      <c r="D262" s="148" t="s">
        <v>5232</v>
      </c>
      <c r="E262" s="320">
        <v>813984901</v>
      </c>
    </row>
    <row r="263" spans="2:5" ht="15.6">
      <c r="B263" s="149">
        <v>260</v>
      </c>
      <c r="C263" s="149" t="s">
        <v>5233</v>
      </c>
      <c r="D263" s="148" t="s">
        <v>5234</v>
      </c>
      <c r="E263" s="320">
        <v>78209920</v>
      </c>
    </row>
    <row r="264" spans="2:5" ht="15.6">
      <c r="B264" s="149">
        <v>261</v>
      </c>
      <c r="C264" s="149" t="s">
        <v>5235</v>
      </c>
      <c r="D264" s="148" t="s">
        <v>5236</v>
      </c>
      <c r="E264" s="320">
        <v>71068450</v>
      </c>
    </row>
    <row r="265" spans="2:5" ht="15.6">
      <c r="B265" s="149">
        <v>262</v>
      </c>
      <c r="C265" s="149" t="s">
        <v>5237</v>
      </c>
      <c r="D265" s="148" t="s">
        <v>5238</v>
      </c>
      <c r="E265" s="320">
        <v>2212500</v>
      </c>
    </row>
    <row r="266" spans="2:5" ht="15.6">
      <c r="B266" s="149">
        <v>263</v>
      </c>
      <c r="C266" s="149" t="s">
        <v>5239</v>
      </c>
      <c r="D266" s="148" t="s">
        <v>5240</v>
      </c>
      <c r="E266" s="320">
        <v>371481371</v>
      </c>
    </row>
    <row r="267" spans="2:5" ht="15.6">
      <c r="B267" s="149">
        <v>264</v>
      </c>
      <c r="C267" s="149" t="s">
        <v>5241</v>
      </c>
      <c r="D267" s="148" t="s">
        <v>5242</v>
      </c>
      <c r="E267" s="320">
        <v>45424100</v>
      </c>
    </row>
    <row r="268" spans="2:5" ht="15.6">
      <c r="B268" s="149">
        <v>265</v>
      </c>
      <c r="C268" s="149" t="s">
        <v>5243</v>
      </c>
      <c r="D268" s="148" t="s">
        <v>5244</v>
      </c>
      <c r="E268" s="320">
        <v>19916525</v>
      </c>
    </row>
    <row r="269" spans="2:5" ht="15.6">
      <c r="B269" s="149">
        <v>266</v>
      </c>
      <c r="C269" s="149" t="s">
        <v>5245</v>
      </c>
      <c r="D269" s="148" t="s">
        <v>5246</v>
      </c>
      <c r="E269" s="320">
        <v>29447450</v>
      </c>
    </row>
    <row r="270" spans="2:5" ht="15.6">
      <c r="B270" s="149">
        <v>267</v>
      </c>
      <c r="C270" s="149" t="s">
        <v>5247</v>
      </c>
      <c r="D270" s="148" t="s">
        <v>5248</v>
      </c>
      <c r="E270" s="320">
        <v>13970000</v>
      </c>
    </row>
    <row r="271" spans="2:5" ht="15.6">
      <c r="B271" s="149">
        <v>268</v>
      </c>
      <c r="C271" s="149" t="s">
        <v>5249</v>
      </c>
      <c r="D271" s="148" t="s">
        <v>5250</v>
      </c>
      <c r="E271" s="320">
        <v>163499440</v>
      </c>
    </row>
    <row r="272" spans="2:5" ht="15.6">
      <c r="B272" s="149">
        <v>269</v>
      </c>
      <c r="C272" s="149" t="s">
        <v>5251</v>
      </c>
      <c r="D272" s="148" t="s">
        <v>5252</v>
      </c>
      <c r="E272" s="320">
        <v>196598776</v>
      </c>
    </row>
    <row r="273" spans="2:5" ht="15.6">
      <c r="B273" s="149">
        <v>270</v>
      </c>
      <c r="C273" s="149" t="s">
        <v>5253</v>
      </c>
      <c r="D273" s="148" t="s">
        <v>5254</v>
      </c>
      <c r="E273" s="320">
        <v>7411115366</v>
      </c>
    </row>
    <row r="274" spans="2:5" ht="15.6">
      <c r="B274" s="149">
        <v>271</v>
      </c>
      <c r="C274" s="149" t="s">
        <v>5255</v>
      </c>
      <c r="D274" s="148" t="s">
        <v>5256</v>
      </c>
      <c r="E274" s="320">
        <v>1945690858</v>
      </c>
    </row>
    <row r="275" spans="2:5" ht="15.6">
      <c r="B275" s="149">
        <v>272</v>
      </c>
      <c r="C275" s="149" t="s">
        <v>5257</v>
      </c>
      <c r="D275" s="148" t="s">
        <v>5258</v>
      </c>
      <c r="E275" s="320">
        <v>62679690</v>
      </c>
    </row>
    <row r="276" spans="2:5" ht="15.6">
      <c r="B276" s="149">
        <v>273</v>
      </c>
      <c r="C276" s="149" t="s">
        <v>5259</v>
      </c>
      <c r="D276" s="148" t="s">
        <v>5260</v>
      </c>
      <c r="E276" s="320">
        <v>27911060</v>
      </c>
    </row>
    <row r="277" spans="2:5" ht="15.6">
      <c r="B277" s="149">
        <v>274</v>
      </c>
      <c r="C277" s="149" t="s">
        <v>5261</v>
      </c>
      <c r="D277" s="148" t="s">
        <v>5262</v>
      </c>
      <c r="E277" s="320">
        <v>29070000</v>
      </c>
    </row>
    <row r="278" spans="2:5" ht="15.6">
      <c r="B278" s="149">
        <v>275</v>
      </c>
      <c r="C278" s="149" t="s">
        <v>408</v>
      </c>
      <c r="D278" s="148" t="s">
        <v>5263</v>
      </c>
      <c r="E278" s="320">
        <v>86820187</v>
      </c>
    </row>
    <row r="279" spans="2:5" ht="15.6">
      <c r="B279" s="149">
        <v>276</v>
      </c>
      <c r="C279" s="149" t="s">
        <v>5264</v>
      </c>
      <c r="D279" s="148" t="s">
        <v>5265</v>
      </c>
      <c r="E279" s="320">
        <v>2060300856</v>
      </c>
    </row>
    <row r="280" spans="2:5" ht="15.6">
      <c r="B280" s="149">
        <v>277</v>
      </c>
      <c r="C280" s="149" t="s">
        <v>5266</v>
      </c>
      <c r="D280" s="148" t="s">
        <v>5267</v>
      </c>
      <c r="E280" s="320">
        <v>431274566</v>
      </c>
    </row>
    <row r="281" spans="2:5" ht="15.6">
      <c r="B281" s="149">
        <v>278</v>
      </c>
      <c r="C281" s="149" t="s">
        <v>5268</v>
      </c>
      <c r="D281" s="148" t="s">
        <v>5269</v>
      </c>
      <c r="E281" s="320">
        <v>34970982</v>
      </c>
    </row>
    <row r="282" spans="2:5" ht="15.6">
      <c r="B282" s="149">
        <v>279</v>
      </c>
      <c r="C282" s="149" t="s">
        <v>5270</v>
      </c>
      <c r="D282" s="148" t="s">
        <v>5271</v>
      </c>
      <c r="E282" s="320">
        <v>33056389</v>
      </c>
    </row>
    <row r="283" spans="2:5" ht="15.6">
      <c r="B283" s="149">
        <v>280</v>
      </c>
      <c r="C283" s="149" t="s">
        <v>433</v>
      </c>
      <c r="D283" s="148" t="s">
        <v>5272</v>
      </c>
      <c r="E283" s="320">
        <v>67260871</v>
      </c>
    </row>
    <row r="284" spans="2:5" ht="15.6">
      <c r="B284" s="149">
        <v>281</v>
      </c>
      <c r="C284" s="149" t="s">
        <v>5273</v>
      </c>
      <c r="D284" s="148" t="s">
        <v>5274</v>
      </c>
      <c r="E284" s="320">
        <v>3652608074</v>
      </c>
    </row>
    <row r="285" spans="2:5" ht="15.6">
      <c r="B285" s="149">
        <v>282</v>
      </c>
      <c r="C285" s="149" t="s">
        <v>5275</v>
      </c>
      <c r="D285" s="148" t="s">
        <v>5276</v>
      </c>
      <c r="E285" s="320">
        <v>157858040</v>
      </c>
    </row>
    <row r="286" spans="2:5" ht="15.6">
      <c r="B286" s="149">
        <v>283</v>
      </c>
      <c r="C286" s="149" t="s">
        <v>5277</v>
      </c>
      <c r="D286" s="148" t="s">
        <v>5278</v>
      </c>
      <c r="E286" s="320">
        <v>80469670</v>
      </c>
    </row>
    <row r="287" spans="2:5" ht="15.6">
      <c r="B287" s="149">
        <v>284</v>
      </c>
      <c r="C287" s="149" t="s">
        <v>5279</v>
      </c>
      <c r="D287" s="148" t="s">
        <v>5280</v>
      </c>
      <c r="E287" s="320">
        <v>93368250</v>
      </c>
    </row>
    <row r="288" spans="2:5" ht="15.6">
      <c r="B288" s="149">
        <v>285</v>
      </c>
      <c r="C288" s="149" t="s">
        <v>5281</v>
      </c>
      <c r="D288" s="148" t="s">
        <v>5282</v>
      </c>
      <c r="E288" s="320">
        <v>14254237</v>
      </c>
    </row>
    <row r="289" spans="2:5" ht="15.6">
      <c r="B289" s="149">
        <v>286</v>
      </c>
      <c r="C289" s="149" t="s">
        <v>5283</v>
      </c>
      <c r="D289" s="148" t="s">
        <v>5284</v>
      </c>
      <c r="E289" s="320">
        <v>1900000</v>
      </c>
    </row>
    <row r="290" spans="2:5" ht="15.6">
      <c r="B290" s="149">
        <v>287</v>
      </c>
      <c r="C290" s="149" t="s">
        <v>5285</v>
      </c>
      <c r="D290" s="148" t="s">
        <v>5286</v>
      </c>
      <c r="E290" s="320">
        <v>380999368</v>
      </c>
    </row>
    <row r="291" spans="2:5" ht="15.6">
      <c r="B291" s="149">
        <v>288</v>
      </c>
      <c r="C291" s="149" t="s">
        <v>5287</v>
      </c>
      <c r="D291" s="148" t="s">
        <v>5288</v>
      </c>
      <c r="E291" s="320">
        <v>2833500</v>
      </c>
    </row>
    <row r="292" spans="2:5" ht="15.6">
      <c r="B292" s="149">
        <v>289</v>
      </c>
      <c r="C292" s="149" t="s">
        <v>5289</v>
      </c>
      <c r="D292" s="148" t="s">
        <v>5290</v>
      </c>
      <c r="E292" s="320">
        <v>143688922</v>
      </c>
    </row>
    <row r="293" spans="2:5" ht="15.6">
      <c r="B293" s="149">
        <v>290</v>
      </c>
      <c r="C293" s="149" t="s">
        <v>5291</v>
      </c>
      <c r="D293" s="148" t="s">
        <v>5292</v>
      </c>
      <c r="E293" s="320">
        <v>115106511</v>
      </c>
    </row>
    <row r="294" spans="2:5" ht="15.6">
      <c r="B294" s="149">
        <v>291</v>
      </c>
      <c r="C294" s="149" t="s">
        <v>5293</v>
      </c>
      <c r="D294" s="148" t="s">
        <v>5294</v>
      </c>
      <c r="E294" s="320">
        <v>2361000</v>
      </c>
    </row>
    <row r="295" spans="2:5" ht="15.6">
      <c r="B295" s="149">
        <v>292</v>
      </c>
      <c r="C295" s="149" t="s">
        <v>5295</v>
      </c>
      <c r="D295" s="148" t="s">
        <v>5296</v>
      </c>
      <c r="E295" s="320">
        <v>51076920</v>
      </c>
    </row>
    <row r="296" spans="2:5" ht="15.6">
      <c r="B296" s="149">
        <v>293</v>
      </c>
      <c r="C296" s="149" t="s">
        <v>5297</v>
      </c>
      <c r="D296" s="148" t="s">
        <v>5298</v>
      </c>
      <c r="E296" s="320">
        <v>394384461</v>
      </c>
    </row>
    <row r="297" spans="2:5" ht="15.6">
      <c r="B297" s="149">
        <v>294</v>
      </c>
      <c r="C297" s="149" t="s">
        <v>5299</v>
      </c>
      <c r="D297" s="148" t="s">
        <v>5300</v>
      </c>
      <c r="E297" s="320">
        <v>79807800</v>
      </c>
    </row>
    <row r="298" spans="2:5" ht="15.6">
      <c r="B298" s="149">
        <v>295</v>
      </c>
      <c r="C298" s="149" t="s">
        <v>5301</v>
      </c>
      <c r="D298" s="148" t="s">
        <v>5302</v>
      </c>
      <c r="E298" s="320">
        <v>78131860</v>
      </c>
    </row>
    <row r="299" spans="2:5" ht="15.6">
      <c r="B299" s="149">
        <v>296</v>
      </c>
      <c r="C299" s="149" t="s">
        <v>5303</v>
      </c>
      <c r="D299" s="148" t="s">
        <v>5304</v>
      </c>
      <c r="E299" s="320">
        <v>200600000</v>
      </c>
    </row>
    <row r="300" spans="2:5" ht="15.6">
      <c r="B300" s="149">
        <v>297</v>
      </c>
      <c r="C300" s="149" t="s">
        <v>595</v>
      </c>
      <c r="D300" s="148" t="s">
        <v>5305</v>
      </c>
      <c r="E300" s="320"/>
    </row>
    <row r="301" spans="2:5" ht="15.6">
      <c r="B301" s="149">
        <v>298</v>
      </c>
      <c r="C301" s="149" t="s">
        <v>5306</v>
      </c>
      <c r="D301" s="148" t="s">
        <v>5307</v>
      </c>
      <c r="E301" s="320">
        <v>45512600</v>
      </c>
    </row>
    <row r="302" spans="2:5" ht="15.6">
      <c r="B302" s="149">
        <v>299</v>
      </c>
      <c r="C302" s="149" t="s">
        <v>5308</v>
      </c>
      <c r="D302" s="148" t="s">
        <v>5309</v>
      </c>
      <c r="E302" s="320">
        <v>575000000</v>
      </c>
    </row>
    <row r="303" spans="2:5" ht="15.6">
      <c r="B303" s="149">
        <v>300</v>
      </c>
      <c r="C303" s="149" t="s">
        <v>5310</v>
      </c>
      <c r="D303" s="148" t="s">
        <v>5311</v>
      </c>
      <c r="E303" s="320">
        <v>25065855</v>
      </c>
    </row>
    <row r="304" spans="2:5" ht="15.6">
      <c r="B304" s="149">
        <v>301</v>
      </c>
      <c r="C304" s="149" t="s">
        <v>5312</v>
      </c>
      <c r="D304" s="148" t="s">
        <v>5313</v>
      </c>
      <c r="E304" s="320">
        <v>161458180</v>
      </c>
    </row>
    <row r="305" spans="2:5" ht="15.6">
      <c r="B305" s="149">
        <v>302</v>
      </c>
      <c r="C305" s="149" t="s">
        <v>5314</v>
      </c>
      <c r="D305" s="148" t="s">
        <v>5315</v>
      </c>
      <c r="E305" s="320"/>
    </row>
    <row r="306" spans="2:5" ht="15.6">
      <c r="B306" s="149">
        <v>303</v>
      </c>
      <c r="C306" s="149" t="s">
        <v>612</v>
      </c>
      <c r="D306" s="148" t="s">
        <v>5316</v>
      </c>
      <c r="E306" s="320">
        <v>754832551</v>
      </c>
    </row>
    <row r="307" spans="2:5" ht="15.6">
      <c r="B307" s="149">
        <v>304</v>
      </c>
      <c r="C307" s="149" t="s">
        <v>5317</v>
      </c>
      <c r="D307" s="148" t="s">
        <v>5318</v>
      </c>
      <c r="E307" s="320">
        <v>1414422330</v>
      </c>
    </row>
    <row r="308" spans="2:5" ht="15.6">
      <c r="B308" s="149">
        <v>305</v>
      </c>
      <c r="C308" s="149" t="s">
        <v>5319</v>
      </c>
      <c r="D308" s="148" t="s">
        <v>5320</v>
      </c>
      <c r="E308" s="320">
        <v>929404065</v>
      </c>
    </row>
    <row r="309" spans="2:5" ht="15.6">
      <c r="B309" s="149">
        <v>306</v>
      </c>
      <c r="C309" s="149" t="s">
        <v>5321</v>
      </c>
      <c r="D309" s="148" t="s">
        <v>5322</v>
      </c>
      <c r="E309" s="320">
        <v>31946400</v>
      </c>
    </row>
    <row r="310" spans="2:5" ht="15.6">
      <c r="B310" s="149">
        <v>307</v>
      </c>
      <c r="C310" s="149" t="s">
        <v>5323</v>
      </c>
      <c r="D310" s="148" t="s">
        <v>5324</v>
      </c>
      <c r="E310" s="320">
        <v>29043000</v>
      </c>
    </row>
    <row r="311" spans="2:5" ht="15.6">
      <c r="B311" s="149">
        <v>308</v>
      </c>
      <c r="C311" s="149" t="s">
        <v>5325</v>
      </c>
      <c r="D311" s="148" t="s">
        <v>5326</v>
      </c>
      <c r="E311" s="320"/>
    </row>
    <row r="312" spans="2:5" ht="15.6">
      <c r="B312" s="149">
        <v>309</v>
      </c>
      <c r="C312" s="149" t="s">
        <v>5327</v>
      </c>
      <c r="D312" s="148" t="s">
        <v>5328</v>
      </c>
      <c r="E312" s="320">
        <v>49447900</v>
      </c>
    </row>
    <row r="313" spans="2:5" ht="15.6">
      <c r="B313" s="149">
        <v>310</v>
      </c>
      <c r="C313" s="149" t="s">
        <v>5329</v>
      </c>
      <c r="D313" s="148" t="s">
        <v>5330</v>
      </c>
      <c r="E313" s="320"/>
    </row>
    <row r="314" spans="2:5" ht="15.6">
      <c r="B314" s="149">
        <v>311</v>
      </c>
      <c r="C314" s="149" t="s">
        <v>5331</v>
      </c>
      <c r="D314" s="148" t="s">
        <v>5332</v>
      </c>
      <c r="E314" s="320">
        <v>10610000</v>
      </c>
    </row>
    <row r="315" spans="2:5" ht="15.6">
      <c r="B315" s="149">
        <v>312</v>
      </c>
      <c r="C315" s="149" t="s">
        <v>5333</v>
      </c>
      <c r="D315" s="148" t="s">
        <v>5334</v>
      </c>
      <c r="E315" s="320">
        <v>923729</v>
      </c>
    </row>
    <row r="316" spans="2:5" ht="15.6">
      <c r="B316" s="149">
        <v>313</v>
      </c>
      <c r="C316" s="149" t="s">
        <v>5335</v>
      </c>
      <c r="D316" s="148" t="s">
        <v>5336</v>
      </c>
      <c r="E316" s="320">
        <v>118335220</v>
      </c>
    </row>
    <row r="317" spans="2:5" ht="15.6">
      <c r="B317" s="149">
        <v>314</v>
      </c>
      <c r="C317" s="149" t="s">
        <v>34</v>
      </c>
      <c r="D317" s="148" t="s">
        <v>5337</v>
      </c>
      <c r="E317" s="320">
        <v>4460429920</v>
      </c>
    </row>
    <row r="318" spans="2:5" ht="15.6">
      <c r="B318" s="149">
        <v>315</v>
      </c>
      <c r="C318" s="149" t="s">
        <v>5338</v>
      </c>
      <c r="D318" s="148" t="s">
        <v>5339</v>
      </c>
      <c r="E318" s="320">
        <v>69710000</v>
      </c>
    </row>
    <row r="319" spans="2:5" ht="15.6">
      <c r="B319" s="149">
        <v>316</v>
      </c>
      <c r="C319" s="149" t="s">
        <v>5340</v>
      </c>
      <c r="D319" s="148" t="s">
        <v>5341</v>
      </c>
      <c r="E319" s="320"/>
    </row>
    <row r="320" spans="2:5" ht="15.6">
      <c r="B320" s="149">
        <v>317</v>
      </c>
      <c r="C320" s="149" t="s">
        <v>627</v>
      </c>
      <c r="D320" s="148" t="s">
        <v>5342</v>
      </c>
      <c r="E320" s="320">
        <v>5145671392</v>
      </c>
    </row>
    <row r="321" spans="2:5" ht="15.6">
      <c r="B321" s="149">
        <v>318</v>
      </c>
      <c r="C321" s="149" t="s">
        <v>5343</v>
      </c>
      <c r="D321" s="148" t="s">
        <v>5344</v>
      </c>
      <c r="E321" s="320">
        <v>42798600</v>
      </c>
    </row>
    <row r="322" spans="2:5" ht="15.6">
      <c r="B322" s="149">
        <v>319</v>
      </c>
      <c r="C322" s="149" t="s">
        <v>5345</v>
      </c>
      <c r="D322" s="148" t="s">
        <v>5346</v>
      </c>
      <c r="E322" s="320">
        <v>34479740</v>
      </c>
    </row>
    <row r="323" spans="2:5" ht="15.6">
      <c r="B323" s="149">
        <v>320</v>
      </c>
      <c r="C323" s="149" t="s">
        <v>5347</v>
      </c>
      <c r="D323" s="148" t="s">
        <v>5348</v>
      </c>
      <c r="E323" s="320">
        <v>147943350</v>
      </c>
    </row>
    <row r="324" spans="2:5" ht="15.6">
      <c r="B324" s="149">
        <v>321</v>
      </c>
      <c r="C324" s="149" t="s">
        <v>5349</v>
      </c>
      <c r="D324" s="148" t="s">
        <v>5350</v>
      </c>
      <c r="E324" s="320">
        <v>270028409</v>
      </c>
    </row>
    <row r="325" spans="2:5" ht="15.6">
      <c r="B325" s="149">
        <v>322</v>
      </c>
      <c r="C325" s="149" t="s">
        <v>5351</v>
      </c>
      <c r="D325" s="148" t="s">
        <v>5352</v>
      </c>
      <c r="E325" s="320">
        <v>47974080</v>
      </c>
    </row>
    <row r="326" spans="2:5" ht="15.6">
      <c r="B326" s="149">
        <v>323</v>
      </c>
      <c r="C326" s="149" t="s">
        <v>5353</v>
      </c>
      <c r="D326" s="148" t="s">
        <v>5354</v>
      </c>
      <c r="E326" s="320">
        <v>89205846</v>
      </c>
    </row>
    <row r="327" spans="2:5" ht="15.6">
      <c r="B327" s="149">
        <v>324</v>
      </c>
      <c r="C327" s="149" t="s">
        <v>5355</v>
      </c>
      <c r="D327" s="148" t="s">
        <v>5356</v>
      </c>
      <c r="E327" s="320">
        <v>2619681103</v>
      </c>
    </row>
    <row r="328" spans="2:5" ht="15.6">
      <c r="B328" s="149">
        <v>325</v>
      </c>
      <c r="C328" s="149" t="s">
        <v>5357</v>
      </c>
      <c r="D328" s="148" t="s">
        <v>5358</v>
      </c>
      <c r="E328" s="320">
        <v>7809000</v>
      </c>
    </row>
    <row r="329" spans="2:5" ht="15.6">
      <c r="B329" s="149">
        <v>326</v>
      </c>
      <c r="C329" s="149" t="s">
        <v>5359</v>
      </c>
      <c r="D329" s="148" t="s">
        <v>5360</v>
      </c>
      <c r="E329" s="320">
        <v>1206785754</v>
      </c>
    </row>
    <row r="330" spans="2:5" ht="15.6">
      <c r="B330" s="149">
        <v>327</v>
      </c>
      <c r="C330" s="149" t="s">
        <v>5361</v>
      </c>
      <c r="D330" s="148" t="s">
        <v>5362</v>
      </c>
      <c r="E330" s="320">
        <v>427942552</v>
      </c>
    </row>
    <row r="331" spans="2:5" ht="15.6">
      <c r="B331" s="149">
        <v>328</v>
      </c>
      <c r="C331" s="149" t="s">
        <v>5363</v>
      </c>
      <c r="D331" s="148" t="s">
        <v>5364</v>
      </c>
      <c r="E331" s="320"/>
    </row>
    <row r="332" spans="2:5" ht="15.6">
      <c r="B332" s="149">
        <v>329</v>
      </c>
      <c r="C332" s="149" t="s">
        <v>5365</v>
      </c>
      <c r="D332" s="148" t="s">
        <v>5366</v>
      </c>
      <c r="E332" s="320">
        <v>1559825</v>
      </c>
    </row>
    <row r="333" spans="2:5" ht="15.6">
      <c r="B333" s="149">
        <v>330</v>
      </c>
      <c r="C333" s="149" t="s">
        <v>5367</v>
      </c>
      <c r="D333" s="148" t="s">
        <v>5368</v>
      </c>
      <c r="E333" s="320">
        <v>15940000</v>
      </c>
    </row>
    <row r="334" spans="2:5" ht="15.6">
      <c r="B334" s="149">
        <v>331</v>
      </c>
      <c r="C334" s="149" t="s">
        <v>5369</v>
      </c>
      <c r="D334" s="148" t="s">
        <v>5370</v>
      </c>
      <c r="E334" s="320">
        <v>26725282</v>
      </c>
    </row>
    <row r="335" spans="2:5" ht="15.6">
      <c r="B335" s="149">
        <v>332</v>
      </c>
      <c r="C335" s="149" t="s">
        <v>5371</v>
      </c>
      <c r="D335" s="148" t="s">
        <v>5372</v>
      </c>
      <c r="E335" s="320">
        <v>63928483</v>
      </c>
    </row>
    <row r="336" spans="2:5" ht="15.6">
      <c r="B336" s="149">
        <v>333</v>
      </c>
      <c r="C336" s="149" t="s">
        <v>5373</v>
      </c>
      <c r="D336" s="148" t="s">
        <v>5374</v>
      </c>
      <c r="E336" s="320">
        <v>158265000</v>
      </c>
    </row>
    <row r="337" spans="2:5" ht="15.6">
      <c r="B337" s="149">
        <v>334</v>
      </c>
      <c r="C337" s="149" t="s">
        <v>5375</v>
      </c>
      <c r="D337" s="148" t="s">
        <v>5376</v>
      </c>
      <c r="E337" s="320"/>
    </row>
    <row r="338" spans="2:5" ht="15.6">
      <c r="B338" s="149">
        <v>335</v>
      </c>
      <c r="C338" s="149" t="s">
        <v>5377</v>
      </c>
      <c r="D338" s="148" t="s">
        <v>5378</v>
      </c>
      <c r="E338" s="320">
        <v>3699300788</v>
      </c>
    </row>
    <row r="339" spans="2:5" ht="15.6">
      <c r="B339" s="149">
        <v>336</v>
      </c>
      <c r="C339" s="149" t="s">
        <v>5379</v>
      </c>
      <c r="D339" s="148" t="s">
        <v>5380</v>
      </c>
      <c r="E339" s="320">
        <v>8583500</v>
      </c>
    </row>
    <row r="340" spans="2:5" ht="15.6">
      <c r="B340" s="149">
        <v>337</v>
      </c>
      <c r="C340" s="149" t="s">
        <v>5381</v>
      </c>
      <c r="D340" s="148" t="s">
        <v>5382</v>
      </c>
      <c r="E340" s="320">
        <v>4554875</v>
      </c>
    </row>
    <row r="341" spans="2:5" ht="15.6">
      <c r="B341" s="149">
        <v>338</v>
      </c>
      <c r="C341" s="149" t="s">
        <v>5383</v>
      </c>
      <c r="D341" s="148" t="s">
        <v>5384</v>
      </c>
      <c r="E341" s="320">
        <v>143185200</v>
      </c>
    </row>
    <row r="342" spans="2:5" ht="15.6">
      <c r="B342" s="149">
        <v>339</v>
      </c>
      <c r="C342" s="149" t="s">
        <v>5385</v>
      </c>
      <c r="D342" s="148" t="s">
        <v>5386</v>
      </c>
      <c r="E342" s="320">
        <v>7719733745</v>
      </c>
    </row>
    <row r="343" spans="2:5" ht="15.6">
      <c r="B343" s="149">
        <v>340</v>
      </c>
      <c r="C343" s="149" t="s">
        <v>5387</v>
      </c>
      <c r="D343" s="148" t="s">
        <v>5388</v>
      </c>
      <c r="E343" s="320">
        <v>34027000</v>
      </c>
    </row>
    <row r="344" spans="2:5" ht="15.6">
      <c r="B344" s="149">
        <v>341</v>
      </c>
      <c r="C344" s="149" t="s">
        <v>5389</v>
      </c>
      <c r="D344" s="148" t="s">
        <v>5390</v>
      </c>
      <c r="E344" s="320">
        <v>41270000</v>
      </c>
    </row>
    <row r="345" spans="2:5" ht="15.6">
      <c r="B345" s="149">
        <v>342</v>
      </c>
      <c r="C345" s="149" t="s">
        <v>5391</v>
      </c>
      <c r="D345" s="148" t="s">
        <v>5392</v>
      </c>
      <c r="E345" s="320">
        <v>70523000</v>
      </c>
    </row>
    <row r="346" spans="2:5" ht="15.6">
      <c r="B346" s="149">
        <v>343</v>
      </c>
      <c r="C346" s="149" t="s">
        <v>5393</v>
      </c>
      <c r="D346" s="148" t="s">
        <v>5394</v>
      </c>
      <c r="E346" s="320">
        <v>1892200199</v>
      </c>
    </row>
    <row r="347" spans="2:5" ht="15.6">
      <c r="B347" s="149">
        <v>344</v>
      </c>
      <c r="C347" s="149" t="s">
        <v>5395</v>
      </c>
      <c r="D347" s="148" t="s">
        <v>5396</v>
      </c>
      <c r="E347" s="320">
        <v>27015000</v>
      </c>
    </row>
    <row r="348" spans="2:5" ht="15.6">
      <c r="B348" s="149">
        <v>345</v>
      </c>
      <c r="C348" s="149" t="s">
        <v>5397</v>
      </c>
      <c r="D348" s="148" t="s">
        <v>5398</v>
      </c>
      <c r="E348" s="320"/>
    </row>
    <row r="349" spans="2:5" ht="15.6">
      <c r="B349" s="149">
        <v>346</v>
      </c>
      <c r="C349" s="149" t="s">
        <v>5399</v>
      </c>
      <c r="D349" s="148" t="s">
        <v>5400</v>
      </c>
      <c r="E349" s="320">
        <v>840000</v>
      </c>
    </row>
    <row r="350" spans="2:5" ht="15.6">
      <c r="B350" s="149">
        <v>347</v>
      </c>
      <c r="C350" s="149" t="s">
        <v>5401</v>
      </c>
      <c r="D350" s="148" t="s">
        <v>5402</v>
      </c>
      <c r="E350" s="320">
        <v>6491111826</v>
      </c>
    </row>
    <row r="351" spans="2:5" ht="15.6">
      <c r="B351" s="149">
        <v>348</v>
      </c>
      <c r="C351" s="149" t="s">
        <v>5403</v>
      </c>
      <c r="D351" s="148" t="s">
        <v>5404</v>
      </c>
      <c r="E351" s="320"/>
    </row>
    <row r="352" spans="2:5" ht="15.6">
      <c r="B352" s="149">
        <v>349</v>
      </c>
      <c r="C352" s="149" t="s">
        <v>5405</v>
      </c>
      <c r="D352" s="148" t="s">
        <v>5406</v>
      </c>
      <c r="E352" s="320">
        <v>10000000</v>
      </c>
    </row>
    <row r="353" spans="2:5" ht="15.6">
      <c r="B353" s="149">
        <v>350</v>
      </c>
      <c r="C353" s="149" t="s">
        <v>5407</v>
      </c>
      <c r="D353" s="148" t="s">
        <v>5408</v>
      </c>
      <c r="E353" s="320">
        <v>1048400</v>
      </c>
    </row>
    <row r="354" spans="2:5" ht="15.6">
      <c r="B354" s="149">
        <v>351</v>
      </c>
      <c r="C354" s="149" t="s">
        <v>5409</v>
      </c>
      <c r="D354" s="148" t="s">
        <v>5410</v>
      </c>
      <c r="E354" s="320">
        <v>10643800</v>
      </c>
    </row>
    <row r="355" spans="2:5" ht="15.6">
      <c r="B355" s="149">
        <v>352</v>
      </c>
      <c r="C355" s="149" t="s">
        <v>5411</v>
      </c>
      <c r="D355" s="148" t="s">
        <v>5412</v>
      </c>
      <c r="E355" s="320"/>
    </row>
    <row r="356" spans="2:5" ht="15.6">
      <c r="B356" s="149">
        <v>353</v>
      </c>
      <c r="C356" s="149" t="s">
        <v>5413</v>
      </c>
      <c r="D356" s="148" t="s">
        <v>5414</v>
      </c>
      <c r="E356" s="320">
        <v>2974576</v>
      </c>
    </row>
    <row r="357" spans="2:5" ht="15.6">
      <c r="B357" s="149">
        <v>354</v>
      </c>
      <c r="C357" s="149" t="s">
        <v>5415</v>
      </c>
      <c r="D357" s="148" t="s">
        <v>5416</v>
      </c>
      <c r="E357" s="320">
        <v>1007920425</v>
      </c>
    </row>
    <row r="358" spans="2:5" ht="15.6">
      <c r="B358" s="149">
        <v>355</v>
      </c>
      <c r="C358" s="149" t="s">
        <v>5417</v>
      </c>
      <c r="D358" s="148" t="s">
        <v>5418</v>
      </c>
      <c r="E358" s="320">
        <v>62726432</v>
      </c>
    </row>
    <row r="359" spans="2:5" ht="15.6">
      <c r="B359" s="149">
        <v>356</v>
      </c>
      <c r="C359" s="149" t="s">
        <v>5419</v>
      </c>
      <c r="D359" s="148" t="s">
        <v>5420</v>
      </c>
      <c r="E359" s="320">
        <v>33145315</v>
      </c>
    </row>
    <row r="360" spans="2:5" ht="15.6">
      <c r="B360" s="149">
        <v>357</v>
      </c>
      <c r="C360" s="149" t="s">
        <v>5421</v>
      </c>
      <c r="D360" s="148" t="s">
        <v>5422</v>
      </c>
      <c r="E360" s="320">
        <v>5914500</v>
      </c>
    </row>
    <row r="361" spans="2:5" ht="15.6">
      <c r="B361" s="149">
        <v>358</v>
      </c>
      <c r="C361" s="149" t="s">
        <v>5423</v>
      </c>
      <c r="D361" s="148" t="s">
        <v>5424</v>
      </c>
      <c r="E361" s="320">
        <v>194264125</v>
      </c>
    </row>
    <row r="362" spans="2:5" ht="15.6">
      <c r="B362" s="149">
        <v>359</v>
      </c>
      <c r="C362" s="149" t="s">
        <v>5425</v>
      </c>
      <c r="D362" s="148" t="s">
        <v>5426</v>
      </c>
      <c r="E362" s="320">
        <v>775000</v>
      </c>
    </row>
    <row r="363" spans="2:5" ht="15.6">
      <c r="B363" s="149">
        <v>360</v>
      </c>
      <c r="C363" s="149" t="s">
        <v>5427</v>
      </c>
      <c r="D363" s="148" t="s">
        <v>5428</v>
      </c>
      <c r="E363" s="320">
        <v>25689600</v>
      </c>
    </row>
    <row r="364" spans="2:5" ht="15.6">
      <c r="B364" s="149">
        <v>361</v>
      </c>
      <c r="C364" s="149" t="s">
        <v>5429</v>
      </c>
      <c r="D364" s="148" t="s">
        <v>5430</v>
      </c>
      <c r="E364" s="320"/>
    </row>
    <row r="365" spans="2:5" ht="15.6">
      <c r="B365" s="149">
        <v>362</v>
      </c>
      <c r="C365" s="149" t="s">
        <v>5431</v>
      </c>
      <c r="D365" s="148" t="s">
        <v>5432</v>
      </c>
      <c r="E365" s="320">
        <v>8618200</v>
      </c>
    </row>
    <row r="366" spans="2:5" ht="15.6">
      <c r="B366" s="149">
        <v>363</v>
      </c>
      <c r="C366" s="149" t="s">
        <v>5433</v>
      </c>
      <c r="D366" s="148" t="s">
        <v>5434</v>
      </c>
      <c r="E366" s="320">
        <v>80986310</v>
      </c>
    </row>
    <row r="367" spans="2:5" ht="15.6">
      <c r="B367" s="149">
        <v>364</v>
      </c>
      <c r="C367" s="149" t="s">
        <v>5435</v>
      </c>
      <c r="D367" s="148" t="s">
        <v>5436</v>
      </c>
      <c r="E367" s="320"/>
    </row>
    <row r="368" spans="2:5" ht="15.6">
      <c r="B368" s="149">
        <v>365</v>
      </c>
      <c r="C368" s="149" t="s">
        <v>5437</v>
      </c>
      <c r="D368" s="148" t="s">
        <v>5438</v>
      </c>
      <c r="E368" s="320">
        <v>40647250</v>
      </c>
    </row>
    <row r="369" spans="2:5" ht="15.6">
      <c r="B369" s="149">
        <v>366</v>
      </c>
      <c r="C369" s="149" t="s">
        <v>5439</v>
      </c>
      <c r="D369" s="148" t="s">
        <v>5440</v>
      </c>
      <c r="E369" s="320">
        <v>52200000</v>
      </c>
    </row>
    <row r="370" spans="2:5" ht="15.6">
      <c r="B370" s="149">
        <v>367</v>
      </c>
      <c r="C370" s="149"/>
      <c r="D370" s="148" t="s">
        <v>5441</v>
      </c>
      <c r="E370" s="320">
        <v>26010000</v>
      </c>
    </row>
    <row r="371" spans="2:5" ht="15.6">
      <c r="B371" s="149">
        <v>368</v>
      </c>
      <c r="C371" s="149" t="s">
        <v>5442</v>
      </c>
      <c r="D371" s="148" t="s">
        <v>5443</v>
      </c>
      <c r="E371" s="320">
        <v>309750000</v>
      </c>
    </row>
    <row r="372" spans="2:5" ht="15.6">
      <c r="B372" s="149">
        <v>369</v>
      </c>
      <c r="C372" s="149" t="s">
        <v>5444</v>
      </c>
      <c r="D372" s="148" t="s">
        <v>5445</v>
      </c>
      <c r="E372" s="320">
        <v>40453086</v>
      </c>
    </row>
    <row r="373" spans="2:5" ht="15.6">
      <c r="B373" s="149">
        <v>370</v>
      </c>
      <c r="C373" s="149" t="s">
        <v>5446</v>
      </c>
      <c r="D373" s="148" t="s">
        <v>5447</v>
      </c>
      <c r="E373" s="320">
        <v>68018818</v>
      </c>
    </row>
    <row r="374" spans="2:5" ht="15.6">
      <c r="B374" s="149">
        <v>371</v>
      </c>
      <c r="C374" s="149" t="s">
        <v>5448</v>
      </c>
      <c r="D374" s="148" t="s">
        <v>5449</v>
      </c>
      <c r="E374" s="320">
        <v>385286747</v>
      </c>
    </row>
    <row r="375" spans="2:5" ht="15.6">
      <c r="B375" s="149">
        <v>372</v>
      </c>
      <c r="C375" s="149" t="s">
        <v>5450</v>
      </c>
      <c r="D375" s="148" t="s">
        <v>5451</v>
      </c>
      <c r="E375" s="320">
        <v>32670394</v>
      </c>
    </row>
    <row r="376" spans="2:5" ht="15.6">
      <c r="B376" s="149">
        <v>373</v>
      </c>
      <c r="C376" s="149" t="s">
        <v>5452</v>
      </c>
      <c r="D376" s="148" t="s">
        <v>5453</v>
      </c>
      <c r="E376" s="320">
        <v>7257000</v>
      </c>
    </row>
    <row r="377" spans="2:5" ht="15.6">
      <c r="B377" s="149">
        <v>374</v>
      </c>
      <c r="C377" s="149" t="s">
        <v>5454</v>
      </c>
      <c r="D377" s="148" t="s">
        <v>5455</v>
      </c>
      <c r="E377" s="320">
        <v>183244961</v>
      </c>
    </row>
    <row r="378" spans="2:5" ht="15.6">
      <c r="B378" s="149">
        <v>375</v>
      </c>
      <c r="C378" s="149" t="s">
        <v>5456</v>
      </c>
      <c r="D378" s="148" t="s">
        <v>5457</v>
      </c>
      <c r="E378" s="320">
        <v>9975000</v>
      </c>
    </row>
    <row r="379" spans="2:5" ht="15.6">
      <c r="B379" s="149">
        <v>376</v>
      </c>
      <c r="C379" s="149" t="s">
        <v>5458</v>
      </c>
      <c r="D379" s="148" t="s">
        <v>5459</v>
      </c>
      <c r="E379" s="320">
        <v>38725000</v>
      </c>
    </row>
    <row r="380" spans="2:5" ht="15.6">
      <c r="B380" s="149">
        <v>377</v>
      </c>
      <c r="C380" s="149" t="s">
        <v>5460</v>
      </c>
      <c r="D380" s="148" t="s">
        <v>5461</v>
      </c>
      <c r="E380" s="320">
        <v>319371294</v>
      </c>
    </row>
    <row r="381" spans="2:5" ht="15.6">
      <c r="B381" s="149">
        <v>378</v>
      </c>
      <c r="C381" s="149" t="s">
        <v>5462</v>
      </c>
      <c r="D381" s="148" t="s">
        <v>5463</v>
      </c>
      <c r="E381" s="320">
        <v>20546750</v>
      </c>
    </row>
    <row r="382" spans="2:5" ht="15.6">
      <c r="B382" s="149">
        <v>379</v>
      </c>
      <c r="C382" s="149" t="s">
        <v>5464</v>
      </c>
      <c r="D382" s="148" t="s">
        <v>5465</v>
      </c>
      <c r="E382" s="320">
        <v>8514000</v>
      </c>
    </row>
    <row r="383" spans="2:5" ht="15.6">
      <c r="B383" s="149">
        <v>380</v>
      </c>
      <c r="C383" s="149" t="s">
        <v>5466</v>
      </c>
      <c r="D383" s="148" t="s">
        <v>5467</v>
      </c>
      <c r="E383" s="320">
        <v>198373724</v>
      </c>
    </row>
    <row r="384" spans="2:5" ht="15.6">
      <c r="B384" s="149">
        <v>381</v>
      </c>
      <c r="C384" s="149" t="s">
        <v>5468</v>
      </c>
      <c r="D384" s="148" t="s">
        <v>5469</v>
      </c>
      <c r="E384" s="320">
        <v>40655130</v>
      </c>
    </row>
    <row r="385" spans="2:5" ht="15.6">
      <c r="B385" s="149">
        <v>382</v>
      </c>
      <c r="C385" s="149" t="s">
        <v>5470</v>
      </c>
      <c r="D385" s="148" t="s">
        <v>5471</v>
      </c>
      <c r="E385" s="320">
        <v>97350000</v>
      </c>
    </row>
    <row r="386" spans="2:5" ht="15.6">
      <c r="B386" s="149">
        <v>383</v>
      </c>
      <c r="C386" s="149" t="s">
        <v>5472</v>
      </c>
      <c r="D386" s="148" t="s">
        <v>5473</v>
      </c>
      <c r="E386" s="320">
        <v>29949810</v>
      </c>
    </row>
    <row r="387" spans="2:5" ht="15.6">
      <c r="B387" s="149">
        <v>384</v>
      </c>
      <c r="C387" s="149" t="s">
        <v>5474</v>
      </c>
      <c r="D387" s="148" t="s">
        <v>5475</v>
      </c>
      <c r="E387" s="320"/>
    </row>
    <row r="388" spans="2:5" ht="15.6">
      <c r="B388" s="149">
        <v>385</v>
      </c>
      <c r="C388" s="149" t="s">
        <v>5476</v>
      </c>
      <c r="D388" s="148" t="s">
        <v>5477</v>
      </c>
      <c r="E388" s="320"/>
    </row>
    <row r="389" spans="2:5" ht="15.6">
      <c r="B389" s="149">
        <v>386</v>
      </c>
      <c r="C389" s="149" t="s">
        <v>5478</v>
      </c>
      <c r="D389" s="148" t="s">
        <v>5479</v>
      </c>
      <c r="E389" s="320"/>
    </row>
    <row r="390" spans="2:5" ht="15.6">
      <c r="B390" s="149">
        <v>387</v>
      </c>
      <c r="C390" s="149" t="s">
        <v>5480</v>
      </c>
      <c r="D390" s="148" t="s">
        <v>5481</v>
      </c>
      <c r="E390" s="320">
        <v>125000</v>
      </c>
    </row>
    <row r="391" spans="2:5" ht="15.6">
      <c r="B391" s="149">
        <v>388</v>
      </c>
      <c r="C391" s="149" t="s">
        <v>5482</v>
      </c>
      <c r="D391" s="148" t="s">
        <v>5483</v>
      </c>
      <c r="E391" s="320">
        <v>41649846</v>
      </c>
    </row>
    <row r="392" spans="2:5" ht="15.6">
      <c r="B392" s="149">
        <v>389</v>
      </c>
      <c r="C392" s="149" t="s">
        <v>5484</v>
      </c>
      <c r="D392" s="148" t="s">
        <v>5485</v>
      </c>
      <c r="E392" s="320"/>
    </row>
    <row r="393" spans="2:5" ht="15.6">
      <c r="B393" s="149">
        <v>390</v>
      </c>
      <c r="C393" s="149" t="s">
        <v>5486</v>
      </c>
      <c r="D393" s="148" t="s">
        <v>5487</v>
      </c>
      <c r="E393" s="320">
        <v>64321100</v>
      </c>
    </row>
    <row r="394" spans="2:5" ht="15.6">
      <c r="B394" s="149">
        <v>391</v>
      </c>
      <c r="C394" s="149" t="s">
        <v>5488</v>
      </c>
      <c r="D394" s="148" t="s">
        <v>5489</v>
      </c>
      <c r="E394" s="320"/>
    </row>
    <row r="395" spans="2:5" ht="15.6">
      <c r="B395" s="149">
        <v>392</v>
      </c>
      <c r="C395" s="149" t="s">
        <v>5490</v>
      </c>
      <c r="D395" s="148" t="s">
        <v>5491</v>
      </c>
      <c r="E395" s="320">
        <v>60973252</v>
      </c>
    </row>
    <row r="396" spans="2:5" ht="15.6">
      <c r="B396" s="149">
        <v>393</v>
      </c>
      <c r="C396" s="149" t="s">
        <v>5492</v>
      </c>
      <c r="D396" s="148" t="s">
        <v>5493</v>
      </c>
      <c r="E396" s="320">
        <v>500000</v>
      </c>
    </row>
    <row r="397" spans="2:5" ht="15.6">
      <c r="B397" s="149">
        <v>394</v>
      </c>
      <c r="C397" s="149" t="s">
        <v>5494</v>
      </c>
      <c r="D397" s="148" t="s">
        <v>5495</v>
      </c>
      <c r="E397" s="320">
        <v>287317850</v>
      </c>
    </row>
    <row r="398" spans="2:5" ht="15.6">
      <c r="B398" s="149">
        <v>395</v>
      </c>
      <c r="C398" s="149" t="s">
        <v>5496</v>
      </c>
      <c r="D398" s="148" t="s">
        <v>5497</v>
      </c>
      <c r="E398" s="320">
        <v>40060114</v>
      </c>
    </row>
    <row r="399" spans="2:5" ht="15.6">
      <c r="B399" s="149">
        <v>396</v>
      </c>
      <c r="C399" s="149" t="s">
        <v>5498</v>
      </c>
      <c r="D399" s="148" t="s">
        <v>5499</v>
      </c>
      <c r="E399" s="320">
        <v>10000000</v>
      </c>
    </row>
    <row r="400" spans="2:5" ht="15.6">
      <c r="B400" s="149">
        <v>397</v>
      </c>
      <c r="C400" s="149" t="s">
        <v>5500</v>
      </c>
      <c r="D400" s="148" t="s">
        <v>5501</v>
      </c>
      <c r="E400" s="320"/>
    </row>
    <row r="401" spans="2:5" ht="15.6">
      <c r="B401" s="149">
        <v>398</v>
      </c>
      <c r="C401" s="149" t="s">
        <v>5502</v>
      </c>
      <c r="D401" s="148" t="s">
        <v>5503</v>
      </c>
      <c r="E401" s="320">
        <v>182584010</v>
      </c>
    </row>
    <row r="402" spans="2:5" ht="15.6">
      <c r="B402" s="149">
        <v>399</v>
      </c>
      <c r="C402" s="149" t="s">
        <v>5504</v>
      </c>
      <c r="D402" s="148" t="s">
        <v>5505</v>
      </c>
      <c r="E402" s="320">
        <v>10326295</v>
      </c>
    </row>
    <row r="403" spans="2:5" ht="15.6">
      <c r="B403" s="149">
        <v>400</v>
      </c>
      <c r="C403" s="149" t="s">
        <v>5506</v>
      </c>
      <c r="D403" s="148" t="s">
        <v>5507</v>
      </c>
      <c r="E403" s="320"/>
    </row>
    <row r="404" spans="2:5" ht="15.6">
      <c r="B404" s="149">
        <v>401</v>
      </c>
      <c r="C404" s="149" t="s">
        <v>5508</v>
      </c>
      <c r="D404" s="148" t="s">
        <v>5509</v>
      </c>
      <c r="E404" s="320">
        <v>163608880</v>
      </c>
    </row>
    <row r="405" spans="2:5" ht="15.6">
      <c r="B405" s="149">
        <v>402</v>
      </c>
      <c r="C405" s="149" t="s">
        <v>5510</v>
      </c>
      <c r="D405" s="148" t="s">
        <v>5511</v>
      </c>
      <c r="E405" s="320">
        <v>301616194</v>
      </c>
    </row>
    <row r="406" spans="2:5" ht="15.6">
      <c r="B406" s="149">
        <v>403</v>
      </c>
      <c r="C406" s="149" t="s">
        <v>5512</v>
      </c>
      <c r="D406" s="148" t="s">
        <v>5513</v>
      </c>
      <c r="E406" s="320">
        <v>333120698</v>
      </c>
    </row>
    <row r="407" spans="2:5" ht="15.6">
      <c r="B407" s="149">
        <v>404</v>
      </c>
      <c r="C407" s="149" t="s">
        <v>5514</v>
      </c>
      <c r="D407" s="148" t="s">
        <v>5515</v>
      </c>
      <c r="E407" s="320">
        <v>113299050</v>
      </c>
    </row>
    <row r="408" spans="2:5" ht="15.6">
      <c r="B408" s="149">
        <v>405</v>
      </c>
      <c r="C408" s="149" t="s">
        <v>5516</v>
      </c>
      <c r="D408" s="148" t="s">
        <v>5517</v>
      </c>
      <c r="E408" s="320">
        <v>113442250</v>
      </c>
    </row>
    <row r="409" spans="2:5" ht="15.6">
      <c r="B409" s="149">
        <v>406</v>
      </c>
      <c r="C409" s="149" t="s">
        <v>5518</v>
      </c>
      <c r="D409" s="148" t="s">
        <v>5519</v>
      </c>
      <c r="E409" s="320">
        <v>342184050</v>
      </c>
    </row>
    <row r="410" spans="2:5" ht="15.6">
      <c r="B410" s="149">
        <v>407</v>
      </c>
      <c r="C410" s="149" t="s">
        <v>5520</v>
      </c>
      <c r="D410" s="148" t="s">
        <v>5521</v>
      </c>
      <c r="E410" s="320">
        <v>52021326</v>
      </c>
    </row>
    <row r="411" spans="2:5" ht="15.6">
      <c r="B411" s="149">
        <v>408</v>
      </c>
      <c r="C411" s="149" t="s">
        <v>5522</v>
      </c>
      <c r="D411" s="148" t="s">
        <v>5523</v>
      </c>
      <c r="E411" s="320"/>
    </row>
    <row r="412" spans="2:5" ht="15.6">
      <c r="B412" s="149">
        <v>409</v>
      </c>
      <c r="C412" s="149" t="s">
        <v>464</v>
      </c>
      <c r="D412" s="148" t="s">
        <v>5524</v>
      </c>
      <c r="E412" s="320">
        <v>9377365337</v>
      </c>
    </row>
    <row r="413" spans="2:5" ht="15.6">
      <c r="B413" s="149">
        <v>410</v>
      </c>
      <c r="C413" s="149" t="s">
        <v>5525</v>
      </c>
      <c r="D413" s="148" t="s">
        <v>5526</v>
      </c>
      <c r="E413" s="320">
        <v>194630948</v>
      </c>
    </row>
    <row r="414" spans="2:5" ht="15.6">
      <c r="B414" s="149">
        <v>411</v>
      </c>
      <c r="C414" s="149" t="s">
        <v>5527</v>
      </c>
      <c r="D414" s="148" t="s">
        <v>5528</v>
      </c>
      <c r="E414" s="320">
        <v>40726609</v>
      </c>
    </row>
    <row r="415" spans="2:5" ht="15.6">
      <c r="B415" s="149">
        <v>412</v>
      </c>
      <c r="C415" s="149" t="s">
        <v>5529</v>
      </c>
      <c r="D415" s="148" t="s">
        <v>5530</v>
      </c>
      <c r="E415" s="320">
        <v>84339940</v>
      </c>
    </row>
    <row r="416" spans="2:5" ht="15.6">
      <c r="B416" s="149">
        <v>413</v>
      </c>
      <c r="C416" s="149" t="s">
        <v>5531</v>
      </c>
      <c r="D416" s="148" t="s">
        <v>5532</v>
      </c>
      <c r="E416" s="320">
        <v>3143500</v>
      </c>
    </row>
    <row r="417" spans="2:5" ht="15.6">
      <c r="B417" s="149">
        <v>414</v>
      </c>
      <c r="C417" s="149" t="s">
        <v>5533</v>
      </c>
      <c r="D417" s="148" t="s">
        <v>5534</v>
      </c>
      <c r="E417" s="320">
        <v>33377377</v>
      </c>
    </row>
    <row r="418" spans="2:5" ht="15.6">
      <c r="B418" s="149">
        <v>415</v>
      </c>
      <c r="C418" s="149" t="s">
        <v>5535</v>
      </c>
      <c r="D418" s="148" t="s">
        <v>5536</v>
      </c>
      <c r="E418" s="320">
        <v>131093280</v>
      </c>
    </row>
    <row r="419" spans="2:5" ht="15.6">
      <c r="B419" s="149">
        <v>416</v>
      </c>
      <c r="C419" s="149" t="s">
        <v>5537</v>
      </c>
      <c r="D419" s="148" t="s">
        <v>5538</v>
      </c>
      <c r="E419" s="320">
        <v>516949</v>
      </c>
    </row>
    <row r="420" spans="2:5" ht="15.6">
      <c r="B420" s="149">
        <v>417</v>
      </c>
      <c r="C420" s="149" t="s">
        <v>5539</v>
      </c>
      <c r="D420" s="148" t="s">
        <v>5540</v>
      </c>
      <c r="E420" s="320">
        <v>11469356</v>
      </c>
    </row>
    <row r="421" spans="2:5" ht="15.6">
      <c r="B421" s="149">
        <v>418</v>
      </c>
      <c r="C421" s="149" t="s">
        <v>5541</v>
      </c>
      <c r="D421" s="148" t="s">
        <v>5542</v>
      </c>
      <c r="E421" s="320">
        <v>71347815</v>
      </c>
    </row>
    <row r="422" spans="2:5" ht="15.6">
      <c r="B422" s="149">
        <v>419</v>
      </c>
      <c r="C422" s="149" t="s">
        <v>5543</v>
      </c>
      <c r="D422" s="148" t="s">
        <v>5544</v>
      </c>
      <c r="E422" s="320">
        <v>106258050</v>
      </c>
    </row>
    <row r="423" spans="2:5" ht="15.6">
      <c r="B423" s="149">
        <v>420</v>
      </c>
      <c r="C423" s="149" t="s">
        <v>5545</v>
      </c>
      <c r="D423" s="148" t="s">
        <v>5546</v>
      </c>
      <c r="E423" s="320">
        <v>623100506</v>
      </c>
    </row>
    <row r="424" spans="2:5" ht="15.6">
      <c r="B424" s="149">
        <v>421</v>
      </c>
      <c r="C424" s="149" t="s">
        <v>5547</v>
      </c>
      <c r="D424" s="148" t="s">
        <v>5548</v>
      </c>
      <c r="E424" s="320">
        <v>68355357</v>
      </c>
    </row>
    <row r="425" spans="2:5" ht="15.6">
      <c r="B425" s="149">
        <v>422</v>
      </c>
      <c r="C425" s="149" t="s">
        <v>5549</v>
      </c>
      <c r="D425" s="148" t="s">
        <v>5550</v>
      </c>
      <c r="E425" s="320"/>
    </row>
    <row r="426" spans="2:5" ht="15.6">
      <c r="B426" s="149">
        <v>423</v>
      </c>
      <c r="C426" s="149" t="s">
        <v>5551</v>
      </c>
      <c r="D426" s="148" t="s">
        <v>5552</v>
      </c>
      <c r="E426" s="320">
        <v>473999863</v>
      </c>
    </row>
    <row r="427" spans="2:5" ht="15.6">
      <c r="B427" s="149">
        <v>424</v>
      </c>
      <c r="C427" s="149" t="s">
        <v>5553</v>
      </c>
      <c r="D427" s="148" t="s">
        <v>5554</v>
      </c>
      <c r="E427" s="320">
        <v>372809485</v>
      </c>
    </row>
    <row r="428" spans="2:5" ht="15.6">
      <c r="B428" s="149">
        <v>425</v>
      </c>
      <c r="C428" s="149" t="s">
        <v>5555</v>
      </c>
      <c r="D428" s="148" t="s">
        <v>5556</v>
      </c>
      <c r="E428" s="320">
        <v>507858482</v>
      </c>
    </row>
    <row r="429" spans="2:5" ht="15.6">
      <c r="B429" s="149">
        <v>426</v>
      </c>
      <c r="C429" s="149" t="s">
        <v>5557</v>
      </c>
      <c r="D429" s="148" t="s">
        <v>5558</v>
      </c>
      <c r="E429" s="320">
        <v>220406715</v>
      </c>
    </row>
    <row r="430" spans="2:5" ht="15.6">
      <c r="B430" s="149">
        <v>427</v>
      </c>
      <c r="C430" s="149" t="s">
        <v>457</v>
      </c>
      <c r="D430" s="148" t="s">
        <v>5559</v>
      </c>
      <c r="E430" s="320">
        <v>664016299</v>
      </c>
    </row>
    <row r="431" spans="2:5" ht="15.6">
      <c r="B431" s="149">
        <v>428</v>
      </c>
      <c r="C431" s="149" t="s">
        <v>5560</v>
      </c>
      <c r="D431" s="148" t="s">
        <v>5561</v>
      </c>
      <c r="E431" s="320">
        <v>168494822</v>
      </c>
    </row>
    <row r="432" spans="2:5" ht="15.6">
      <c r="B432" s="149">
        <v>429</v>
      </c>
      <c r="C432" s="149" t="s">
        <v>5562</v>
      </c>
      <c r="D432" s="148" t="s">
        <v>5563</v>
      </c>
      <c r="E432" s="320"/>
    </row>
    <row r="433" spans="2:5" ht="15.6">
      <c r="B433" s="149">
        <v>430</v>
      </c>
      <c r="C433" s="149" t="s">
        <v>5564</v>
      </c>
      <c r="D433" s="148" t="s">
        <v>5565</v>
      </c>
      <c r="E433" s="320">
        <v>220696817</v>
      </c>
    </row>
    <row r="434" spans="2:5" ht="15.6">
      <c r="B434" s="149">
        <v>431</v>
      </c>
      <c r="C434" s="149" t="s">
        <v>5566</v>
      </c>
      <c r="D434" s="148" t="s">
        <v>5567</v>
      </c>
      <c r="E434" s="320">
        <v>38302939</v>
      </c>
    </row>
    <row r="435" spans="2:5" ht="15.6">
      <c r="B435" s="149">
        <v>432</v>
      </c>
      <c r="C435" s="149" t="s">
        <v>5568</v>
      </c>
      <c r="D435" s="148" t="s">
        <v>5569</v>
      </c>
      <c r="E435" s="320">
        <v>12225000</v>
      </c>
    </row>
    <row r="436" spans="2:5" ht="15.6">
      <c r="B436" s="149">
        <v>433</v>
      </c>
      <c r="C436" s="149" t="s">
        <v>5570</v>
      </c>
      <c r="D436" s="148" t="s">
        <v>5571</v>
      </c>
      <c r="E436" s="320">
        <v>60801182</v>
      </c>
    </row>
    <row r="437" spans="2:5" ht="15.6">
      <c r="B437" s="149">
        <v>434</v>
      </c>
      <c r="C437" s="149" t="s">
        <v>5572</v>
      </c>
      <c r="D437" s="148" t="s">
        <v>5573</v>
      </c>
      <c r="E437" s="320">
        <v>12500000</v>
      </c>
    </row>
    <row r="438" spans="2:5" ht="15.6">
      <c r="B438" s="149">
        <v>435</v>
      </c>
      <c r="C438" s="149" t="s">
        <v>5574</v>
      </c>
      <c r="D438" s="148" t="s">
        <v>5575</v>
      </c>
      <c r="E438" s="320">
        <v>34739200</v>
      </c>
    </row>
    <row r="439" spans="2:5" ht="15.6">
      <c r="B439" s="149">
        <v>436</v>
      </c>
      <c r="C439" s="149" t="s">
        <v>5576</v>
      </c>
      <c r="D439" s="148" t="s">
        <v>5577</v>
      </c>
      <c r="E439" s="320">
        <v>2066000</v>
      </c>
    </row>
    <row r="440" spans="2:5" ht="15.6">
      <c r="B440" s="149">
        <v>437</v>
      </c>
      <c r="C440" s="149" t="s">
        <v>5578</v>
      </c>
      <c r="D440" s="148" t="s">
        <v>5579</v>
      </c>
      <c r="E440" s="320">
        <v>46323544</v>
      </c>
    </row>
    <row r="441" spans="2:5" ht="15.6">
      <c r="B441" s="149">
        <v>438</v>
      </c>
      <c r="C441" s="149" t="s">
        <v>5580</v>
      </c>
      <c r="D441" s="148" t="s">
        <v>5581</v>
      </c>
      <c r="E441" s="320">
        <v>2832000</v>
      </c>
    </row>
    <row r="442" spans="2:5" ht="15.6">
      <c r="B442" s="149">
        <v>439</v>
      </c>
      <c r="C442" s="149" t="s">
        <v>5582</v>
      </c>
      <c r="D442" s="148" t="s">
        <v>5583</v>
      </c>
      <c r="E442" s="320">
        <v>2432203</v>
      </c>
    </row>
    <row r="443" spans="2:5" ht="15.6">
      <c r="B443" s="149">
        <v>440</v>
      </c>
      <c r="C443" s="149" t="s">
        <v>5584</v>
      </c>
      <c r="D443" s="148" t="s">
        <v>5585</v>
      </c>
      <c r="E443" s="320">
        <v>48300000</v>
      </c>
    </row>
    <row r="444" spans="2:5" ht="15.6">
      <c r="B444" s="149">
        <v>441</v>
      </c>
      <c r="C444" s="149" t="s">
        <v>5586</v>
      </c>
      <c r="D444" s="148" t="s">
        <v>5587</v>
      </c>
      <c r="E444" s="320">
        <v>203966040</v>
      </c>
    </row>
    <row r="445" spans="2:5" ht="15.6">
      <c r="B445" s="149">
        <v>442</v>
      </c>
      <c r="C445" s="149" t="s">
        <v>5588</v>
      </c>
      <c r="D445" s="148" t="s">
        <v>5589</v>
      </c>
      <c r="E445" s="320">
        <v>158775200</v>
      </c>
    </row>
    <row r="446" spans="2:5" ht="15.6">
      <c r="B446" s="149">
        <v>443</v>
      </c>
      <c r="C446" s="149" t="s">
        <v>5590</v>
      </c>
      <c r="D446" s="148" t="s">
        <v>5591</v>
      </c>
      <c r="E446" s="320">
        <v>35921562</v>
      </c>
    </row>
    <row r="447" spans="2:5" ht="15.6">
      <c r="B447" s="149">
        <v>444</v>
      </c>
      <c r="C447" s="149" t="s">
        <v>5592</v>
      </c>
      <c r="D447" s="148" t="s">
        <v>5593</v>
      </c>
      <c r="E447" s="320">
        <v>97364160</v>
      </c>
    </row>
    <row r="448" spans="2:5" ht="15.6">
      <c r="B448" s="149">
        <v>445</v>
      </c>
      <c r="C448" s="149" t="s">
        <v>5594</v>
      </c>
      <c r="D448" s="148" t="s">
        <v>5595</v>
      </c>
      <c r="E448" s="320">
        <v>123870736</v>
      </c>
    </row>
    <row r="449" spans="2:5" ht="15.6">
      <c r="B449" s="149">
        <v>446</v>
      </c>
      <c r="C449" s="149" t="s">
        <v>5596</v>
      </c>
      <c r="D449" s="148" t="s">
        <v>5597</v>
      </c>
      <c r="E449" s="320">
        <v>33087200</v>
      </c>
    </row>
    <row r="450" spans="2:5" ht="15.6">
      <c r="B450" s="149">
        <v>447</v>
      </c>
      <c r="C450" s="149" t="s">
        <v>5598</v>
      </c>
      <c r="D450" s="148" t="s">
        <v>5599</v>
      </c>
      <c r="E450" s="320">
        <v>54560377</v>
      </c>
    </row>
    <row r="451" spans="2:5" ht="15.6">
      <c r="B451" s="149">
        <v>448</v>
      </c>
      <c r="C451" s="149" t="s">
        <v>616</v>
      </c>
      <c r="D451" s="148" t="s">
        <v>617</v>
      </c>
      <c r="E451" s="320">
        <v>117101019</v>
      </c>
    </row>
    <row r="452" spans="2:5" ht="15.6">
      <c r="B452" s="149">
        <v>449</v>
      </c>
      <c r="C452" s="149" t="s">
        <v>5600</v>
      </c>
      <c r="D452" s="148" t="s">
        <v>5601</v>
      </c>
      <c r="E452" s="320">
        <v>38822000</v>
      </c>
    </row>
    <row r="453" spans="2:5" ht="15.6">
      <c r="B453" s="149">
        <v>450</v>
      </c>
      <c r="C453" s="149" t="s">
        <v>5602</v>
      </c>
      <c r="D453" s="148" t="s">
        <v>5603</v>
      </c>
      <c r="E453" s="320">
        <v>520000</v>
      </c>
    </row>
    <row r="454" spans="2:5" ht="15.6">
      <c r="B454" s="149">
        <v>451</v>
      </c>
      <c r="C454" s="149" t="s">
        <v>5604</v>
      </c>
      <c r="D454" s="148" t="s">
        <v>5605</v>
      </c>
      <c r="E454" s="320">
        <v>68147158</v>
      </c>
    </row>
    <row r="455" spans="2:5" ht="15.6">
      <c r="B455" s="149">
        <v>452</v>
      </c>
      <c r="C455" s="149" t="s">
        <v>5606</v>
      </c>
      <c r="D455" s="148" t="s">
        <v>5607</v>
      </c>
      <c r="E455" s="320"/>
    </row>
    <row r="456" spans="2:5" ht="15.6">
      <c r="B456" s="149">
        <v>453</v>
      </c>
      <c r="C456" s="149" t="s">
        <v>5608</v>
      </c>
      <c r="D456" s="148" t="s">
        <v>5609</v>
      </c>
      <c r="E456" s="320">
        <v>29012959</v>
      </c>
    </row>
    <row r="457" spans="2:5" ht="15.6">
      <c r="B457" s="149">
        <v>454</v>
      </c>
      <c r="C457" s="149" t="s">
        <v>619</v>
      </c>
      <c r="D457" s="148" t="s">
        <v>5610</v>
      </c>
      <c r="E457" s="320">
        <v>54263254</v>
      </c>
    </row>
    <row r="458" spans="2:5" ht="15.6">
      <c r="B458" s="149">
        <v>455</v>
      </c>
      <c r="C458" s="149" t="s">
        <v>5611</v>
      </c>
      <c r="D458" s="148" t="s">
        <v>5612</v>
      </c>
      <c r="E458" s="320">
        <v>4100000</v>
      </c>
    </row>
    <row r="459" spans="2:5" ht="15.6">
      <c r="B459" s="149">
        <v>456</v>
      </c>
      <c r="C459" s="149" t="s">
        <v>5613</v>
      </c>
      <c r="D459" s="148" t="s">
        <v>5614</v>
      </c>
      <c r="E459" s="320"/>
    </row>
    <row r="460" spans="2:5" ht="15.6">
      <c r="B460" s="149">
        <v>457</v>
      </c>
      <c r="C460" s="149" t="s">
        <v>5615</v>
      </c>
      <c r="D460" s="148" t="s">
        <v>5616</v>
      </c>
      <c r="E460" s="320">
        <v>54767415</v>
      </c>
    </row>
    <row r="461" spans="2:5" ht="15.6">
      <c r="B461" s="149">
        <v>458</v>
      </c>
      <c r="C461" s="149" t="s">
        <v>5617</v>
      </c>
      <c r="D461" s="148" t="s">
        <v>5618</v>
      </c>
      <c r="E461" s="320"/>
    </row>
    <row r="462" spans="2:5" ht="15.6">
      <c r="B462" s="149">
        <v>459</v>
      </c>
      <c r="C462" s="149" t="s">
        <v>5619</v>
      </c>
      <c r="D462" s="148" t="s">
        <v>5620</v>
      </c>
      <c r="E462" s="320">
        <v>43091700</v>
      </c>
    </row>
    <row r="463" spans="2:5" ht="15.6">
      <c r="B463" s="149">
        <v>460</v>
      </c>
      <c r="C463" s="149" t="s">
        <v>439</v>
      </c>
      <c r="D463" s="148" t="s">
        <v>5621</v>
      </c>
      <c r="E463" s="320">
        <v>22462073427</v>
      </c>
    </row>
    <row r="464" spans="2:5" ht="15.6">
      <c r="B464" s="149">
        <v>461</v>
      </c>
      <c r="C464" s="149" t="s">
        <v>418</v>
      </c>
      <c r="D464" s="148" t="s">
        <v>419</v>
      </c>
      <c r="E464" s="320">
        <v>1688716094</v>
      </c>
    </row>
    <row r="465" spans="2:5" ht="15.6">
      <c r="B465" s="149">
        <v>462</v>
      </c>
      <c r="C465" s="149" t="s">
        <v>5622</v>
      </c>
      <c r="D465" s="148" t="s">
        <v>5623</v>
      </c>
      <c r="E465" s="320">
        <v>99940000</v>
      </c>
    </row>
    <row r="466" spans="2:5" ht="15.6">
      <c r="B466" s="149">
        <v>463</v>
      </c>
      <c r="C466" s="149" t="s">
        <v>5624</v>
      </c>
      <c r="D466" s="148" t="s">
        <v>5625</v>
      </c>
      <c r="E466" s="320">
        <v>728361365</v>
      </c>
    </row>
    <row r="467" spans="2:5" ht="15.6">
      <c r="B467" s="149">
        <v>464</v>
      </c>
      <c r="C467" s="149" t="s">
        <v>5626</v>
      </c>
      <c r="D467" s="148" t="s">
        <v>5627</v>
      </c>
      <c r="E467" s="320">
        <v>124027400</v>
      </c>
    </row>
    <row r="468" spans="2:5" ht="15.6">
      <c r="B468" s="149">
        <v>465</v>
      </c>
      <c r="C468" s="149" t="s">
        <v>5628</v>
      </c>
      <c r="D468" s="148" t="s">
        <v>5629</v>
      </c>
      <c r="E468" s="320">
        <v>8055169</v>
      </c>
    </row>
    <row r="469" spans="2:5" ht="15.6">
      <c r="B469" s="149">
        <v>466</v>
      </c>
      <c r="C469" s="149" t="s">
        <v>5630</v>
      </c>
      <c r="D469" s="148" t="s">
        <v>5631</v>
      </c>
      <c r="E469" s="320">
        <v>477552159</v>
      </c>
    </row>
    <row r="470" spans="2:5" ht="15.6">
      <c r="B470" s="149">
        <v>467</v>
      </c>
      <c r="C470" s="149" t="s">
        <v>5632</v>
      </c>
      <c r="D470" s="148" t="s">
        <v>5633</v>
      </c>
      <c r="E470" s="320">
        <v>48170550</v>
      </c>
    </row>
    <row r="471" spans="2:5" ht="15.6">
      <c r="B471" s="149">
        <v>468</v>
      </c>
      <c r="C471" s="149" t="s">
        <v>5634</v>
      </c>
      <c r="D471" s="148" t="s">
        <v>5635</v>
      </c>
      <c r="E471" s="320">
        <v>260630830</v>
      </c>
    </row>
    <row r="472" spans="2:5" ht="15.6">
      <c r="B472" s="149">
        <v>469</v>
      </c>
      <c r="C472" s="149" t="s">
        <v>5636</v>
      </c>
      <c r="D472" s="148" t="s">
        <v>5637</v>
      </c>
      <c r="E472" s="320">
        <v>167223532</v>
      </c>
    </row>
    <row r="473" spans="2:5" ht="15.6">
      <c r="B473" s="149">
        <v>470</v>
      </c>
      <c r="C473" s="149" t="s">
        <v>5638</v>
      </c>
      <c r="D473" s="148" t="s">
        <v>5639</v>
      </c>
      <c r="E473" s="320">
        <v>37999726</v>
      </c>
    </row>
    <row r="474" spans="2:5" ht="15.6">
      <c r="B474" s="149">
        <v>471</v>
      </c>
      <c r="C474" s="149" t="s">
        <v>5640</v>
      </c>
      <c r="D474" s="148" t="s">
        <v>5641</v>
      </c>
      <c r="E474" s="320">
        <v>190124994</v>
      </c>
    </row>
    <row r="475" spans="2:5" ht="15.6">
      <c r="B475" s="149">
        <v>472</v>
      </c>
      <c r="C475" s="149" t="s">
        <v>5642</v>
      </c>
      <c r="D475" s="148" t="s">
        <v>5643</v>
      </c>
      <c r="E475" s="320">
        <v>162500</v>
      </c>
    </row>
    <row r="476" spans="2:5" ht="15.6">
      <c r="B476" s="149">
        <v>473</v>
      </c>
      <c r="C476" s="149" t="s">
        <v>5644</v>
      </c>
      <c r="D476" s="148" t="s">
        <v>5645</v>
      </c>
      <c r="E476" s="320">
        <v>46610000</v>
      </c>
    </row>
    <row r="477" spans="2:5" ht="15.6">
      <c r="B477" s="149">
        <v>474</v>
      </c>
      <c r="C477" s="149" t="s">
        <v>5646</v>
      </c>
      <c r="D477" s="148" t="s">
        <v>5647</v>
      </c>
      <c r="E477" s="320">
        <v>46722150</v>
      </c>
    </row>
    <row r="478" spans="2:5" ht="15.6">
      <c r="B478" s="149">
        <v>475</v>
      </c>
      <c r="C478" s="149" t="s">
        <v>5648</v>
      </c>
      <c r="D478" s="148" t="s">
        <v>5649</v>
      </c>
      <c r="E478" s="320"/>
    </row>
    <row r="479" spans="2:5" ht="15.6">
      <c r="B479" s="149">
        <v>476</v>
      </c>
      <c r="C479" s="149" t="s">
        <v>545</v>
      </c>
      <c r="D479" s="148" t="s">
        <v>5650</v>
      </c>
      <c r="E479" s="320"/>
    </row>
    <row r="480" spans="2:5" ht="15.6">
      <c r="B480" s="149">
        <v>477</v>
      </c>
      <c r="C480" s="149" t="s">
        <v>5651</v>
      </c>
      <c r="D480" s="148" t="s">
        <v>5652</v>
      </c>
      <c r="E480" s="320">
        <v>955144849</v>
      </c>
    </row>
    <row r="481" spans="2:5" ht="15.6">
      <c r="B481" s="149">
        <v>478</v>
      </c>
      <c r="C481" s="149" t="s">
        <v>5653</v>
      </c>
      <c r="D481" s="148" t="s">
        <v>5654</v>
      </c>
      <c r="E481" s="320">
        <v>191413220</v>
      </c>
    </row>
    <row r="482" spans="2:5" ht="15.6">
      <c r="B482" s="149">
        <v>479</v>
      </c>
      <c r="C482" s="149" t="s">
        <v>5655</v>
      </c>
      <c r="D482" s="148" t="s">
        <v>5656</v>
      </c>
      <c r="E482" s="320">
        <v>8541524</v>
      </c>
    </row>
    <row r="483" spans="2:5" ht="15.6">
      <c r="B483" s="149">
        <v>480</v>
      </c>
      <c r="C483" s="149" t="s">
        <v>5657</v>
      </c>
      <c r="D483" s="148" t="s">
        <v>5658</v>
      </c>
      <c r="E483" s="320"/>
    </row>
    <row r="484" spans="2:5" ht="15.6">
      <c r="B484" s="149">
        <v>481</v>
      </c>
      <c r="C484" s="149" t="s">
        <v>5659</v>
      </c>
      <c r="D484" s="148" t="s">
        <v>5660</v>
      </c>
      <c r="E484" s="320">
        <v>39961785</v>
      </c>
    </row>
    <row r="485" spans="2:5" ht="15.6">
      <c r="B485" s="149">
        <v>482</v>
      </c>
      <c r="C485" s="149" t="s">
        <v>5661</v>
      </c>
      <c r="D485" s="148" t="s">
        <v>5662</v>
      </c>
      <c r="E485" s="320">
        <v>6408168953</v>
      </c>
    </row>
    <row r="486" spans="2:5" ht="15.6">
      <c r="B486" s="149">
        <v>483</v>
      </c>
      <c r="C486" s="149" t="s">
        <v>5663</v>
      </c>
      <c r="D486" s="148" t="s">
        <v>5664</v>
      </c>
      <c r="E486" s="320">
        <v>70110526</v>
      </c>
    </row>
    <row r="487" spans="2:5" ht="15.6">
      <c r="B487" s="149">
        <v>484</v>
      </c>
      <c r="C487" s="149" t="s">
        <v>5665</v>
      </c>
      <c r="D487" s="148" t="s">
        <v>5666</v>
      </c>
      <c r="E487" s="320">
        <v>68169450</v>
      </c>
    </row>
    <row r="488" spans="2:5" ht="15.6">
      <c r="B488" s="149">
        <v>485</v>
      </c>
      <c r="C488" s="149" t="s">
        <v>5667</v>
      </c>
      <c r="D488" s="148" t="s">
        <v>5668</v>
      </c>
      <c r="E488" s="320">
        <v>4340000</v>
      </c>
    </row>
    <row r="489" spans="2:5" ht="15.6">
      <c r="B489" s="149">
        <v>486</v>
      </c>
      <c r="C489" s="149" t="s">
        <v>5669</v>
      </c>
      <c r="D489" s="148" t="s">
        <v>5670</v>
      </c>
      <c r="E489" s="320">
        <v>81200963</v>
      </c>
    </row>
    <row r="490" spans="2:5" ht="15.6">
      <c r="B490" s="149">
        <v>487</v>
      </c>
      <c r="C490" s="149" t="s">
        <v>468</v>
      </c>
      <c r="D490" s="148" t="s">
        <v>5671</v>
      </c>
      <c r="E490" s="320">
        <v>524803881</v>
      </c>
    </row>
    <row r="491" spans="2:5" ht="15.6">
      <c r="B491" s="149">
        <v>488</v>
      </c>
      <c r="C491" s="149" t="s">
        <v>5672</v>
      </c>
      <c r="D491" s="148" t="s">
        <v>5673</v>
      </c>
      <c r="E491" s="320">
        <v>30890345</v>
      </c>
    </row>
    <row r="492" spans="2:5" ht="15.6">
      <c r="B492" s="149">
        <v>489</v>
      </c>
      <c r="C492" s="149" t="s">
        <v>5674</v>
      </c>
      <c r="D492" s="148" t="s">
        <v>5675</v>
      </c>
      <c r="E492" s="320"/>
    </row>
    <row r="493" spans="2:5" ht="15.6">
      <c r="B493" s="149">
        <v>490</v>
      </c>
      <c r="C493" s="149" t="s">
        <v>5676</v>
      </c>
      <c r="D493" s="148" t="s">
        <v>5677</v>
      </c>
      <c r="E493" s="320">
        <v>66510700</v>
      </c>
    </row>
    <row r="494" spans="2:5" ht="15.6">
      <c r="B494" s="149">
        <v>491</v>
      </c>
      <c r="C494" s="149" t="s">
        <v>5678</v>
      </c>
      <c r="D494" s="148" t="s">
        <v>5679</v>
      </c>
      <c r="E494" s="320">
        <v>31800000</v>
      </c>
    </row>
    <row r="495" spans="2:5" ht="15.6">
      <c r="B495" s="149">
        <v>492</v>
      </c>
      <c r="C495" s="149" t="s">
        <v>5680</v>
      </c>
      <c r="D495" s="148" t="s">
        <v>5681</v>
      </c>
      <c r="E495" s="320">
        <v>12019151</v>
      </c>
    </row>
    <row r="496" spans="2:5" ht="15.6">
      <c r="B496" s="149">
        <v>493</v>
      </c>
      <c r="C496" s="149" t="s">
        <v>5682</v>
      </c>
      <c r="D496" s="148" t="s">
        <v>5683</v>
      </c>
      <c r="E496" s="320">
        <v>154674440</v>
      </c>
    </row>
    <row r="497" spans="2:5" ht="15.6">
      <c r="B497" s="149">
        <v>494</v>
      </c>
      <c r="C497" s="149" t="s">
        <v>5684</v>
      </c>
      <c r="D497" s="148" t="s">
        <v>5685</v>
      </c>
      <c r="E497" s="320">
        <v>2610169</v>
      </c>
    </row>
    <row r="498" spans="2:5" ht="15.6">
      <c r="B498" s="149">
        <v>495</v>
      </c>
      <c r="C498" s="149" t="s">
        <v>5686</v>
      </c>
      <c r="D498" s="148" t="s">
        <v>5687</v>
      </c>
      <c r="E498" s="320">
        <v>504919561</v>
      </c>
    </row>
    <row r="499" spans="2:5" ht="15.6">
      <c r="B499" s="149">
        <v>496</v>
      </c>
      <c r="C499" s="149" t="s">
        <v>5688</v>
      </c>
      <c r="D499" s="148" t="s">
        <v>5689</v>
      </c>
      <c r="E499" s="320">
        <v>47790000</v>
      </c>
    </row>
    <row r="500" spans="2:5" ht="15.6">
      <c r="B500" s="149">
        <v>497</v>
      </c>
      <c r="C500" s="149" t="s">
        <v>5690</v>
      </c>
      <c r="D500" s="148" t="s">
        <v>5691</v>
      </c>
      <c r="E500" s="320">
        <v>3300000</v>
      </c>
    </row>
    <row r="501" spans="2:5" ht="15.6">
      <c r="B501" s="149">
        <v>498</v>
      </c>
      <c r="C501" s="149" t="s">
        <v>5692</v>
      </c>
      <c r="D501" s="148" t="s">
        <v>5693</v>
      </c>
      <c r="E501" s="320">
        <v>1835909111</v>
      </c>
    </row>
    <row r="502" spans="2:5" ht="15.6">
      <c r="B502" s="149">
        <v>499</v>
      </c>
      <c r="C502" s="149" t="s">
        <v>5694</v>
      </c>
      <c r="D502" s="148" t="s">
        <v>5695</v>
      </c>
      <c r="E502" s="320">
        <v>1111671839</v>
      </c>
    </row>
    <row r="503" spans="2:5" ht="15.6">
      <c r="B503" s="149">
        <v>500</v>
      </c>
      <c r="C503" s="149" t="s">
        <v>5696</v>
      </c>
      <c r="D503" s="148" t="s">
        <v>5697</v>
      </c>
      <c r="E503" s="320">
        <v>152928000</v>
      </c>
    </row>
    <row r="504" spans="2:5" ht="15.6">
      <c r="B504" s="149">
        <v>501</v>
      </c>
      <c r="C504" s="149" t="s">
        <v>5698</v>
      </c>
      <c r="D504" s="148" t="s">
        <v>5699</v>
      </c>
      <c r="E504" s="320">
        <v>1223022800</v>
      </c>
    </row>
    <row r="505" spans="2:5" ht="15.6">
      <c r="B505" s="149">
        <v>502</v>
      </c>
      <c r="C505" s="149" t="s">
        <v>5700</v>
      </c>
      <c r="D505" s="148" t="s">
        <v>5701</v>
      </c>
      <c r="E505" s="320">
        <v>3473578</v>
      </c>
    </row>
    <row r="506" spans="2:5" ht="15.6">
      <c r="B506" s="149">
        <v>503</v>
      </c>
      <c r="C506" s="149" t="s">
        <v>5702</v>
      </c>
      <c r="D506" s="148" t="s">
        <v>5703</v>
      </c>
      <c r="E506" s="320">
        <v>96855906</v>
      </c>
    </row>
    <row r="507" spans="2:5" ht="15.6">
      <c r="B507" s="149">
        <v>504</v>
      </c>
      <c r="C507" s="149" t="s">
        <v>5704</v>
      </c>
      <c r="D507" s="148" t="s">
        <v>5705</v>
      </c>
      <c r="E507" s="320">
        <v>815571787</v>
      </c>
    </row>
    <row r="508" spans="2:5" ht="15.6">
      <c r="B508" s="149">
        <v>505</v>
      </c>
      <c r="C508" s="149" t="s">
        <v>5706</v>
      </c>
      <c r="D508" s="148" t="s">
        <v>5707</v>
      </c>
      <c r="E508" s="320"/>
    </row>
    <row r="509" spans="2:5" ht="15.6">
      <c r="B509" s="149">
        <v>506</v>
      </c>
      <c r="C509" s="149" t="s">
        <v>5708</v>
      </c>
      <c r="D509" s="148" t="s">
        <v>5709</v>
      </c>
      <c r="E509" s="320">
        <v>57577781</v>
      </c>
    </row>
    <row r="510" spans="2:5" ht="15.6">
      <c r="B510" s="149">
        <v>507</v>
      </c>
      <c r="C510" s="149" t="s">
        <v>5710</v>
      </c>
      <c r="D510" s="148" t="s">
        <v>5711</v>
      </c>
      <c r="E510" s="320">
        <v>1962712</v>
      </c>
    </row>
    <row r="511" spans="2:5" ht="15.6">
      <c r="B511" s="149">
        <v>508</v>
      </c>
      <c r="C511" s="149" t="s">
        <v>5712</v>
      </c>
      <c r="D511" s="148" t="s">
        <v>5713</v>
      </c>
      <c r="E511" s="320">
        <v>137824000</v>
      </c>
    </row>
    <row r="512" spans="2:5" ht="15.6">
      <c r="B512" s="149">
        <v>509</v>
      </c>
      <c r="C512" s="149" t="s">
        <v>5714</v>
      </c>
      <c r="D512" s="148" t="s">
        <v>5715</v>
      </c>
      <c r="E512" s="320">
        <v>212227813</v>
      </c>
    </row>
    <row r="513" spans="2:5" ht="15.6">
      <c r="B513" s="149">
        <v>510</v>
      </c>
      <c r="C513" s="149" t="s">
        <v>5716</v>
      </c>
      <c r="D513" s="148" t="s">
        <v>5717</v>
      </c>
      <c r="E513" s="320"/>
    </row>
    <row r="514" spans="2:5" ht="15.6">
      <c r="B514" s="149">
        <v>511</v>
      </c>
      <c r="C514" s="149" t="s">
        <v>5718</v>
      </c>
      <c r="D514" s="148" t="s">
        <v>5719</v>
      </c>
      <c r="E514" s="320"/>
    </row>
    <row r="515" spans="2:5" ht="15.6">
      <c r="B515" s="149">
        <v>512</v>
      </c>
      <c r="C515" s="149" t="s">
        <v>5720</v>
      </c>
      <c r="D515" s="148" t="s">
        <v>5721</v>
      </c>
      <c r="E515" s="320">
        <v>20603390</v>
      </c>
    </row>
    <row r="516" spans="2:5" ht="15.6">
      <c r="B516" s="149">
        <v>513</v>
      </c>
      <c r="C516" s="149" t="s">
        <v>5722</v>
      </c>
      <c r="D516" s="148" t="s">
        <v>5723</v>
      </c>
      <c r="E516" s="320">
        <v>1498243016</v>
      </c>
    </row>
    <row r="517" spans="2:5" ht="15.6">
      <c r="B517" s="149">
        <v>514</v>
      </c>
      <c r="C517" s="149" t="s">
        <v>5724</v>
      </c>
      <c r="D517" s="148" t="s">
        <v>5725</v>
      </c>
      <c r="E517" s="320">
        <v>34338000</v>
      </c>
    </row>
    <row r="518" spans="2:5" ht="15.6">
      <c r="B518" s="149">
        <v>515</v>
      </c>
      <c r="C518" s="149" t="s">
        <v>5726</v>
      </c>
      <c r="D518" s="148" t="s">
        <v>5727</v>
      </c>
      <c r="E518" s="320">
        <v>1090178636</v>
      </c>
    </row>
    <row r="519" spans="2:5" ht="15.6">
      <c r="B519" s="149">
        <v>516</v>
      </c>
      <c r="C519" s="149" t="s">
        <v>5728</v>
      </c>
      <c r="D519" s="148" t="s">
        <v>5729</v>
      </c>
      <c r="E519" s="320"/>
    </row>
    <row r="520" spans="2:5" ht="15.6">
      <c r="B520" s="149">
        <v>517</v>
      </c>
      <c r="C520" s="149" t="s">
        <v>5730</v>
      </c>
      <c r="D520" s="148" t="s">
        <v>5731</v>
      </c>
      <c r="E520" s="320">
        <v>72671067</v>
      </c>
    </row>
    <row r="521" spans="2:5" ht="15.6">
      <c r="B521" s="149">
        <v>518</v>
      </c>
      <c r="C521" s="149" t="s">
        <v>5732</v>
      </c>
      <c r="D521" s="148" t="s">
        <v>5733</v>
      </c>
      <c r="E521" s="320"/>
    </row>
    <row r="522" spans="2:5" ht="15.6">
      <c r="B522" s="149">
        <v>519</v>
      </c>
      <c r="C522" s="149" t="s">
        <v>5734</v>
      </c>
      <c r="D522" s="148" t="s">
        <v>5735</v>
      </c>
      <c r="E522" s="320">
        <v>5725232244</v>
      </c>
    </row>
    <row r="523" spans="2:5" ht="15.6">
      <c r="B523" s="149">
        <v>520</v>
      </c>
      <c r="C523" s="149" t="s">
        <v>5736</v>
      </c>
      <c r="D523" s="148" t="s">
        <v>5737</v>
      </c>
      <c r="E523" s="320">
        <v>44401542</v>
      </c>
    </row>
    <row r="524" spans="2:5" ht="15.6">
      <c r="B524" s="149">
        <v>521</v>
      </c>
      <c r="C524" s="149" t="s">
        <v>5738</v>
      </c>
      <c r="D524" s="148" t="s">
        <v>5739</v>
      </c>
      <c r="E524" s="320">
        <v>432203</v>
      </c>
    </row>
    <row r="525" spans="2:5" ht="15.6">
      <c r="B525" s="149">
        <v>522</v>
      </c>
      <c r="C525" s="149" t="s">
        <v>5740</v>
      </c>
      <c r="D525" s="148" t="s">
        <v>5741</v>
      </c>
      <c r="E525" s="320">
        <v>25172245</v>
      </c>
    </row>
    <row r="526" spans="2:5" ht="15.6">
      <c r="B526" s="149">
        <v>523</v>
      </c>
      <c r="C526" s="149" t="s">
        <v>199</v>
      </c>
      <c r="D526" s="148" t="s">
        <v>5742</v>
      </c>
      <c r="E526" s="320">
        <v>61051487</v>
      </c>
    </row>
    <row r="527" spans="2:5" ht="15.6">
      <c r="B527" s="149">
        <v>524</v>
      </c>
      <c r="C527" s="149" t="s">
        <v>5743</v>
      </c>
      <c r="D527" s="148" t="s">
        <v>5744</v>
      </c>
      <c r="E527" s="320"/>
    </row>
    <row r="528" spans="2:5" ht="15.6">
      <c r="B528" s="149">
        <v>525</v>
      </c>
      <c r="C528" s="149" t="s">
        <v>5745</v>
      </c>
      <c r="D528" s="148" t="s">
        <v>5746</v>
      </c>
      <c r="E528" s="320">
        <v>274015959</v>
      </c>
    </row>
    <row r="529" spans="2:5" ht="15.6">
      <c r="B529" s="149">
        <v>526</v>
      </c>
      <c r="C529" s="149" t="s">
        <v>5747</v>
      </c>
      <c r="D529" s="148" t="s">
        <v>5748</v>
      </c>
      <c r="E529" s="320">
        <v>78771228</v>
      </c>
    </row>
    <row r="530" spans="2:5" ht="15.6">
      <c r="B530" s="149">
        <v>527</v>
      </c>
      <c r="C530" s="149" t="s">
        <v>5749</v>
      </c>
      <c r="D530" s="148" t="s">
        <v>5750</v>
      </c>
      <c r="E530" s="320">
        <v>35400000</v>
      </c>
    </row>
    <row r="531" spans="2:5" ht="15.6">
      <c r="B531" s="149">
        <v>528</v>
      </c>
      <c r="C531" s="149" t="s">
        <v>5751</v>
      </c>
      <c r="D531" s="148" t="s">
        <v>5752</v>
      </c>
      <c r="E531" s="320">
        <v>79524451</v>
      </c>
    </row>
    <row r="532" spans="2:5" ht="15.6">
      <c r="B532" s="149">
        <v>529</v>
      </c>
      <c r="C532" s="149" t="s">
        <v>5753</v>
      </c>
      <c r="D532" s="148" t="s">
        <v>5754</v>
      </c>
      <c r="E532" s="320">
        <v>3585000</v>
      </c>
    </row>
    <row r="533" spans="2:5" ht="15.6">
      <c r="B533" s="149">
        <v>530</v>
      </c>
      <c r="C533" s="149" t="s">
        <v>5755</v>
      </c>
      <c r="D533" s="148" t="s">
        <v>5756</v>
      </c>
      <c r="E533" s="320">
        <v>114166298</v>
      </c>
    </row>
    <row r="534" spans="2:5" ht="15.6">
      <c r="B534" s="149">
        <v>531</v>
      </c>
      <c r="C534" s="149" t="s">
        <v>5757</v>
      </c>
      <c r="D534" s="148" t="s">
        <v>5758</v>
      </c>
      <c r="E534" s="320">
        <v>14254316</v>
      </c>
    </row>
    <row r="535" spans="2:5" ht="15.6">
      <c r="B535" s="149">
        <v>532</v>
      </c>
      <c r="C535" s="149" t="s">
        <v>5759</v>
      </c>
      <c r="D535" s="148" t="s">
        <v>5760</v>
      </c>
      <c r="E535" s="320">
        <v>118997896</v>
      </c>
    </row>
    <row r="536" spans="2:5" ht="15.6">
      <c r="B536" s="149">
        <v>533</v>
      </c>
      <c r="C536" s="149" t="s">
        <v>5761</v>
      </c>
      <c r="D536" s="148" t="s">
        <v>5762</v>
      </c>
      <c r="E536" s="320">
        <v>457303361</v>
      </c>
    </row>
    <row r="537" spans="2:5" ht="15.6">
      <c r="B537" s="149">
        <v>534</v>
      </c>
      <c r="C537" s="149" t="s">
        <v>5763</v>
      </c>
      <c r="D537" s="148" t="s">
        <v>5764</v>
      </c>
      <c r="E537" s="320"/>
    </row>
    <row r="538" spans="2:5" ht="15.6">
      <c r="B538" s="149">
        <v>535</v>
      </c>
      <c r="C538" s="149" t="s">
        <v>5765</v>
      </c>
      <c r="D538" s="148" t="s">
        <v>5766</v>
      </c>
      <c r="E538" s="320">
        <v>97190700</v>
      </c>
    </row>
    <row r="539" spans="2:5" ht="15.6">
      <c r="B539" s="149">
        <v>536</v>
      </c>
      <c r="C539" s="149" t="s">
        <v>5767</v>
      </c>
      <c r="D539" s="148" t="s">
        <v>5768</v>
      </c>
      <c r="E539" s="320">
        <v>122157836</v>
      </c>
    </row>
    <row r="540" spans="2:5" ht="15.6">
      <c r="B540" s="149">
        <v>537</v>
      </c>
      <c r="C540" s="149" t="s">
        <v>5769</v>
      </c>
      <c r="D540" s="148" t="s">
        <v>5770</v>
      </c>
      <c r="E540" s="320">
        <v>2872881</v>
      </c>
    </row>
    <row r="541" spans="2:5" ht="15.6">
      <c r="B541" s="149">
        <v>538</v>
      </c>
      <c r="C541" s="149" t="s">
        <v>5771</v>
      </c>
      <c r="D541" s="148" t="s">
        <v>5772</v>
      </c>
      <c r="E541" s="320">
        <v>27753600</v>
      </c>
    </row>
    <row r="542" spans="2:5" ht="15.6">
      <c r="B542" s="149">
        <v>539</v>
      </c>
      <c r="C542" s="149" t="s">
        <v>5773</v>
      </c>
      <c r="D542" s="148" t="s">
        <v>5774</v>
      </c>
      <c r="E542" s="320"/>
    </row>
    <row r="543" spans="2:5" ht="15.6">
      <c r="B543" s="149">
        <v>540</v>
      </c>
      <c r="C543" s="149" t="s">
        <v>5775</v>
      </c>
      <c r="D543" s="148" t="s">
        <v>5776</v>
      </c>
      <c r="E543" s="320"/>
    </row>
    <row r="544" spans="2:5" ht="15.6">
      <c r="B544" s="149">
        <v>541</v>
      </c>
      <c r="C544" s="149" t="s">
        <v>5777</v>
      </c>
      <c r="D544" s="148" t="s">
        <v>5778</v>
      </c>
      <c r="E544" s="320">
        <v>150000</v>
      </c>
    </row>
    <row r="545" spans="2:5" ht="15.6">
      <c r="B545" s="149">
        <v>542</v>
      </c>
      <c r="C545" s="149" t="s">
        <v>5779</v>
      </c>
      <c r="D545" s="148" t="s">
        <v>5780</v>
      </c>
      <c r="E545" s="320">
        <v>31270000</v>
      </c>
    </row>
    <row r="546" spans="2:5" ht="15.6">
      <c r="B546" s="149">
        <v>543</v>
      </c>
      <c r="C546" s="149" t="s">
        <v>5781</v>
      </c>
      <c r="D546" s="148" t="s">
        <v>5782</v>
      </c>
      <c r="E546" s="320">
        <v>50566747</v>
      </c>
    </row>
    <row r="547" spans="2:5" ht="15.6">
      <c r="B547" s="149">
        <v>544</v>
      </c>
      <c r="C547" s="149" t="s">
        <v>5783</v>
      </c>
      <c r="D547" s="148" t="s">
        <v>5784</v>
      </c>
      <c r="E547" s="320"/>
    </row>
    <row r="548" spans="2:5" ht="15.6">
      <c r="B548" s="149">
        <v>545</v>
      </c>
      <c r="C548" s="149" t="s">
        <v>5785</v>
      </c>
      <c r="D548" s="148" t="s">
        <v>5786</v>
      </c>
      <c r="E548" s="320">
        <v>99136591</v>
      </c>
    </row>
    <row r="549" spans="2:5" ht="15.6">
      <c r="B549" s="149">
        <v>546</v>
      </c>
      <c r="C549" s="149" t="s">
        <v>5787</v>
      </c>
      <c r="D549" s="148" t="s">
        <v>5788</v>
      </c>
      <c r="E549" s="320">
        <v>255396085</v>
      </c>
    </row>
    <row r="550" spans="2:5" ht="15.6">
      <c r="B550" s="149">
        <v>547</v>
      </c>
      <c r="C550" s="149" t="s">
        <v>5789</v>
      </c>
      <c r="D550" s="148" t="s">
        <v>5790</v>
      </c>
      <c r="E550" s="320"/>
    </row>
    <row r="551" spans="2:5" ht="15.6">
      <c r="B551" s="149">
        <v>548</v>
      </c>
      <c r="C551" s="149" t="s">
        <v>5791</v>
      </c>
      <c r="D551" s="148" t="s">
        <v>5792</v>
      </c>
      <c r="E551" s="320">
        <v>80583700</v>
      </c>
    </row>
    <row r="552" spans="2:5" ht="15.6">
      <c r="B552" s="149">
        <v>549</v>
      </c>
      <c r="C552" s="149" t="s">
        <v>5793</v>
      </c>
      <c r="D552" s="148" t="s">
        <v>5794</v>
      </c>
      <c r="E552" s="320">
        <v>51858935</v>
      </c>
    </row>
    <row r="553" spans="2:5" ht="15.6">
      <c r="B553" s="149">
        <v>550</v>
      </c>
      <c r="C553" s="149" t="s">
        <v>512</v>
      </c>
      <c r="D553" s="148" t="s">
        <v>5795</v>
      </c>
      <c r="E553" s="320">
        <v>31373956530</v>
      </c>
    </row>
    <row r="554" spans="2:5" ht="15.6">
      <c r="B554" s="149">
        <v>551</v>
      </c>
      <c r="C554" s="149" t="s">
        <v>5796</v>
      </c>
      <c r="D554" s="148" t="s">
        <v>5797</v>
      </c>
      <c r="E554" s="320">
        <v>111062384</v>
      </c>
    </row>
    <row r="555" spans="2:5" ht="15.6">
      <c r="B555" s="149">
        <v>552</v>
      </c>
      <c r="C555" s="149" t="s">
        <v>5798</v>
      </c>
      <c r="D555" s="148" t="s">
        <v>5799</v>
      </c>
      <c r="E555" s="320">
        <v>4184000</v>
      </c>
    </row>
    <row r="556" spans="2:5" ht="15.6">
      <c r="B556" s="149">
        <v>553</v>
      </c>
      <c r="C556" s="149" t="s">
        <v>5800</v>
      </c>
      <c r="D556" s="148" t="s">
        <v>5801</v>
      </c>
      <c r="E556" s="320">
        <v>241927659</v>
      </c>
    </row>
    <row r="557" spans="2:5" ht="15.6">
      <c r="B557" s="149">
        <v>554</v>
      </c>
      <c r="C557" s="149" t="s">
        <v>5802</v>
      </c>
      <c r="D557" s="148" t="s">
        <v>5803</v>
      </c>
      <c r="E557" s="320">
        <v>1087483144</v>
      </c>
    </row>
    <row r="558" spans="2:5" ht="15.6">
      <c r="B558" s="149">
        <v>555</v>
      </c>
      <c r="C558" s="149" t="s">
        <v>5804</v>
      </c>
      <c r="D558" s="148" t="s">
        <v>5805</v>
      </c>
      <c r="E558" s="320">
        <v>395932774</v>
      </c>
    </row>
    <row r="559" spans="2:5" ht="15.6">
      <c r="B559" s="149">
        <v>556</v>
      </c>
      <c r="C559" s="149" t="s">
        <v>5806</v>
      </c>
      <c r="D559" s="148" t="s">
        <v>5807</v>
      </c>
      <c r="E559" s="320">
        <v>3907931068</v>
      </c>
    </row>
    <row r="560" spans="2:5" ht="15.6">
      <c r="B560" s="149">
        <v>557</v>
      </c>
      <c r="C560" s="149" t="s">
        <v>5808</v>
      </c>
      <c r="D560" s="148" t="s">
        <v>5809</v>
      </c>
      <c r="E560" s="320">
        <v>1737288</v>
      </c>
    </row>
    <row r="561" spans="2:5" ht="15.6">
      <c r="B561" s="149">
        <v>558</v>
      </c>
      <c r="C561" s="149" t="s">
        <v>5810</v>
      </c>
      <c r="D561" s="148" t="s">
        <v>5811</v>
      </c>
      <c r="E561" s="320">
        <v>22025635</v>
      </c>
    </row>
    <row r="562" spans="2:5" ht="15.6">
      <c r="B562" s="149">
        <v>559</v>
      </c>
      <c r="C562" s="149" t="s">
        <v>5812</v>
      </c>
      <c r="D562" s="148" t="s">
        <v>5813</v>
      </c>
      <c r="E562" s="320">
        <v>10110000</v>
      </c>
    </row>
    <row r="563" spans="2:5" ht="15.6">
      <c r="B563" s="149">
        <v>560</v>
      </c>
      <c r="C563" s="149" t="s">
        <v>5814</v>
      </c>
      <c r="D563" s="148" t="s">
        <v>5815</v>
      </c>
      <c r="E563" s="320">
        <v>219742946</v>
      </c>
    </row>
    <row r="564" spans="2:5" ht="15.6">
      <c r="B564" s="149">
        <v>561</v>
      </c>
      <c r="C564" s="149" t="s">
        <v>5816</v>
      </c>
      <c r="D564" s="148" t="s">
        <v>5817</v>
      </c>
      <c r="E564" s="320">
        <v>22711864</v>
      </c>
    </row>
    <row r="565" spans="2:5" ht="15.6">
      <c r="B565" s="149">
        <v>562</v>
      </c>
      <c r="C565" s="149" t="s">
        <v>5818</v>
      </c>
      <c r="D565" s="148" t="s">
        <v>5819</v>
      </c>
      <c r="E565" s="320"/>
    </row>
    <row r="566" spans="2:5" ht="15.6">
      <c r="B566" s="149">
        <v>563</v>
      </c>
      <c r="C566" s="149" t="s">
        <v>5820</v>
      </c>
      <c r="D566" s="148" t="s">
        <v>5821</v>
      </c>
      <c r="E566" s="320">
        <v>29500000</v>
      </c>
    </row>
    <row r="567" spans="2:5" ht="15.6">
      <c r="B567" s="149">
        <v>564</v>
      </c>
      <c r="C567" s="149" t="s">
        <v>5822</v>
      </c>
      <c r="D567" s="148" t="s">
        <v>5823</v>
      </c>
      <c r="E567" s="320">
        <v>3556304653</v>
      </c>
    </row>
    <row r="568" spans="2:5" ht="15.6">
      <c r="B568" s="149">
        <v>565</v>
      </c>
      <c r="C568" s="149" t="s">
        <v>5824</v>
      </c>
      <c r="D568" s="148" t="s">
        <v>5825</v>
      </c>
      <c r="E568" s="320">
        <v>1148271550</v>
      </c>
    </row>
    <row r="569" spans="2:5" ht="15.6">
      <c r="B569" s="149">
        <v>566</v>
      </c>
      <c r="C569" s="149" t="s">
        <v>5826</v>
      </c>
      <c r="D569" s="148" t="s">
        <v>5827</v>
      </c>
      <c r="E569" s="320">
        <v>3481572241</v>
      </c>
    </row>
    <row r="570" spans="2:5" ht="15.6">
      <c r="B570" s="149">
        <v>567</v>
      </c>
      <c r="C570" s="149" t="s">
        <v>5828</v>
      </c>
      <c r="D570" s="148" t="s">
        <v>5829</v>
      </c>
      <c r="E570" s="320">
        <v>58063080</v>
      </c>
    </row>
    <row r="571" spans="2:5" ht="15.6">
      <c r="B571" s="149">
        <v>568</v>
      </c>
      <c r="C571" s="149" t="s">
        <v>5830</v>
      </c>
      <c r="D571" s="148" t="s">
        <v>5831</v>
      </c>
      <c r="E571" s="320">
        <v>118000000</v>
      </c>
    </row>
    <row r="572" spans="2:5" ht="15.6">
      <c r="B572" s="149">
        <v>569</v>
      </c>
      <c r="C572" s="149" t="s">
        <v>5832</v>
      </c>
      <c r="D572" s="148" t="s">
        <v>5833</v>
      </c>
      <c r="E572" s="320">
        <v>37446946</v>
      </c>
    </row>
    <row r="573" spans="2:5" ht="15.6">
      <c r="B573" s="149">
        <v>570</v>
      </c>
      <c r="C573" s="149" t="s">
        <v>5834</v>
      </c>
      <c r="D573" s="148" t="s">
        <v>5835</v>
      </c>
      <c r="E573" s="320">
        <v>31566355</v>
      </c>
    </row>
    <row r="574" spans="2:5" ht="15.6">
      <c r="B574" s="149">
        <v>571</v>
      </c>
      <c r="C574" s="149" t="s">
        <v>5836</v>
      </c>
      <c r="D574" s="148" t="s">
        <v>5837</v>
      </c>
      <c r="E574" s="320">
        <v>54808680</v>
      </c>
    </row>
    <row r="575" spans="2:5" ht="15.6">
      <c r="B575" s="149">
        <v>572</v>
      </c>
      <c r="C575" s="149" t="s">
        <v>5838</v>
      </c>
      <c r="D575" s="148" t="s">
        <v>5839</v>
      </c>
      <c r="E575" s="320">
        <v>13750847</v>
      </c>
    </row>
    <row r="576" spans="2:5" ht="15.6">
      <c r="B576" s="149">
        <v>573</v>
      </c>
      <c r="C576" s="149" t="s">
        <v>5840</v>
      </c>
      <c r="D576" s="148" t="s">
        <v>5841</v>
      </c>
      <c r="E576" s="320"/>
    </row>
    <row r="577" spans="2:5" ht="15.6">
      <c r="B577" s="149">
        <v>574</v>
      </c>
      <c r="C577" s="149" t="s">
        <v>5842</v>
      </c>
      <c r="D577" s="148" t="s">
        <v>5843</v>
      </c>
      <c r="E577" s="320">
        <v>42390000</v>
      </c>
    </row>
    <row r="578" spans="2:5" ht="15.6">
      <c r="B578" s="149">
        <v>575</v>
      </c>
      <c r="C578" s="149" t="s">
        <v>5844</v>
      </c>
      <c r="D578" s="148" t="s">
        <v>5845</v>
      </c>
      <c r="E578" s="320"/>
    </row>
    <row r="579" spans="2:5" ht="15.6">
      <c r="B579" s="149">
        <v>576</v>
      </c>
      <c r="C579" s="149" t="s">
        <v>5846</v>
      </c>
      <c r="D579" s="148" t="s">
        <v>5847</v>
      </c>
      <c r="E579" s="320">
        <v>310529207</v>
      </c>
    </row>
    <row r="580" spans="2:5" ht="15.6">
      <c r="B580" s="149">
        <v>577</v>
      </c>
      <c r="C580" s="149" t="s">
        <v>5848</v>
      </c>
      <c r="D580" s="148" t="s">
        <v>5849</v>
      </c>
      <c r="E580" s="320">
        <v>104395997</v>
      </c>
    </row>
    <row r="581" spans="2:5" ht="15.6">
      <c r="B581" s="149">
        <v>578</v>
      </c>
      <c r="C581" s="149" t="s">
        <v>5850</v>
      </c>
      <c r="D581" s="148" t="s">
        <v>5851</v>
      </c>
      <c r="E581" s="320">
        <v>639544521</v>
      </c>
    </row>
    <row r="582" spans="2:5" ht="15.6">
      <c r="B582" s="149">
        <v>579</v>
      </c>
      <c r="C582" s="149" t="s">
        <v>5852</v>
      </c>
      <c r="D582" s="148" t="s">
        <v>5853</v>
      </c>
      <c r="E582" s="320"/>
    </row>
    <row r="583" spans="2:5" ht="15.6">
      <c r="B583" s="149">
        <v>580</v>
      </c>
      <c r="C583" s="149" t="s">
        <v>5854</v>
      </c>
      <c r="D583" s="148" t="s">
        <v>5855</v>
      </c>
      <c r="E583" s="320">
        <v>564993281</v>
      </c>
    </row>
    <row r="584" spans="2:5" ht="15.6">
      <c r="B584" s="149">
        <v>581</v>
      </c>
      <c r="C584" s="149" t="s">
        <v>5856</v>
      </c>
      <c r="D584" s="148" t="s">
        <v>5857</v>
      </c>
      <c r="E584" s="320"/>
    </row>
    <row r="585" spans="2:5" ht="15.6">
      <c r="B585" s="149">
        <v>582</v>
      </c>
      <c r="C585" s="149" t="s">
        <v>5858</v>
      </c>
      <c r="D585" s="148" t="s">
        <v>5859</v>
      </c>
      <c r="E585" s="320">
        <v>26833200</v>
      </c>
    </row>
    <row r="586" spans="2:5" ht="15.6">
      <c r="B586" s="149">
        <v>583</v>
      </c>
      <c r="C586" s="149" t="s">
        <v>5860</v>
      </c>
      <c r="D586" s="148" t="s">
        <v>5861</v>
      </c>
      <c r="E586" s="320">
        <v>63640940</v>
      </c>
    </row>
    <row r="587" spans="2:5" ht="15.6">
      <c r="B587" s="149">
        <v>584</v>
      </c>
      <c r="C587" s="149" t="s">
        <v>5862</v>
      </c>
      <c r="D587" s="148" t="s">
        <v>5863</v>
      </c>
      <c r="E587" s="320">
        <v>1245473620</v>
      </c>
    </row>
    <row r="588" spans="2:5" ht="15.6">
      <c r="B588" s="149">
        <v>585</v>
      </c>
      <c r="C588" s="149" t="s">
        <v>410</v>
      </c>
      <c r="D588" s="148" t="s">
        <v>5864</v>
      </c>
      <c r="E588" s="320">
        <v>628029942</v>
      </c>
    </row>
    <row r="589" spans="2:5" ht="15.6">
      <c r="B589" s="149">
        <v>586</v>
      </c>
      <c r="C589" s="149" t="s">
        <v>5865</v>
      </c>
      <c r="D589" s="148" t="s">
        <v>5866</v>
      </c>
      <c r="E589" s="320"/>
    </row>
    <row r="590" spans="2:5" ht="15.6">
      <c r="B590" s="149">
        <v>587</v>
      </c>
      <c r="C590" s="149" t="s">
        <v>5867</v>
      </c>
      <c r="D590" s="148" t="s">
        <v>5868</v>
      </c>
      <c r="E590" s="320">
        <v>26092160</v>
      </c>
    </row>
    <row r="591" spans="2:5" ht="15.6">
      <c r="B591" s="149">
        <v>588</v>
      </c>
      <c r="C591" s="149" t="s">
        <v>520</v>
      </c>
      <c r="D591" s="148" t="s">
        <v>5869</v>
      </c>
      <c r="E591" s="320"/>
    </row>
    <row r="592" spans="2:5" ht="15.6">
      <c r="B592" s="149">
        <v>589</v>
      </c>
      <c r="C592" s="149" t="s">
        <v>5870</v>
      </c>
      <c r="D592" s="148" t="s">
        <v>5871</v>
      </c>
      <c r="E592" s="320">
        <v>33690204</v>
      </c>
    </row>
    <row r="593" spans="2:5" ht="15.6">
      <c r="B593" s="149">
        <v>590</v>
      </c>
      <c r="C593" s="149" t="s">
        <v>5872</v>
      </c>
      <c r="D593" s="148" t="s">
        <v>5873</v>
      </c>
      <c r="E593" s="320">
        <v>92763929</v>
      </c>
    </row>
    <row r="594" spans="2:5" ht="15.6">
      <c r="B594" s="149">
        <v>591</v>
      </c>
      <c r="C594" s="149" t="s">
        <v>119</v>
      </c>
      <c r="D594" s="148" t="s">
        <v>5874</v>
      </c>
      <c r="E594" s="320">
        <v>2341395649</v>
      </c>
    </row>
    <row r="595" spans="2:5" ht="15.6">
      <c r="B595" s="149">
        <v>592</v>
      </c>
      <c r="C595" s="149" t="s">
        <v>5875</v>
      </c>
      <c r="D595" s="148" t="s">
        <v>5876</v>
      </c>
      <c r="E595" s="320">
        <v>494702784</v>
      </c>
    </row>
    <row r="596" spans="2:5" ht="15.6">
      <c r="B596" s="149">
        <v>593</v>
      </c>
      <c r="C596" s="149" t="s">
        <v>5877</v>
      </c>
      <c r="D596" s="148" t="s">
        <v>5878</v>
      </c>
      <c r="E596" s="320">
        <v>45933055</v>
      </c>
    </row>
    <row r="597" spans="2:5" ht="15.6">
      <c r="B597" s="149">
        <v>594</v>
      </c>
      <c r="C597" s="149" t="s">
        <v>5879</v>
      </c>
      <c r="D597" s="148" t="s">
        <v>5880</v>
      </c>
      <c r="E597" s="320">
        <v>80635300</v>
      </c>
    </row>
    <row r="598" spans="2:5" ht="15.6">
      <c r="B598" s="149">
        <v>595</v>
      </c>
      <c r="C598" s="149" t="s">
        <v>5881</v>
      </c>
      <c r="D598" s="148" t="s">
        <v>5882</v>
      </c>
      <c r="E598" s="320">
        <v>151209749</v>
      </c>
    </row>
    <row r="599" spans="2:5" ht="15.6">
      <c r="B599" s="149">
        <v>596</v>
      </c>
      <c r="C599" s="149" t="s">
        <v>5883</v>
      </c>
      <c r="D599" s="148" t="s">
        <v>5884</v>
      </c>
      <c r="E599" s="320">
        <v>56805615</v>
      </c>
    </row>
    <row r="600" spans="2:5" ht="15.6">
      <c r="B600" s="149">
        <v>597</v>
      </c>
      <c r="C600" s="149" t="s">
        <v>5885</v>
      </c>
      <c r="D600" s="148" t="s">
        <v>5886</v>
      </c>
      <c r="E600" s="320"/>
    </row>
    <row r="601" spans="2:5" ht="15.6">
      <c r="B601" s="149">
        <v>598</v>
      </c>
      <c r="C601" s="149" t="s">
        <v>5887</v>
      </c>
      <c r="D601" s="148" t="s">
        <v>5888</v>
      </c>
      <c r="E601" s="320">
        <v>223013849</v>
      </c>
    </row>
    <row r="602" spans="2:5" ht="15.6">
      <c r="B602" s="149">
        <v>599</v>
      </c>
      <c r="C602" s="149" t="s">
        <v>5889</v>
      </c>
      <c r="D602" s="148" t="s">
        <v>5890</v>
      </c>
      <c r="E602" s="320">
        <v>163366743</v>
      </c>
    </row>
    <row r="603" spans="2:5" ht="15.6">
      <c r="B603" s="149">
        <v>600</v>
      </c>
      <c r="C603" s="149" t="s">
        <v>5891</v>
      </c>
      <c r="D603" s="148" t="s">
        <v>5892</v>
      </c>
      <c r="E603" s="320">
        <v>28070266</v>
      </c>
    </row>
    <row r="604" spans="2:5" ht="15.6">
      <c r="B604" s="149">
        <v>601</v>
      </c>
      <c r="C604" s="149" t="s">
        <v>5893</v>
      </c>
      <c r="D604" s="148" t="s">
        <v>5894</v>
      </c>
      <c r="E604" s="320"/>
    </row>
    <row r="605" spans="2:5" ht="15.6">
      <c r="B605" s="149">
        <v>602</v>
      </c>
      <c r="C605" s="149" t="s">
        <v>5895</v>
      </c>
      <c r="D605" s="148" t="s">
        <v>5896</v>
      </c>
      <c r="E605" s="320">
        <v>92208150</v>
      </c>
    </row>
    <row r="606" spans="2:5" ht="15.6">
      <c r="B606" s="149">
        <v>603</v>
      </c>
      <c r="C606" s="149" t="s">
        <v>5897</v>
      </c>
      <c r="D606" s="148" t="s">
        <v>5898</v>
      </c>
      <c r="E606" s="320"/>
    </row>
    <row r="607" spans="2:5" ht="15.6">
      <c r="B607" s="149">
        <v>604</v>
      </c>
      <c r="C607" s="149" t="s">
        <v>5899</v>
      </c>
      <c r="D607" s="148" t="s">
        <v>5900</v>
      </c>
      <c r="E607" s="320">
        <v>97983955</v>
      </c>
    </row>
    <row r="608" spans="2:5" ht="15.6">
      <c r="B608" s="149">
        <v>605</v>
      </c>
      <c r="C608" s="149" t="s">
        <v>5901</v>
      </c>
      <c r="D608" s="148" t="s">
        <v>5902</v>
      </c>
      <c r="E608" s="320">
        <v>866367189</v>
      </c>
    </row>
    <row r="609" spans="2:5" ht="15.6">
      <c r="B609" s="149">
        <v>606</v>
      </c>
      <c r="C609" s="149" t="s">
        <v>5903</v>
      </c>
      <c r="D609" s="148" t="s">
        <v>5904</v>
      </c>
      <c r="E609" s="320">
        <v>362735410</v>
      </c>
    </row>
    <row r="610" spans="2:5" ht="15.6">
      <c r="B610" s="149">
        <v>607</v>
      </c>
      <c r="C610" s="149" t="s">
        <v>5905</v>
      </c>
      <c r="D610" s="148" t="s">
        <v>5906</v>
      </c>
      <c r="E610" s="320">
        <v>1279003854</v>
      </c>
    </row>
    <row r="611" spans="2:5" ht="15.6">
      <c r="B611" s="149">
        <v>608</v>
      </c>
      <c r="C611" s="149" t="s">
        <v>5907</v>
      </c>
      <c r="D611" s="148" t="s">
        <v>5908</v>
      </c>
      <c r="E611" s="320">
        <v>54085300</v>
      </c>
    </row>
    <row r="612" spans="2:5" ht="15.6">
      <c r="B612" s="149">
        <v>609</v>
      </c>
      <c r="C612" s="149" t="s">
        <v>5909</v>
      </c>
      <c r="D612" s="148" t="s">
        <v>5910</v>
      </c>
      <c r="E612" s="320">
        <v>94718581</v>
      </c>
    </row>
    <row r="613" spans="2:5" ht="15.6">
      <c r="B613" s="149">
        <v>610</v>
      </c>
      <c r="C613" s="149" t="s">
        <v>5911</v>
      </c>
      <c r="D613" s="148" t="s">
        <v>5912</v>
      </c>
      <c r="E613" s="320">
        <v>116213090</v>
      </c>
    </row>
    <row r="614" spans="2:5" ht="15.6">
      <c r="B614" s="149">
        <v>611</v>
      </c>
      <c r="C614" s="149" t="s">
        <v>5913</v>
      </c>
      <c r="D614" s="148" t="s">
        <v>5914</v>
      </c>
      <c r="E614" s="320">
        <v>83534036</v>
      </c>
    </row>
    <row r="615" spans="2:5" ht="15.6">
      <c r="B615" s="149">
        <v>612</v>
      </c>
      <c r="C615" s="149" t="s">
        <v>5915</v>
      </c>
      <c r="D615" s="148" t="s">
        <v>5916</v>
      </c>
      <c r="E615" s="320">
        <v>143443020</v>
      </c>
    </row>
    <row r="616" spans="2:5" ht="15.6">
      <c r="B616" s="149">
        <v>613</v>
      </c>
      <c r="C616" s="149" t="s">
        <v>5917</v>
      </c>
      <c r="D616" s="148" t="s">
        <v>5918</v>
      </c>
      <c r="E616" s="320"/>
    </row>
    <row r="617" spans="2:5" ht="15.6">
      <c r="B617" s="149">
        <v>614</v>
      </c>
      <c r="C617" s="149" t="s">
        <v>5919</v>
      </c>
      <c r="D617" s="148" t="s">
        <v>5920</v>
      </c>
      <c r="E617" s="320">
        <v>88535751</v>
      </c>
    </row>
    <row r="618" spans="2:5" ht="15.6">
      <c r="B618" s="149">
        <v>615</v>
      </c>
      <c r="C618" s="149" t="s">
        <v>5921</v>
      </c>
      <c r="D618" s="148" t="s">
        <v>5922</v>
      </c>
      <c r="E618" s="320">
        <v>40718973</v>
      </c>
    </row>
    <row r="619" spans="2:5" ht="15.6">
      <c r="B619" s="149">
        <v>616</v>
      </c>
      <c r="C619" s="149" t="s">
        <v>5923</v>
      </c>
      <c r="D619" s="148" t="s">
        <v>5924</v>
      </c>
      <c r="E619" s="320">
        <v>173838057</v>
      </c>
    </row>
    <row r="620" spans="2:5" ht="15.6">
      <c r="B620" s="149">
        <v>617</v>
      </c>
      <c r="C620" s="149" t="s">
        <v>5925</v>
      </c>
      <c r="D620" s="148" t="s">
        <v>5926</v>
      </c>
      <c r="E620" s="320">
        <v>12000000</v>
      </c>
    </row>
    <row r="621" spans="2:5" ht="15.6">
      <c r="B621" s="149">
        <v>618</v>
      </c>
      <c r="C621" s="149" t="s">
        <v>5927</v>
      </c>
      <c r="D621" s="148" t="s">
        <v>5928</v>
      </c>
      <c r="E621" s="320">
        <v>171292528</v>
      </c>
    </row>
    <row r="622" spans="2:5" ht="15.6">
      <c r="B622" s="149">
        <v>619</v>
      </c>
      <c r="C622" s="149" t="s">
        <v>5929</v>
      </c>
      <c r="D622" s="148" t="s">
        <v>5930</v>
      </c>
      <c r="E622" s="320"/>
    </row>
    <row r="623" spans="2:5" ht="15.6">
      <c r="B623" s="149">
        <v>620</v>
      </c>
      <c r="C623" s="149" t="s">
        <v>5931</v>
      </c>
      <c r="D623" s="148" t="s">
        <v>5932</v>
      </c>
      <c r="E623" s="320">
        <v>8420000</v>
      </c>
    </row>
    <row r="624" spans="2:5" ht="15.6">
      <c r="B624" s="149">
        <v>621</v>
      </c>
      <c r="C624" s="149" t="s">
        <v>5933</v>
      </c>
      <c r="D624" s="148" t="s">
        <v>5934</v>
      </c>
      <c r="E624" s="320">
        <v>549423990</v>
      </c>
    </row>
    <row r="625" spans="2:5" ht="15.6">
      <c r="B625" s="149">
        <v>622</v>
      </c>
      <c r="C625" s="149" t="s">
        <v>5935</v>
      </c>
      <c r="D625" s="148" t="s">
        <v>5936</v>
      </c>
      <c r="E625" s="320">
        <v>5163302304</v>
      </c>
    </row>
    <row r="626" spans="2:5" ht="15.6">
      <c r="B626" s="149">
        <v>623</v>
      </c>
      <c r="C626" s="149" t="s">
        <v>5937</v>
      </c>
      <c r="D626" s="148" t="s">
        <v>5938</v>
      </c>
      <c r="E626" s="320">
        <v>430110621</v>
      </c>
    </row>
    <row r="627" spans="2:5" ht="15.6">
      <c r="B627" s="149">
        <v>624</v>
      </c>
      <c r="C627" s="149" t="s">
        <v>5939</v>
      </c>
      <c r="D627" s="148" t="s">
        <v>5940</v>
      </c>
      <c r="E627" s="320">
        <v>81969467</v>
      </c>
    </row>
    <row r="628" spans="2:5" ht="15.6">
      <c r="B628" s="149">
        <v>625</v>
      </c>
      <c r="C628" s="149" t="s">
        <v>5941</v>
      </c>
      <c r="D628" s="148" t="s">
        <v>5942</v>
      </c>
      <c r="E628" s="320"/>
    </row>
    <row r="629" spans="2:5" ht="15.6">
      <c r="B629" s="149">
        <v>626</v>
      </c>
      <c r="C629" s="149" t="s">
        <v>5943</v>
      </c>
      <c r="D629" s="148" t="s">
        <v>5944</v>
      </c>
      <c r="E629" s="320"/>
    </row>
    <row r="630" spans="2:5" ht="15.6">
      <c r="B630" s="149">
        <v>627</v>
      </c>
      <c r="C630" s="149" t="s">
        <v>5945</v>
      </c>
      <c r="D630" s="148" t="s">
        <v>5946</v>
      </c>
      <c r="E630" s="320"/>
    </row>
    <row r="631" spans="2:5" ht="15.6">
      <c r="B631" s="149">
        <v>628</v>
      </c>
      <c r="C631" s="149" t="s">
        <v>5947</v>
      </c>
      <c r="D631" s="148" t="s">
        <v>5948</v>
      </c>
      <c r="E631" s="320">
        <v>42002767</v>
      </c>
    </row>
    <row r="632" spans="2:5" ht="15.6">
      <c r="B632" s="149">
        <v>629</v>
      </c>
      <c r="C632" s="149" t="s">
        <v>5949</v>
      </c>
      <c r="D632" s="148" t="s">
        <v>5950</v>
      </c>
      <c r="E632" s="320">
        <v>88113804</v>
      </c>
    </row>
    <row r="633" spans="2:5" ht="15.6">
      <c r="B633" s="149">
        <v>630</v>
      </c>
      <c r="C633" s="149" t="s">
        <v>5951</v>
      </c>
      <c r="D633" s="148" t="s">
        <v>5952</v>
      </c>
      <c r="E633" s="320">
        <v>29657589</v>
      </c>
    </row>
    <row r="634" spans="2:5" ht="15.6">
      <c r="B634" s="149">
        <v>631</v>
      </c>
      <c r="C634" s="149" t="s">
        <v>5953</v>
      </c>
      <c r="D634" s="148" t="s">
        <v>5954</v>
      </c>
      <c r="E634" s="320"/>
    </row>
    <row r="635" spans="2:5" ht="15.6">
      <c r="B635" s="149">
        <v>632</v>
      </c>
      <c r="C635" s="149" t="s">
        <v>5955</v>
      </c>
      <c r="D635" s="148" t="s">
        <v>5956</v>
      </c>
      <c r="E635" s="320">
        <v>146912242</v>
      </c>
    </row>
    <row r="636" spans="2:5" ht="15.6">
      <c r="B636" s="149">
        <v>633</v>
      </c>
      <c r="C636" s="149" t="s">
        <v>5957</v>
      </c>
      <c r="D636" s="148" t="s">
        <v>5958</v>
      </c>
      <c r="E636" s="320">
        <v>29382000</v>
      </c>
    </row>
    <row r="637" spans="2:5" ht="15.6">
      <c r="B637" s="149">
        <v>634</v>
      </c>
      <c r="C637" s="149" t="s">
        <v>5959</v>
      </c>
      <c r="D637" s="148" t="s">
        <v>5960</v>
      </c>
      <c r="E637" s="320">
        <v>249724628</v>
      </c>
    </row>
    <row r="638" spans="2:5" ht="15.6">
      <c r="B638" s="149">
        <v>635</v>
      </c>
      <c r="C638" s="149" t="s">
        <v>5961</v>
      </c>
      <c r="D638" s="148" t="s">
        <v>5962</v>
      </c>
      <c r="E638" s="320">
        <v>5396059</v>
      </c>
    </row>
    <row r="639" spans="2:5" ht="15.6">
      <c r="B639" s="149">
        <v>636</v>
      </c>
      <c r="C639" s="149" t="s">
        <v>5963</v>
      </c>
      <c r="D639" s="148" t="s">
        <v>5964</v>
      </c>
      <c r="E639" s="320">
        <v>38350000</v>
      </c>
    </row>
    <row r="640" spans="2:5" ht="15.6">
      <c r="B640" s="149">
        <v>637</v>
      </c>
      <c r="C640" s="149" t="s">
        <v>5965</v>
      </c>
      <c r="D640" s="148" t="s">
        <v>5966</v>
      </c>
      <c r="E640" s="320">
        <v>121598750</v>
      </c>
    </row>
    <row r="641" spans="2:5" ht="15.6">
      <c r="B641" s="149">
        <v>638</v>
      </c>
      <c r="C641" s="149" t="s">
        <v>5967</v>
      </c>
      <c r="D641" s="148" t="s">
        <v>5968</v>
      </c>
      <c r="E641" s="320">
        <v>169263940</v>
      </c>
    </row>
    <row r="642" spans="2:5" ht="15.6">
      <c r="B642" s="149">
        <v>639</v>
      </c>
      <c r="C642" s="149" t="s">
        <v>5969</v>
      </c>
      <c r="D642" s="148" t="s">
        <v>5970</v>
      </c>
      <c r="E642" s="320">
        <v>9775000</v>
      </c>
    </row>
    <row r="643" spans="2:5" ht="15.6">
      <c r="B643" s="149">
        <v>640</v>
      </c>
      <c r="C643" s="149" t="s">
        <v>5971</v>
      </c>
      <c r="D643" s="148" t="s">
        <v>5972</v>
      </c>
      <c r="E643" s="320"/>
    </row>
    <row r="644" spans="2:5" ht="15.6">
      <c r="B644" s="149">
        <v>641</v>
      </c>
      <c r="C644" s="149" t="s">
        <v>5973</v>
      </c>
      <c r="D644" s="148" t="s">
        <v>5974</v>
      </c>
      <c r="E644" s="320">
        <v>72727322</v>
      </c>
    </row>
    <row r="645" spans="2:5" ht="15.6">
      <c r="B645" s="149">
        <v>642</v>
      </c>
      <c r="C645" s="149" t="s">
        <v>5975</v>
      </c>
      <c r="D645" s="148" t="s">
        <v>5976</v>
      </c>
      <c r="E645" s="320">
        <v>74210000</v>
      </c>
    </row>
    <row r="646" spans="2:5" ht="15.6">
      <c r="B646" s="149">
        <v>643</v>
      </c>
      <c r="C646" s="149" t="s">
        <v>5977</v>
      </c>
      <c r="D646" s="148" t="s">
        <v>5978</v>
      </c>
      <c r="E646" s="320">
        <v>2445488498</v>
      </c>
    </row>
    <row r="647" spans="2:5" ht="15.6">
      <c r="B647" s="149">
        <v>644</v>
      </c>
      <c r="C647" s="149" t="s">
        <v>5979</v>
      </c>
      <c r="D647" s="148" t="s">
        <v>5980</v>
      </c>
      <c r="E647" s="320">
        <v>45046405</v>
      </c>
    </row>
    <row r="648" spans="2:5" ht="15.6">
      <c r="B648" s="149">
        <v>645</v>
      </c>
      <c r="C648" s="149" t="s">
        <v>5981</v>
      </c>
      <c r="D648" s="148" t="s">
        <v>5982</v>
      </c>
      <c r="E648" s="320">
        <v>171082300</v>
      </c>
    </row>
    <row r="649" spans="2:5" ht="15.6">
      <c r="B649" s="149">
        <v>646</v>
      </c>
      <c r="C649" s="149" t="s">
        <v>5983</v>
      </c>
      <c r="D649" s="148" t="s">
        <v>5984</v>
      </c>
      <c r="E649" s="320">
        <v>92515772</v>
      </c>
    </row>
    <row r="650" spans="2:5" ht="15.6">
      <c r="B650" s="149">
        <v>647</v>
      </c>
      <c r="C650" s="149" t="s">
        <v>5985</v>
      </c>
      <c r="D650" s="148" t="s">
        <v>5986</v>
      </c>
      <c r="E650" s="320">
        <v>373395195</v>
      </c>
    </row>
    <row r="651" spans="2:5" ht="15.6">
      <c r="B651" s="149">
        <v>648</v>
      </c>
      <c r="C651" s="149" t="s">
        <v>5987</v>
      </c>
      <c r="D651" s="148" t="s">
        <v>5988</v>
      </c>
      <c r="E651" s="320">
        <v>192984169</v>
      </c>
    </row>
    <row r="652" spans="2:5" ht="15.6">
      <c r="B652" s="149">
        <v>649</v>
      </c>
      <c r="C652" s="149" t="s">
        <v>5989</v>
      </c>
      <c r="D652" s="148" t="s">
        <v>5990</v>
      </c>
      <c r="E652" s="320">
        <v>382442303</v>
      </c>
    </row>
    <row r="653" spans="2:5" ht="15.6">
      <c r="B653" s="149">
        <v>650</v>
      </c>
      <c r="C653" s="149" t="s">
        <v>5991</v>
      </c>
      <c r="D653" s="148" t="s">
        <v>5992</v>
      </c>
      <c r="E653" s="320"/>
    </row>
    <row r="654" spans="2:5" ht="15.6">
      <c r="B654" s="149">
        <v>651</v>
      </c>
      <c r="C654" s="149" t="s">
        <v>5993</v>
      </c>
      <c r="D654" s="148" t="s">
        <v>5994</v>
      </c>
      <c r="E654" s="320">
        <v>32163100</v>
      </c>
    </row>
    <row r="655" spans="2:5" ht="15.6">
      <c r="B655" s="149">
        <v>652</v>
      </c>
      <c r="C655" s="149" t="s">
        <v>5995</v>
      </c>
      <c r="D655" s="148" t="s">
        <v>5996</v>
      </c>
      <c r="E655" s="320"/>
    </row>
    <row r="656" spans="2:5" ht="15.6">
      <c r="B656" s="149">
        <v>653</v>
      </c>
      <c r="C656" s="149" t="s">
        <v>5997</v>
      </c>
      <c r="D656" s="148" t="s">
        <v>5998</v>
      </c>
      <c r="E656" s="320">
        <v>340238985</v>
      </c>
    </row>
    <row r="657" spans="2:5" ht="15.6">
      <c r="B657" s="149">
        <v>654</v>
      </c>
      <c r="C657" s="149" t="s">
        <v>5999</v>
      </c>
      <c r="D657" s="148" t="s">
        <v>6000</v>
      </c>
      <c r="E657" s="320">
        <v>2144160886</v>
      </c>
    </row>
    <row r="658" spans="2:5" ht="15.6">
      <c r="B658" s="149">
        <v>655</v>
      </c>
      <c r="C658" s="149" t="s">
        <v>6001</v>
      </c>
      <c r="D658" s="148" t="s">
        <v>6002</v>
      </c>
      <c r="E658" s="320">
        <v>70103800</v>
      </c>
    </row>
    <row r="659" spans="2:5" ht="15.6">
      <c r="B659" s="149">
        <v>656</v>
      </c>
      <c r="C659" s="149" t="s">
        <v>6003</v>
      </c>
      <c r="D659" s="148" t="s">
        <v>6004</v>
      </c>
      <c r="E659" s="320">
        <v>47577600</v>
      </c>
    </row>
    <row r="660" spans="2:5" ht="15.6">
      <c r="B660" s="149">
        <v>657</v>
      </c>
      <c r="C660" s="149" t="s">
        <v>6005</v>
      </c>
      <c r="D660" s="148" t="s">
        <v>6006</v>
      </c>
      <c r="E660" s="320">
        <v>39907000</v>
      </c>
    </row>
    <row r="661" spans="2:5" ht="15.6">
      <c r="B661" s="149">
        <v>658</v>
      </c>
      <c r="C661" s="149" t="s">
        <v>6007</v>
      </c>
      <c r="D661" s="148" t="s">
        <v>6008</v>
      </c>
      <c r="E661" s="320">
        <v>1412258250</v>
      </c>
    </row>
    <row r="662" spans="2:5" ht="15.6">
      <c r="B662" s="149">
        <v>659</v>
      </c>
      <c r="C662" s="149" t="s">
        <v>6009</v>
      </c>
      <c r="D662" s="148" t="s">
        <v>6010</v>
      </c>
      <c r="E662" s="320">
        <v>582106861</v>
      </c>
    </row>
    <row r="663" spans="2:5" ht="15.6">
      <c r="B663" s="149">
        <v>660</v>
      </c>
      <c r="C663" s="149" t="s">
        <v>6011</v>
      </c>
      <c r="D663" s="148" t="s">
        <v>6012</v>
      </c>
      <c r="E663" s="320">
        <v>134676100</v>
      </c>
    </row>
    <row r="664" spans="2:5" ht="15.6">
      <c r="B664" s="149">
        <v>661</v>
      </c>
      <c r="C664" s="149" t="s">
        <v>6013</v>
      </c>
      <c r="D664" s="148" t="s">
        <v>6014</v>
      </c>
      <c r="E664" s="320">
        <v>1563252669</v>
      </c>
    </row>
    <row r="665" spans="2:5" ht="15.6">
      <c r="B665" s="149">
        <v>662</v>
      </c>
      <c r="C665" s="149" t="s">
        <v>6015</v>
      </c>
      <c r="D665" s="148" t="s">
        <v>6016</v>
      </c>
      <c r="E665" s="320">
        <v>79549624</v>
      </c>
    </row>
    <row r="666" spans="2:5" ht="15.6">
      <c r="B666" s="149">
        <v>663</v>
      </c>
      <c r="C666" s="149" t="s">
        <v>6017</v>
      </c>
      <c r="D666" s="148" t="s">
        <v>6018</v>
      </c>
      <c r="E666" s="320">
        <v>199648656</v>
      </c>
    </row>
    <row r="667" spans="2:5" ht="15.6">
      <c r="B667" s="149">
        <v>664</v>
      </c>
      <c r="C667" s="149" t="s">
        <v>6019</v>
      </c>
      <c r="D667" s="148" t="s">
        <v>6020</v>
      </c>
      <c r="E667" s="320">
        <v>246620000</v>
      </c>
    </row>
    <row r="668" spans="2:5" ht="15.6">
      <c r="B668" s="149">
        <v>665</v>
      </c>
      <c r="C668" s="149" t="s">
        <v>6021</v>
      </c>
      <c r="D668" s="148" t="s">
        <v>6022</v>
      </c>
      <c r="E668" s="320">
        <v>63386571</v>
      </c>
    </row>
    <row r="669" spans="2:5" ht="15.6">
      <c r="B669" s="149">
        <v>666</v>
      </c>
      <c r="C669" s="149" t="s">
        <v>6023</v>
      </c>
      <c r="D669" s="148" t="s">
        <v>6024</v>
      </c>
      <c r="E669" s="320"/>
    </row>
    <row r="670" spans="2:5" ht="15.6">
      <c r="B670" s="149">
        <v>667</v>
      </c>
      <c r="C670" s="149" t="s">
        <v>6025</v>
      </c>
      <c r="D670" s="148" t="s">
        <v>6026</v>
      </c>
      <c r="E670" s="320">
        <v>84240000</v>
      </c>
    </row>
    <row r="671" spans="2:5" ht="15.6">
      <c r="B671" s="149">
        <v>668</v>
      </c>
      <c r="C671" s="149" t="s">
        <v>459</v>
      </c>
      <c r="D671" s="148" t="s">
        <v>6027</v>
      </c>
      <c r="E671" s="320">
        <v>2712048632</v>
      </c>
    </row>
    <row r="672" spans="2:5" ht="15.6">
      <c r="B672" s="149">
        <v>669</v>
      </c>
      <c r="C672" s="149" t="s">
        <v>6028</v>
      </c>
      <c r="D672" s="148" t="s">
        <v>6029</v>
      </c>
      <c r="E672" s="320">
        <v>3526979386</v>
      </c>
    </row>
    <row r="673" spans="2:5" ht="15.6">
      <c r="B673" s="149">
        <v>670</v>
      </c>
      <c r="C673" s="149" t="s">
        <v>6030</v>
      </c>
      <c r="D673" s="148" t="s">
        <v>6031</v>
      </c>
      <c r="E673" s="320"/>
    </row>
    <row r="674" spans="2:5" ht="15.6">
      <c r="B674" s="149">
        <v>671</v>
      </c>
      <c r="C674" s="149" t="s">
        <v>6032</v>
      </c>
      <c r="D674" s="148" t="s">
        <v>6033</v>
      </c>
      <c r="E674" s="320">
        <v>67020000</v>
      </c>
    </row>
    <row r="675" spans="2:5" ht="15.6">
      <c r="B675" s="149">
        <v>672</v>
      </c>
      <c r="C675" s="149" t="s">
        <v>6034</v>
      </c>
      <c r="D675" s="148" t="s">
        <v>6035</v>
      </c>
      <c r="E675" s="320">
        <v>5475168899</v>
      </c>
    </row>
    <row r="676" spans="2:5" ht="15.6">
      <c r="B676" s="149">
        <v>673</v>
      </c>
      <c r="C676" s="149" t="s">
        <v>6036</v>
      </c>
      <c r="D676" s="148" t="s">
        <v>6037</v>
      </c>
      <c r="E676" s="320">
        <v>24979512206</v>
      </c>
    </row>
    <row r="677" spans="2:5" ht="15.6">
      <c r="B677" s="149">
        <v>674</v>
      </c>
      <c r="C677" s="149" t="s">
        <v>6038</v>
      </c>
      <c r="D677" s="148" t="s">
        <v>6039</v>
      </c>
      <c r="E677" s="320">
        <v>24100451223</v>
      </c>
    </row>
    <row r="678" spans="2:5" ht="15.6">
      <c r="B678" s="149">
        <v>675</v>
      </c>
      <c r="C678" s="149" t="s">
        <v>6040</v>
      </c>
      <c r="D678" s="148" t="s">
        <v>6041</v>
      </c>
      <c r="E678" s="320">
        <v>49801781</v>
      </c>
    </row>
    <row r="679" spans="2:5" ht="15.6">
      <c r="B679" s="149">
        <v>676</v>
      </c>
      <c r="C679" s="149" t="s">
        <v>6042</v>
      </c>
      <c r="D679" s="148" t="s">
        <v>6043</v>
      </c>
      <c r="E679" s="320">
        <v>29961330802</v>
      </c>
    </row>
    <row r="680" spans="2:5" ht="15.6">
      <c r="B680" s="149">
        <v>677</v>
      </c>
      <c r="C680" s="149" t="s">
        <v>6044</v>
      </c>
      <c r="D680" s="148" t="s">
        <v>6045</v>
      </c>
      <c r="E680" s="320">
        <v>162702137</v>
      </c>
    </row>
    <row r="681" spans="2:5" ht="15.6">
      <c r="B681" s="149">
        <v>678</v>
      </c>
      <c r="C681" s="149" t="s">
        <v>6046</v>
      </c>
      <c r="D681" s="148" t="s">
        <v>6047</v>
      </c>
      <c r="E681" s="320">
        <v>255379196</v>
      </c>
    </row>
    <row r="682" spans="2:5" ht="15.6">
      <c r="B682" s="149">
        <v>679</v>
      </c>
      <c r="C682" s="149" t="s">
        <v>6048</v>
      </c>
      <c r="D682" s="148" t="s">
        <v>6049</v>
      </c>
      <c r="E682" s="320">
        <v>945443579</v>
      </c>
    </row>
    <row r="683" spans="2:5" ht="15.6">
      <c r="B683" s="149">
        <v>680</v>
      </c>
      <c r="C683" s="149" t="s">
        <v>6050</v>
      </c>
      <c r="D683" s="148" t="s">
        <v>6051</v>
      </c>
      <c r="E683" s="320">
        <v>4273203567</v>
      </c>
    </row>
    <row r="684" spans="2:5" ht="15.6">
      <c r="B684" s="149">
        <v>681</v>
      </c>
      <c r="C684" s="149" t="s">
        <v>6052</v>
      </c>
      <c r="D684" s="148" t="s">
        <v>6053</v>
      </c>
      <c r="E684" s="320">
        <v>1595283796</v>
      </c>
    </row>
    <row r="685" spans="2:5" ht="15.6">
      <c r="B685" s="149">
        <v>682</v>
      </c>
      <c r="C685" s="149" t="s">
        <v>6054</v>
      </c>
      <c r="D685" s="148" t="s">
        <v>6055</v>
      </c>
      <c r="E685" s="320">
        <v>593795024</v>
      </c>
    </row>
    <row r="686" spans="2:5" ht="15.6">
      <c r="B686" s="149">
        <v>683</v>
      </c>
      <c r="C686" s="149" t="s">
        <v>6056</v>
      </c>
      <c r="D686" s="148" t="s">
        <v>6057</v>
      </c>
      <c r="E686" s="320">
        <v>1431384300</v>
      </c>
    </row>
    <row r="687" spans="2:5" ht="15.6">
      <c r="B687" s="149">
        <v>684</v>
      </c>
      <c r="C687" s="149" t="s">
        <v>6058</v>
      </c>
      <c r="D687" s="148" t="s">
        <v>6059</v>
      </c>
      <c r="E687" s="320">
        <v>538920500</v>
      </c>
    </row>
    <row r="688" spans="2:5" ht="15.6">
      <c r="B688" s="149">
        <v>685</v>
      </c>
      <c r="C688" s="149" t="s">
        <v>6060</v>
      </c>
      <c r="D688" s="148" t="s">
        <v>6061</v>
      </c>
      <c r="E688" s="320">
        <v>468388730</v>
      </c>
    </row>
    <row r="689" spans="2:5" ht="15.6">
      <c r="B689" s="149">
        <v>686</v>
      </c>
      <c r="C689" s="149" t="s">
        <v>6062</v>
      </c>
      <c r="D689" s="148" t="s">
        <v>6063</v>
      </c>
      <c r="E689" s="320">
        <v>715318928</v>
      </c>
    </row>
    <row r="690" spans="2:5" ht="15.6">
      <c r="B690" s="149">
        <v>687</v>
      </c>
      <c r="C690" s="149" t="s">
        <v>6064</v>
      </c>
      <c r="D690" s="148" t="s">
        <v>6065</v>
      </c>
      <c r="E690" s="320">
        <v>56161171268</v>
      </c>
    </row>
    <row r="691" spans="2:5" ht="15.6">
      <c r="B691" s="149">
        <v>688</v>
      </c>
      <c r="C691" s="149" t="s">
        <v>6066</v>
      </c>
      <c r="D691" s="148" t="s">
        <v>6067</v>
      </c>
      <c r="E691" s="320">
        <v>973470541</v>
      </c>
    </row>
    <row r="692" spans="2:5" ht="15.6">
      <c r="B692" s="149">
        <v>689</v>
      </c>
      <c r="C692" s="149" t="s">
        <v>6068</v>
      </c>
      <c r="D692" s="148" t="s">
        <v>6069</v>
      </c>
      <c r="E692" s="320">
        <v>13237731</v>
      </c>
    </row>
    <row r="693" spans="2:5" ht="15.6">
      <c r="B693" s="149">
        <v>690</v>
      </c>
      <c r="C693" s="149" t="s">
        <v>6070</v>
      </c>
      <c r="D693" s="148" t="s">
        <v>6071</v>
      </c>
      <c r="E693" s="320">
        <v>129077638</v>
      </c>
    </row>
    <row r="694" spans="2:5" ht="15.6">
      <c r="B694" s="149">
        <v>691</v>
      </c>
      <c r="C694" s="149" t="s">
        <v>6072</v>
      </c>
      <c r="D694" s="148" t="s">
        <v>6073</v>
      </c>
      <c r="E694" s="320">
        <v>1433127180</v>
      </c>
    </row>
    <row r="695" spans="2:5" ht="15.6">
      <c r="B695" s="149">
        <v>692</v>
      </c>
      <c r="C695" s="149" t="s">
        <v>6074</v>
      </c>
      <c r="D695" s="148" t="s">
        <v>6075</v>
      </c>
      <c r="E695" s="320">
        <v>48146081</v>
      </c>
    </row>
    <row r="696" spans="2:5" ht="15.6">
      <c r="B696" s="149">
        <v>693</v>
      </c>
      <c r="C696" s="149" t="s">
        <v>6076</v>
      </c>
      <c r="D696" s="148" t="s">
        <v>6077</v>
      </c>
      <c r="E696" s="320">
        <v>66690000</v>
      </c>
    </row>
    <row r="697" spans="2:5" ht="15.6">
      <c r="B697" s="149">
        <v>694</v>
      </c>
      <c r="C697" s="149" t="s">
        <v>6078</v>
      </c>
      <c r="D697" s="148" t="s">
        <v>6079</v>
      </c>
      <c r="E697" s="320">
        <v>1228016965</v>
      </c>
    </row>
    <row r="698" spans="2:5" ht="15.6">
      <c r="B698" s="149">
        <v>695</v>
      </c>
      <c r="C698" s="149" t="s">
        <v>6080</v>
      </c>
      <c r="D698" s="148" t="s">
        <v>6081</v>
      </c>
      <c r="E698" s="320">
        <v>104047215</v>
      </c>
    </row>
    <row r="699" spans="2:5" ht="15.6">
      <c r="B699" s="149">
        <v>696</v>
      </c>
      <c r="C699" s="149" t="s">
        <v>420</v>
      </c>
      <c r="D699" s="148" t="s">
        <v>6082</v>
      </c>
      <c r="E699" s="320">
        <v>682753889</v>
      </c>
    </row>
    <row r="700" spans="2:5" ht="15.6">
      <c r="B700" s="149">
        <v>697</v>
      </c>
      <c r="C700" s="149" t="s">
        <v>435</v>
      </c>
      <c r="D700" s="148" t="s">
        <v>6083</v>
      </c>
      <c r="E700" s="320">
        <v>20960119183</v>
      </c>
    </row>
    <row r="701" spans="2:5" ht="15.6">
      <c r="B701" s="149">
        <v>698</v>
      </c>
      <c r="C701" s="149" t="s">
        <v>489</v>
      </c>
      <c r="D701" s="148" t="s">
        <v>6084</v>
      </c>
      <c r="E701" s="320">
        <v>785865921</v>
      </c>
    </row>
    <row r="702" spans="2:5" ht="15.6">
      <c r="B702" s="149">
        <v>699</v>
      </c>
      <c r="C702" s="149" t="s">
        <v>6085</v>
      </c>
      <c r="D702" s="148" t="s">
        <v>6086</v>
      </c>
      <c r="E702" s="320">
        <v>36872281</v>
      </c>
    </row>
    <row r="703" spans="2:5" ht="15.6">
      <c r="B703" s="149">
        <v>700</v>
      </c>
      <c r="C703" s="149" t="s">
        <v>562</v>
      </c>
      <c r="D703" s="148" t="s">
        <v>6087</v>
      </c>
      <c r="E703" s="320">
        <v>45454396038</v>
      </c>
    </row>
    <row r="704" spans="2:5" ht="15.6">
      <c r="B704" s="149">
        <v>701</v>
      </c>
      <c r="C704" s="149" t="s">
        <v>576</v>
      </c>
      <c r="D704" s="148" t="s">
        <v>6088</v>
      </c>
      <c r="E704" s="320">
        <v>18859337485</v>
      </c>
    </row>
    <row r="705" spans="2:5" ht="15.6">
      <c r="B705" s="149">
        <v>702</v>
      </c>
      <c r="C705" s="149" t="s">
        <v>6089</v>
      </c>
      <c r="D705" s="148" t="s">
        <v>6090</v>
      </c>
      <c r="E705" s="320">
        <v>13298734</v>
      </c>
    </row>
    <row r="706" spans="2:5" ht="15.6">
      <c r="B706" s="149">
        <v>703</v>
      </c>
      <c r="C706" s="149" t="s">
        <v>6091</v>
      </c>
      <c r="D706" s="148" t="s">
        <v>6092</v>
      </c>
      <c r="E706" s="320">
        <v>80824546</v>
      </c>
    </row>
    <row r="707" spans="2:5" ht="15.6">
      <c r="B707" s="149">
        <v>704</v>
      </c>
      <c r="C707" s="149" t="s">
        <v>6093</v>
      </c>
      <c r="D707" s="148" t="s">
        <v>6094</v>
      </c>
      <c r="E707" s="320">
        <v>76941123</v>
      </c>
    </row>
    <row r="708" spans="2:5" ht="15.6">
      <c r="B708" s="149">
        <v>705</v>
      </c>
      <c r="C708" s="149" t="s">
        <v>6095</v>
      </c>
      <c r="D708" s="148" t="s">
        <v>6096</v>
      </c>
      <c r="E708" s="320">
        <v>85223767346</v>
      </c>
    </row>
    <row r="709" spans="2:5" ht="15.6">
      <c r="B709" s="149">
        <v>706</v>
      </c>
      <c r="C709" s="149" t="s">
        <v>414</v>
      </c>
      <c r="D709" s="148" t="s">
        <v>6097</v>
      </c>
      <c r="E709" s="320">
        <v>3515329237</v>
      </c>
    </row>
    <row r="710" spans="2:5" ht="15.6">
      <c r="B710" s="149">
        <v>707</v>
      </c>
      <c r="C710" s="149" t="s">
        <v>6098</v>
      </c>
      <c r="D710" s="148" t="s">
        <v>6099</v>
      </c>
      <c r="E710" s="320">
        <v>14521346595</v>
      </c>
    </row>
    <row r="711" spans="2:5" ht="15.6">
      <c r="B711" s="149">
        <v>708</v>
      </c>
      <c r="C711" s="149" t="s">
        <v>6100</v>
      </c>
      <c r="D711" s="148" t="s">
        <v>6101</v>
      </c>
      <c r="E711" s="320">
        <v>2004464617</v>
      </c>
    </row>
    <row r="712" spans="2:5" ht="15.6">
      <c r="B712" s="149">
        <v>709</v>
      </c>
      <c r="C712" s="149" t="s">
        <v>416</v>
      </c>
      <c r="D712" s="148" t="s">
        <v>6102</v>
      </c>
      <c r="E712" s="320"/>
    </row>
    <row r="713" spans="2:5" ht="15.6">
      <c r="B713" s="149">
        <v>710</v>
      </c>
      <c r="C713" s="149" t="s">
        <v>474</v>
      </c>
      <c r="D713" s="148" t="s">
        <v>6103</v>
      </c>
      <c r="E713" s="320"/>
    </row>
    <row r="714" spans="2:5" ht="15.6">
      <c r="B714" s="149">
        <v>711</v>
      </c>
      <c r="C714" s="149" t="s">
        <v>462</v>
      </c>
      <c r="D714" s="148" t="s">
        <v>463</v>
      </c>
      <c r="E714" s="320"/>
    </row>
    <row r="715" spans="2:5" ht="15.6">
      <c r="B715" s="149">
        <v>712</v>
      </c>
      <c r="C715" s="149" t="s">
        <v>6104</v>
      </c>
      <c r="D715" s="148" t="s">
        <v>6105</v>
      </c>
      <c r="E715" s="320">
        <v>794072</v>
      </c>
    </row>
    <row r="716" spans="2:5" ht="15.6">
      <c r="B716" s="149">
        <v>713</v>
      </c>
      <c r="C716" s="149" t="s">
        <v>485</v>
      </c>
      <c r="D716" s="148" t="s">
        <v>6106</v>
      </c>
      <c r="E716" s="320"/>
    </row>
    <row r="717" spans="2:5" ht="15.6">
      <c r="B717" s="149">
        <v>714</v>
      </c>
      <c r="C717" s="149" t="s">
        <v>497</v>
      </c>
      <c r="D717" s="148" t="s">
        <v>6107</v>
      </c>
      <c r="E717" s="320">
        <v>6863820550</v>
      </c>
    </row>
    <row r="718" spans="2:5" ht="15.6">
      <c r="B718" s="149">
        <v>715</v>
      </c>
      <c r="C718" s="149" t="s">
        <v>6108</v>
      </c>
      <c r="D718" s="148" t="s">
        <v>6109</v>
      </c>
      <c r="E718" s="320">
        <v>3145521969</v>
      </c>
    </row>
    <row r="719" spans="2:5" ht="15.6">
      <c r="B719" s="149">
        <v>716</v>
      </c>
      <c r="C719" s="149" t="s">
        <v>6110</v>
      </c>
      <c r="D719" s="148" t="s">
        <v>6111</v>
      </c>
      <c r="E719" s="320"/>
    </row>
    <row r="720" spans="2:5" ht="15.6">
      <c r="B720" s="149">
        <v>717</v>
      </c>
      <c r="C720" s="149" t="s">
        <v>6112</v>
      </c>
      <c r="D720" s="148" t="s">
        <v>6113</v>
      </c>
      <c r="E720" s="320">
        <v>42102990</v>
      </c>
    </row>
    <row r="721" spans="2:5" ht="15.6">
      <c r="B721" s="149">
        <v>718</v>
      </c>
      <c r="C721" s="149" t="s">
        <v>6114</v>
      </c>
      <c r="D721" s="148" t="s">
        <v>6115</v>
      </c>
      <c r="E721" s="320">
        <v>3480524</v>
      </c>
    </row>
    <row r="722" spans="2:5" ht="15.6">
      <c r="B722" s="149">
        <v>719</v>
      </c>
      <c r="C722" s="149" t="s">
        <v>6116</v>
      </c>
      <c r="D722" s="148" t="s">
        <v>6117</v>
      </c>
      <c r="E722" s="320">
        <v>1678151989</v>
      </c>
    </row>
    <row r="723" spans="2:5" ht="15.6">
      <c r="B723" s="149">
        <v>720</v>
      </c>
      <c r="C723" s="149" t="s">
        <v>621</v>
      </c>
      <c r="D723" s="148" t="s">
        <v>6118</v>
      </c>
      <c r="E723" s="320">
        <v>227074638</v>
      </c>
    </row>
    <row r="724" spans="2:5" ht="15.6">
      <c r="B724" s="149">
        <v>721</v>
      </c>
      <c r="C724" s="149" t="s">
        <v>6119</v>
      </c>
      <c r="D724" s="148" t="s">
        <v>6120</v>
      </c>
      <c r="E724" s="320">
        <v>945269272</v>
      </c>
    </row>
    <row r="725" spans="2:5" ht="15.6">
      <c r="B725" s="149">
        <v>722</v>
      </c>
      <c r="C725" s="149" t="s">
        <v>6121</v>
      </c>
      <c r="D725" s="148" t="s">
        <v>6122</v>
      </c>
      <c r="E725" s="320">
        <v>1472218150</v>
      </c>
    </row>
    <row r="726" spans="2:5" ht="15.6">
      <c r="B726" s="149">
        <v>723</v>
      </c>
      <c r="C726" s="149" t="s">
        <v>6123</v>
      </c>
      <c r="D726" s="148" t="s">
        <v>6124</v>
      </c>
      <c r="E726" s="320">
        <v>594954892</v>
      </c>
    </row>
    <row r="727" spans="2:5" ht="15.6">
      <c r="B727" s="149">
        <v>724</v>
      </c>
      <c r="C727" s="149" t="s">
        <v>532</v>
      </c>
      <c r="D727" s="148" t="s">
        <v>6125</v>
      </c>
      <c r="E727" s="320">
        <v>397754344</v>
      </c>
    </row>
    <row r="728" spans="2:5" ht="15.6">
      <c r="B728" s="149">
        <v>725</v>
      </c>
      <c r="C728" s="149" t="s">
        <v>6126</v>
      </c>
      <c r="D728" s="148" t="s">
        <v>6127</v>
      </c>
      <c r="E728" s="320">
        <v>1218580072</v>
      </c>
    </row>
    <row r="729" spans="2:5" ht="15.6">
      <c r="B729" s="149">
        <v>726</v>
      </c>
      <c r="C729" s="149" t="s">
        <v>528</v>
      </c>
      <c r="D729" s="148" t="s">
        <v>6128</v>
      </c>
      <c r="E729" s="320">
        <v>13636472991</v>
      </c>
    </row>
    <row r="730" spans="2:5" ht="15.6">
      <c r="B730" s="149">
        <v>727</v>
      </c>
      <c r="C730" s="149" t="s">
        <v>6129</v>
      </c>
      <c r="D730" s="148" t="s">
        <v>6130</v>
      </c>
      <c r="E730" s="320">
        <v>67854654</v>
      </c>
    </row>
    <row r="731" spans="2:5" ht="15.6">
      <c r="B731" s="149">
        <v>728</v>
      </c>
      <c r="C731" s="149" t="s">
        <v>6131</v>
      </c>
      <c r="D731" s="148" t="s">
        <v>6132</v>
      </c>
      <c r="E731" s="320">
        <v>97161398</v>
      </c>
    </row>
    <row r="732" spans="2:5" ht="15.6">
      <c r="B732" s="149">
        <v>729</v>
      </c>
      <c r="C732" s="149" t="s">
        <v>6133</v>
      </c>
      <c r="D732" s="148" t="s">
        <v>6134</v>
      </c>
      <c r="E732" s="320">
        <v>49356710</v>
      </c>
    </row>
    <row r="733" spans="2:5" ht="15.6">
      <c r="B733" s="149">
        <v>730</v>
      </c>
      <c r="C733" s="149" t="s">
        <v>6135</v>
      </c>
      <c r="D733" s="148" t="s">
        <v>6136</v>
      </c>
      <c r="E733" s="320"/>
    </row>
    <row r="734" spans="2:5" ht="15.6">
      <c r="B734" s="149">
        <v>731</v>
      </c>
      <c r="C734" s="149" t="s">
        <v>6137</v>
      </c>
      <c r="D734" s="148" t="s">
        <v>6138</v>
      </c>
      <c r="E734" s="320">
        <v>460048391</v>
      </c>
    </row>
    <row r="735" spans="2:5" ht="15.6">
      <c r="B735" s="149">
        <v>732</v>
      </c>
      <c r="C735" s="149" t="s">
        <v>6139</v>
      </c>
      <c r="D735" s="148" t="s">
        <v>6140</v>
      </c>
      <c r="E735" s="320">
        <v>60102942</v>
      </c>
    </row>
    <row r="736" spans="2:5" ht="15.6">
      <c r="B736" s="149">
        <v>733</v>
      </c>
      <c r="C736" s="149" t="s">
        <v>6141</v>
      </c>
      <c r="D736" s="148" t="s">
        <v>6142</v>
      </c>
      <c r="E736" s="320">
        <v>432541248</v>
      </c>
    </row>
    <row r="737" spans="2:5" ht="15.6">
      <c r="B737" s="149">
        <v>734</v>
      </c>
      <c r="C737" s="149" t="s">
        <v>6143</v>
      </c>
      <c r="D737" s="148" t="s">
        <v>6144</v>
      </c>
      <c r="E737" s="320">
        <v>229606529</v>
      </c>
    </row>
    <row r="738" spans="2:5" ht="15.6">
      <c r="B738" s="149">
        <v>735</v>
      </c>
      <c r="C738" s="149" t="s">
        <v>6145</v>
      </c>
      <c r="D738" s="148" t="s">
        <v>6146</v>
      </c>
      <c r="E738" s="320"/>
    </row>
    <row r="739" spans="2:5" ht="15.6">
      <c r="B739" s="149">
        <v>736</v>
      </c>
      <c r="C739" s="149" t="s">
        <v>6147</v>
      </c>
      <c r="D739" s="148" t="s">
        <v>6148</v>
      </c>
      <c r="E739" s="320"/>
    </row>
    <row r="740" spans="2:5" ht="15.6">
      <c r="B740" s="149">
        <v>737</v>
      </c>
      <c r="C740" s="149"/>
      <c r="D740" s="148" t="s">
        <v>6149</v>
      </c>
      <c r="E740" s="320">
        <v>29977688</v>
      </c>
    </row>
    <row r="741" spans="2:5" ht="15.6">
      <c r="B741" s="149">
        <v>738</v>
      </c>
      <c r="C741" s="149"/>
      <c r="D741" s="148" t="s">
        <v>6150</v>
      </c>
      <c r="E741" s="320">
        <v>188144335</v>
      </c>
    </row>
    <row r="742" spans="2:5" ht="15.6">
      <c r="B742" s="149">
        <v>739</v>
      </c>
      <c r="C742" s="149"/>
      <c r="D742" s="148" t="s">
        <v>6151</v>
      </c>
      <c r="E742" s="320"/>
    </row>
    <row r="743" spans="2:5" ht="15.6">
      <c r="B743" s="149">
        <v>740</v>
      </c>
      <c r="C743" s="149"/>
      <c r="D743" s="148" t="s">
        <v>6152</v>
      </c>
      <c r="E743" s="320"/>
    </row>
    <row r="744" spans="2:5" ht="15.6">
      <c r="B744" s="149">
        <v>741</v>
      </c>
      <c r="C744" s="149"/>
      <c r="D744" s="148" t="s">
        <v>6153</v>
      </c>
      <c r="E744" s="320">
        <v>765000</v>
      </c>
    </row>
    <row r="745" spans="2:5" ht="15.6">
      <c r="B745" s="149">
        <v>742</v>
      </c>
      <c r="C745" s="149"/>
      <c r="D745" s="148" t="s">
        <v>6154</v>
      </c>
      <c r="E745" s="320">
        <v>28183575</v>
      </c>
    </row>
    <row r="746" spans="2:5" ht="15.6">
      <c r="B746" s="149">
        <v>743</v>
      </c>
      <c r="C746" s="149"/>
      <c r="D746" s="148" t="s">
        <v>6155</v>
      </c>
      <c r="E746" s="320">
        <v>49480783</v>
      </c>
    </row>
    <row r="747" spans="2:5" ht="15.6">
      <c r="B747" s="149">
        <v>744</v>
      </c>
      <c r="C747" s="149"/>
      <c r="D747" s="148" t="s">
        <v>6156</v>
      </c>
      <c r="E747" s="320">
        <v>158646701</v>
      </c>
    </row>
    <row r="748" spans="2:5" ht="15.6">
      <c r="B748" s="149">
        <v>745</v>
      </c>
      <c r="C748" s="149"/>
      <c r="D748" s="148" t="s">
        <v>6157</v>
      </c>
      <c r="E748" s="320">
        <v>45433540</v>
      </c>
    </row>
    <row r="749" spans="2:5" ht="15.6">
      <c r="B749" s="149">
        <v>746</v>
      </c>
      <c r="C749" s="149"/>
      <c r="D749" s="148" t="s">
        <v>6158</v>
      </c>
      <c r="E749" s="320">
        <v>172662900</v>
      </c>
    </row>
    <row r="750" spans="2:5" ht="15.6">
      <c r="B750" s="149">
        <v>747</v>
      </c>
      <c r="C750" s="149"/>
      <c r="D750" s="148" t="s">
        <v>6159</v>
      </c>
      <c r="E750" s="320">
        <v>128107000</v>
      </c>
    </row>
    <row r="751" spans="2:5" ht="15.6">
      <c r="B751" s="149">
        <v>748</v>
      </c>
      <c r="C751" s="149"/>
      <c r="D751" s="148" t="s">
        <v>6160</v>
      </c>
      <c r="E751" s="320">
        <v>91842361</v>
      </c>
    </row>
    <row r="752" spans="2:5" ht="15.6">
      <c r="B752" s="149">
        <v>749</v>
      </c>
      <c r="C752" s="149"/>
      <c r="D752" s="148" t="s">
        <v>6161</v>
      </c>
      <c r="E752" s="320">
        <v>305263954</v>
      </c>
    </row>
    <row r="753" spans="2:5" ht="15.6">
      <c r="B753" s="149">
        <v>750</v>
      </c>
      <c r="C753" s="149"/>
      <c r="D753" s="148" t="s">
        <v>6162</v>
      </c>
      <c r="E753" s="320">
        <v>84295000</v>
      </c>
    </row>
    <row r="754" spans="2:5" ht="15.6">
      <c r="B754" s="149">
        <v>751</v>
      </c>
      <c r="C754" s="149"/>
      <c r="D754" s="148" t="s">
        <v>6163</v>
      </c>
      <c r="E754" s="320">
        <v>217883537</v>
      </c>
    </row>
    <row r="755" spans="2:5" ht="15.6">
      <c r="B755" s="149">
        <v>752</v>
      </c>
      <c r="C755" s="149"/>
      <c r="D755" s="148" t="s">
        <v>6164</v>
      </c>
      <c r="E755" s="320">
        <v>37373025</v>
      </c>
    </row>
    <row r="756" spans="2:5" ht="15.6">
      <c r="B756" s="149">
        <v>753</v>
      </c>
      <c r="C756" s="149"/>
      <c r="D756" s="148" t="s">
        <v>6165</v>
      </c>
      <c r="E756" s="320">
        <v>30294246</v>
      </c>
    </row>
    <row r="757" spans="2:5" ht="15.6">
      <c r="B757" s="149">
        <v>754</v>
      </c>
      <c r="C757" s="149"/>
      <c r="D757" s="148" t="s">
        <v>6166</v>
      </c>
      <c r="E757" s="320">
        <v>349748945</v>
      </c>
    </row>
    <row r="758" spans="2:5" ht="15.6">
      <c r="B758" s="149">
        <v>755</v>
      </c>
      <c r="C758" s="149"/>
      <c r="D758" s="148" t="s">
        <v>6167</v>
      </c>
      <c r="E758" s="320">
        <v>32455164</v>
      </c>
    </row>
    <row r="759" spans="2:5" ht="15.6">
      <c r="B759" s="149">
        <v>756</v>
      </c>
      <c r="C759" s="149"/>
      <c r="D759" s="148" t="s">
        <v>6168</v>
      </c>
      <c r="E759" s="320">
        <v>300000</v>
      </c>
    </row>
    <row r="760" spans="2:5" ht="15.6">
      <c r="B760" s="149">
        <v>757</v>
      </c>
      <c r="C760" s="149"/>
      <c r="D760" s="148" t="s">
        <v>6169</v>
      </c>
      <c r="E760" s="320">
        <v>26490478</v>
      </c>
    </row>
    <row r="761" spans="2:5" ht="15.6">
      <c r="B761" s="149">
        <v>758</v>
      </c>
      <c r="C761" s="149"/>
      <c r="D761" s="148" t="s">
        <v>6170</v>
      </c>
      <c r="E761" s="320">
        <v>32096744</v>
      </c>
    </row>
    <row r="762" spans="2:5" ht="15.6">
      <c r="B762" s="149">
        <v>759</v>
      </c>
      <c r="C762" s="149"/>
      <c r="D762" s="148" t="s">
        <v>6171</v>
      </c>
      <c r="E762" s="320">
        <v>90042539</v>
      </c>
    </row>
    <row r="763" spans="2:5" ht="15.6">
      <c r="B763" s="149">
        <v>760</v>
      </c>
      <c r="C763" s="149"/>
      <c r="D763" s="148" t="s">
        <v>6172</v>
      </c>
      <c r="E763" s="320">
        <v>162607554</v>
      </c>
    </row>
    <row r="764" spans="2:5" ht="15.6">
      <c r="B764" s="149">
        <v>761</v>
      </c>
      <c r="C764" s="149"/>
      <c r="D764" s="148" t="s">
        <v>6173</v>
      </c>
      <c r="E764" s="320">
        <v>109906995</v>
      </c>
    </row>
    <row r="765" spans="2:5" ht="15.6">
      <c r="B765" s="149">
        <v>762</v>
      </c>
      <c r="C765" s="149"/>
      <c r="D765" s="148" t="s">
        <v>6174</v>
      </c>
      <c r="E765" s="320">
        <v>62690000</v>
      </c>
    </row>
    <row r="766" spans="2:5" ht="15.6">
      <c r="B766" s="149">
        <v>763</v>
      </c>
      <c r="C766" s="149"/>
      <c r="D766" s="148" t="s">
        <v>6175</v>
      </c>
      <c r="E766" s="320">
        <v>183716361</v>
      </c>
    </row>
    <row r="767" spans="2:5" ht="15.6">
      <c r="B767" s="149">
        <v>764</v>
      </c>
      <c r="C767" s="149"/>
      <c r="D767" s="148" t="s">
        <v>6176</v>
      </c>
      <c r="E767" s="320">
        <v>104240000</v>
      </c>
    </row>
    <row r="768" spans="2:5" ht="15.6">
      <c r="B768" s="149">
        <v>765</v>
      </c>
      <c r="C768" s="149"/>
      <c r="D768" s="148" t="s">
        <v>6177</v>
      </c>
      <c r="E768" s="320">
        <v>42216250</v>
      </c>
    </row>
    <row r="769" spans="2:5" ht="15.6">
      <c r="B769" s="149">
        <v>766</v>
      </c>
      <c r="C769" s="149"/>
      <c r="D769" s="148" t="s">
        <v>6178</v>
      </c>
      <c r="E769" s="320">
        <v>173018015</v>
      </c>
    </row>
    <row r="770" spans="2:5" ht="15.6">
      <c r="B770" s="149">
        <v>767</v>
      </c>
      <c r="C770" s="149"/>
      <c r="D770" s="148" t="s">
        <v>6179</v>
      </c>
      <c r="E770" s="320">
        <v>68772998</v>
      </c>
    </row>
    <row r="771" spans="2:5" ht="15.6">
      <c r="B771" s="149">
        <v>768</v>
      </c>
      <c r="C771" s="149"/>
      <c r="D771" s="148" t="s">
        <v>6180</v>
      </c>
      <c r="E771" s="320">
        <v>34574750</v>
      </c>
    </row>
    <row r="772" spans="2:5" ht="15.6">
      <c r="B772" s="149">
        <v>769</v>
      </c>
      <c r="C772" s="149"/>
      <c r="D772" s="148" t="s">
        <v>6181</v>
      </c>
      <c r="E772" s="320">
        <v>108384000</v>
      </c>
    </row>
    <row r="773" spans="2:5" ht="15.6">
      <c r="B773" s="149">
        <v>770</v>
      </c>
      <c r="C773" s="149"/>
      <c r="D773" s="148" t="s">
        <v>6182</v>
      </c>
      <c r="E773" s="320">
        <v>135000</v>
      </c>
    </row>
    <row r="774" spans="2:5" ht="15.6">
      <c r="B774" s="149">
        <v>771</v>
      </c>
      <c r="C774" s="149"/>
      <c r="D774" s="148" t="s">
        <v>6183</v>
      </c>
      <c r="E774" s="320">
        <v>28657414</v>
      </c>
    </row>
    <row r="775" spans="2:5" ht="15.6">
      <c r="B775" s="149">
        <v>772</v>
      </c>
      <c r="C775" s="149"/>
      <c r="D775" s="148" t="s">
        <v>6184</v>
      </c>
      <c r="E775" s="320">
        <v>15000000</v>
      </c>
    </row>
    <row r="776" spans="2:5" ht="15.6">
      <c r="B776" s="149">
        <v>773</v>
      </c>
      <c r="C776" s="149"/>
      <c r="D776" s="148" t="s">
        <v>6185</v>
      </c>
      <c r="E776" s="320">
        <v>108000</v>
      </c>
    </row>
    <row r="777" spans="2:5" ht="15.6">
      <c r="B777" s="149">
        <v>774</v>
      </c>
      <c r="C777" s="149"/>
      <c r="D777" s="148" t="s">
        <v>6186</v>
      </c>
      <c r="E777" s="320">
        <v>33989309</v>
      </c>
    </row>
    <row r="778" spans="2:5" ht="15.6">
      <c r="B778" s="149">
        <v>775</v>
      </c>
      <c r="C778" s="149"/>
      <c r="D778" s="148" t="s">
        <v>6187</v>
      </c>
      <c r="E778" s="320">
        <v>53904000</v>
      </c>
    </row>
    <row r="779" spans="2:5" ht="15.6">
      <c r="B779" s="149">
        <v>776</v>
      </c>
      <c r="C779" s="149"/>
      <c r="D779" s="148" t="s">
        <v>6188</v>
      </c>
      <c r="E779" s="320">
        <v>199985597</v>
      </c>
    </row>
    <row r="780" spans="2:5" ht="15.6">
      <c r="B780" s="149">
        <v>777</v>
      </c>
      <c r="C780" s="149"/>
      <c r="D780" s="148" t="s">
        <v>6189</v>
      </c>
      <c r="E780" s="320">
        <v>25727200</v>
      </c>
    </row>
    <row r="781" spans="2:5" ht="15.6">
      <c r="B781" s="149">
        <v>778</v>
      </c>
      <c r="C781" s="149"/>
      <c r="D781" s="148" t="s">
        <v>6190</v>
      </c>
      <c r="E781" s="320">
        <v>51970997</v>
      </c>
    </row>
    <row r="782" spans="2:5" ht="15.6">
      <c r="B782" s="149">
        <v>779</v>
      </c>
      <c r="C782" s="149"/>
      <c r="D782" s="148" t="s">
        <v>6191</v>
      </c>
      <c r="E782" s="320">
        <v>111570581</v>
      </c>
    </row>
    <row r="783" spans="2:5" ht="15.6">
      <c r="B783" s="149">
        <v>780</v>
      </c>
      <c r="C783" s="149"/>
      <c r="D783" s="148" t="s">
        <v>6192</v>
      </c>
      <c r="E783" s="320">
        <v>32830963</v>
      </c>
    </row>
    <row r="784" spans="2:5" ht="15.6">
      <c r="B784" s="149">
        <v>781</v>
      </c>
      <c r="C784" s="149"/>
      <c r="D784" s="148" t="s">
        <v>6193</v>
      </c>
      <c r="E784" s="320">
        <v>193505411</v>
      </c>
    </row>
    <row r="785" spans="2:5" ht="15.6">
      <c r="B785" s="149">
        <v>782</v>
      </c>
      <c r="C785" s="149"/>
      <c r="D785" s="148" t="s">
        <v>6194</v>
      </c>
      <c r="E785" s="320">
        <v>38551491</v>
      </c>
    </row>
    <row r="786" spans="2:5" ht="15.6">
      <c r="B786" s="149">
        <v>783</v>
      </c>
      <c r="C786" s="149"/>
      <c r="D786" s="148" t="s">
        <v>6195</v>
      </c>
      <c r="E786" s="320">
        <v>70680000</v>
      </c>
    </row>
    <row r="787" spans="2:5" ht="15.6">
      <c r="B787" s="149">
        <v>784</v>
      </c>
      <c r="C787" s="149"/>
      <c r="D787" s="148" t="s">
        <v>6196</v>
      </c>
      <c r="E787" s="320">
        <v>100898715</v>
      </c>
    </row>
    <row r="788" spans="2:5" ht="15.6">
      <c r="B788" s="149">
        <v>785</v>
      </c>
      <c r="C788" s="149"/>
      <c r="D788" s="148" t="s">
        <v>6197</v>
      </c>
      <c r="E788" s="320">
        <v>85887446</v>
      </c>
    </row>
    <row r="789" spans="2:5" ht="15.6">
      <c r="B789" s="149">
        <v>786</v>
      </c>
      <c r="C789" s="149"/>
      <c r="D789" s="148" t="s">
        <v>6198</v>
      </c>
      <c r="E789" s="320">
        <v>144458328</v>
      </c>
    </row>
    <row r="790" spans="2:5" ht="15.6">
      <c r="B790" s="149">
        <v>787</v>
      </c>
      <c r="C790" s="149"/>
      <c r="D790" s="148" t="s">
        <v>6199</v>
      </c>
      <c r="E790" s="320">
        <v>45679173</v>
      </c>
    </row>
    <row r="791" spans="2:5" ht="15.6">
      <c r="B791" s="149">
        <v>788</v>
      </c>
      <c r="C791" s="149"/>
      <c r="D791" s="148" t="s">
        <v>6200</v>
      </c>
      <c r="E791" s="320">
        <v>30157100</v>
      </c>
    </row>
    <row r="792" spans="2:5" customFormat="1" ht="14.45">
      <c r="B792" s="402"/>
      <c r="C792" s="402"/>
      <c r="D792" s="178"/>
      <c r="E792" s="178">
        <f>SUM(E4:E791)</f>
        <v>676644904047</v>
      </c>
    </row>
    <row r="793" spans="2:5" ht="13.9">
      <c r="E793" s="5"/>
    </row>
    <row r="794" spans="2:5" ht="13.9">
      <c r="E794" s="5"/>
    </row>
    <row r="795" spans="2:5" ht="13.9">
      <c r="E795" s="5"/>
    </row>
    <row r="796" spans="2:5" ht="13.9">
      <c r="E796" s="5"/>
    </row>
  </sheetData>
  <mergeCells count="1">
    <mergeCell ref="B792:C792"/>
  </mergeCells>
  <conditionalFormatting sqref="B1">
    <cfRule type="duplicateValues" dxfId="12" priority="4"/>
  </conditionalFormatting>
  <conditionalFormatting sqref="B4:B791">
    <cfRule type="duplicateValues" dxfId="11" priority="2"/>
    <cfRule type="duplicateValues" dxfId="10" priority="3"/>
  </conditionalFormatting>
  <conditionalFormatting sqref="B792">
    <cfRule type="duplicateValues" dxfId="9" priority="1"/>
  </conditionalFormatting>
  <conditionalFormatting sqref="B3:C3">
    <cfRule type="duplicateValues" dxfId="8" priority="5"/>
  </conditionalFormatting>
  <conditionalFormatting sqref="C4:C791 C793:C1048576">
    <cfRule type="duplicateValues" dxfId="7" priority="16"/>
  </conditionalFormatting>
  <conditionalFormatting sqref="C797:C1048576 C4:C791">
    <cfRule type="duplicateValues" dxfId="6" priority="17"/>
  </conditionalFormatting>
  <conditionalFormatting sqref="D797:D1048576 D4:D791">
    <cfRule type="duplicateValues" dxfId="5" priority="7"/>
  </conditionalFormatting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53FE-201A-4218-8509-AF7E6940EEA5}">
  <sheetPr>
    <tabColor theme="9"/>
  </sheetPr>
  <dimension ref="B1:C33"/>
  <sheetViews>
    <sheetView showGridLines="0" topLeftCell="A16" zoomScale="135" workbookViewId="0">
      <selection activeCell="B25" sqref="B25"/>
    </sheetView>
  </sheetViews>
  <sheetFormatPr defaultColWidth="11.5703125" defaultRowHeight="13.9"/>
  <cols>
    <col min="1" max="1" width="11.5703125" style="5"/>
    <col min="2" max="2" width="19.5703125" style="5" customWidth="1"/>
    <col min="3" max="3" width="30.42578125" style="5" customWidth="1"/>
    <col min="4" max="16384" width="11.5703125" style="5"/>
  </cols>
  <sheetData>
    <row r="1" spans="2:3" ht="18">
      <c r="B1" s="18" t="s">
        <v>6201</v>
      </c>
    </row>
    <row r="2" spans="2:3">
      <c r="B2" s="14"/>
    </row>
    <row r="3" spans="2:3" ht="14.1" customHeight="1">
      <c r="B3" s="19" t="s">
        <v>6202</v>
      </c>
      <c r="C3" s="20" t="s">
        <v>641</v>
      </c>
    </row>
    <row r="4" spans="2:3">
      <c r="B4" s="19" t="s">
        <v>6203</v>
      </c>
      <c r="C4" s="20" t="s">
        <v>6204</v>
      </c>
    </row>
    <row r="5" spans="2:3">
      <c r="B5" s="19" t="s">
        <v>6205</v>
      </c>
      <c r="C5" s="20" t="s">
        <v>6206</v>
      </c>
    </row>
    <row r="6" spans="2:3">
      <c r="B6" s="19" t="s">
        <v>6207</v>
      </c>
      <c r="C6" s="20" t="s">
        <v>650</v>
      </c>
    </row>
    <row r="7" spans="2:3">
      <c r="B7" s="19" t="s">
        <v>6208</v>
      </c>
      <c r="C7" s="20" t="s">
        <v>6209</v>
      </c>
    </row>
    <row r="8" spans="2:3">
      <c r="B8" s="19" t="s">
        <v>6210</v>
      </c>
      <c r="C8" s="20" t="s">
        <v>6211</v>
      </c>
    </row>
    <row r="9" spans="2:3">
      <c r="B9" s="19" t="s">
        <v>6212</v>
      </c>
      <c r="C9" s="20" t="s">
        <v>668</v>
      </c>
    </row>
    <row r="10" spans="2:3">
      <c r="B10" s="19" t="s">
        <v>6213</v>
      </c>
      <c r="C10" s="20" t="s">
        <v>6214</v>
      </c>
    </row>
    <row r="11" spans="2:3">
      <c r="B11" s="19" t="s">
        <v>6215</v>
      </c>
      <c r="C11" s="20" t="s">
        <v>6216</v>
      </c>
    </row>
    <row r="12" spans="2:3">
      <c r="B12" s="19" t="s">
        <v>6217</v>
      </c>
      <c r="C12" s="20" t="s">
        <v>682</v>
      </c>
    </row>
    <row r="13" spans="2:3">
      <c r="B13" s="19" t="s">
        <v>6218</v>
      </c>
      <c r="C13" s="20" t="s">
        <v>685</v>
      </c>
    </row>
    <row r="14" spans="2:3">
      <c r="B14" s="19" t="s">
        <v>6219</v>
      </c>
      <c r="C14" s="20" t="s">
        <v>6220</v>
      </c>
    </row>
    <row r="15" spans="2:3">
      <c r="B15" s="19" t="s">
        <v>6221</v>
      </c>
      <c r="C15" s="20" t="s">
        <v>699</v>
      </c>
    </row>
    <row r="16" spans="2:3">
      <c r="B16" s="19" t="s">
        <v>6222</v>
      </c>
      <c r="C16" s="20" t="s">
        <v>700</v>
      </c>
    </row>
    <row r="17" spans="2:3">
      <c r="B17" s="19" t="s">
        <v>6223</v>
      </c>
      <c r="C17" s="20" t="s">
        <v>705</v>
      </c>
    </row>
    <row r="18" spans="2:3">
      <c r="B18" s="19" t="s">
        <v>6224</v>
      </c>
      <c r="C18" s="20" t="s">
        <v>820</v>
      </c>
    </row>
    <row r="19" spans="2:3">
      <c r="B19" s="19" t="s">
        <v>6225</v>
      </c>
      <c r="C19" s="20" t="s">
        <v>6226</v>
      </c>
    </row>
    <row r="20" spans="2:3">
      <c r="B20" s="19" t="s">
        <v>6227</v>
      </c>
      <c r="C20" s="20" t="s">
        <v>720</v>
      </c>
    </row>
    <row r="21" spans="2:3">
      <c r="B21" s="19" t="s">
        <v>6228</v>
      </c>
      <c r="C21" s="20" t="s">
        <v>6229</v>
      </c>
    </row>
    <row r="22" spans="2:3">
      <c r="B22" s="19" t="s">
        <v>6230</v>
      </c>
      <c r="C22" s="20" t="s">
        <v>6231</v>
      </c>
    </row>
    <row r="23" spans="2:3">
      <c r="B23" s="19" t="s">
        <v>6232</v>
      </c>
      <c r="C23" s="20" t="s">
        <v>726</v>
      </c>
    </row>
    <row r="24" spans="2:3">
      <c r="B24" s="19" t="s">
        <v>6233</v>
      </c>
      <c r="C24" s="5" t="s">
        <v>731</v>
      </c>
    </row>
    <row r="25" spans="2:3">
      <c r="B25" s="19" t="s">
        <v>6234</v>
      </c>
      <c r="C25" s="5" t="s">
        <v>6235</v>
      </c>
    </row>
    <row r="26" spans="2:3">
      <c r="B26" s="19" t="s">
        <v>6236</v>
      </c>
      <c r="C26" s="5" t="s">
        <v>738</v>
      </c>
    </row>
    <row r="27" spans="2:3" ht="14.1" customHeight="1">
      <c r="B27" s="19" t="s">
        <v>6237</v>
      </c>
      <c r="C27" s="5" t="s">
        <v>739</v>
      </c>
    </row>
    <row r="28" spans="2:3">
      <c r="B28" s="19" t="s">
        <v>6238</v>
      </c>
      <c r="C28" s="5" t="s">
        <v>740</v>
      </c>
    </row>
    <row r="29" spans="2:3">
      <c r="B29" s="19" t="s">
        <v>6239</v>
      </c>
      <c r="C29" s="5" t="s">
        <v>744</v>
      </c>
    </row>
    <row r="30" spans="2:3">
      <c r="B30" s="19" t="s">
        <v>6240</v>
      </c>
      <c r="C30" s="5" t="s">
        <v>786</v>
      </c>
    </row>
    <row r="31" spans="2:3">
      <c r="B31" s="19" t="s">
        <v>6241</v>
      </c>
      <c r="C31" s="5" t="s">
        <v>6242</v>
      </c>
    </row>
    <row r="32" spans="2:3">
      <c r="B32" s="19" t="s">
        <v>6243</v>
      </c>
      <c r="C32" s="5" t="s">
        <v>6244</v>
      </c>
    </row>
    <row r="33" spans="2:3">
      <c r="B33" s="19" t="s">
        <v>6245</v>
      </c>
      <c r="C33" s="5" t="s">
        <v>6246</v>
      </c>
    </row>
  </sheetData>
  <conditionalFormatting sqref="C3:C33">
    <cfRule type="duplicateValues" dxfId="4" priority="5"/>
  </conditionalFormatting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A1:K61"/>
  <sheetViews>
    <sheetView showGridLines="0" zoomScaleNormal="100" workbookViewId="0">
      <pane xSplit="2" ySplit="4" topLeftCell="C5" activePane="bottomRight" state="frozen"/>
      <selection pane="bottomRight" activeCell="E23" sqref="E23"/>
      <selection pane="bottomLeft" activeCell="A5" sqref="A5"/>
      <selection pane="topRight" activeCell="C1" sqref="C1"/>
    </sheetView>
  </sheetViews>
  <sheetFormatPr defaultColWidth="11.5703125" defaultRowHeight="13.9"/>
  <cols>
    <col min="1" max="1" width="16.42578125" style="5" customWidth="1"/>
    <col min="2" max="2" width="40" style="9" bestFit="1" customWidth="1"/>
    <col min="3" max="4" width="17.42578125" style="7" bestFit="1" customWidth="1"/>
    <col min="5" max="5" width="61.7109375" style="7" customWidth="1"/>
    <col min="6" max="6" width="32.42578125" style="7" customWidth="1"/>
    <col min="7" max="7" width="17.140625" style="7" customWidth="1"/>
    <col min="8" max="8" width="16.42578125" style="7" bestFit="1" customWidth="1"/>
    <col min="9" max="9" width="18.42578125" style="7" bestFit="1" customWidth="1"/>
    <col min="10" max="10" width="17.85546875" style="7" customWidth="1"/>
    <col min="11" max="11" width="14.42578125" style="7" bestFit="1" customWidth="1"/>
    <col min="12" max="16384" width="11.5703125" style="5"/>
  </cols>
  <sheetData>
    <row r="1" spans="1:11">
      <c r="A1" s="5" t="s">
        <v>6247</v>
      </c>
      <c r="B1" s="20" t="s">
        <v>641</v>
      </c>
    </row>
    <row r="2" spans="1:11">
      <c r="A2" s="5" t="s">
        <v>6248</v>
      </c>
      <c r="B2" s="17">
        <v>2022</v>
      </c>
    </row>
    <row r="3" spans="1:11" ht="15.6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5.6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>
      <c r="B5" s="196" t="s">
        <v>798</v>
      </c>
      <c r="C5" s="189">
        <f>SUM(C6:C8)</f>
        <v>25661005168</v>
      </c>
      <c r="D5" s="189">
        <f t="shared" ref="D5:K5" si="0">SUM(D6:D8)</f>
        <v>29203433803</v>
      </c>
      <c r="E5" s="189">
        <f t="shared" si="0"/>
        <v>3542428635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25661005168</v>
      </c>
      <c r="J5" s="189">
        <f t="shared" si="0"/>
        <v>29203433803</v>
      </c>
      <c r="K5" s="189">
        <f t="shared" si="0"/>
        <v>3542428635</v>
      </c>
    </row>
    <row r="6" spans="1:11">
      <c r="B6" s="192" t="s">
        <v>6255</v>
      </c>
      <c r="C6" s="190">
        <v>14301306442</v>
      </c>
      <c r="D6" s="190">
        <v>18977745764</v>
      </c>
      <c r="E6" s="197">
        <f>D6-C6</f>
        <v>4676439322</v>
      </c>
      <c r="F6" s="190"/>
      <c r="G6" s="190"/>
      <c r="H6" s="190">
        <f>G6-F6</f>
        <v>0</v>
      </c>
      <c r="I6" s="190">
        <f>C6+F6</f>
        <v>14301306442</v>
      </c>
      <c r="J6" s="190">
        <f>D6+G6</f>
        <v>18977745764</v>
      </c>
      <c r="K6" s="190">
        <f>J6-I6</f>
        <v>4676439322</v>
      </c>
    </row>
    <row r="7" spans="1:11">
      <c r="B7" s="198" t="s">
        <v>6256</v>
      </c>
      <c r="C7" s="191">
        <v>11340106851</v>
      </c>
      <c r="D7" s="191">
        <v>10206096164</v>
      </c>
      <c r="E7" s="199">
        <f t="shared" ref="E7:E60" si="1">D7-C7</f>
        <v>-1134010687</v>
      </c>
      <c r="F7" s="191"/>
      <c r="G7" s="191"/>
      <c r="H7" s="191">
        <f t="shared" ref="H7:H60" si="2">G7-F7</f>
        <v>0</v>
      </c>
      <c r="I7" s="191">
        <f t="shared" ref="I7:J60" si="3">C7+F7</f>
        <v>11340106851</v>
      </c>
      <c r="J7" s="191">
        <f t="shared" si="3"/>
        <v>10206096164</v>
      </c>
      <c r="K7" s="191">
        <f t="shared" ref="K7:K60" si="4">J7-I7</f>
        <v>-1134010687</v>
      </c>
    </row>
    <row r="8" spans="1:11">
      <c r="B8" s="192" t="s">
        <v>6257</v>
      </c>
      <c r="C8" s="190">
        <v>19591875</v>
      </c>
      <c r="D8" s="190">
        <v>19591875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19591875</v>
      </c>
      <c r="J8" s="190">
        <f t="shared" si="3"/>
        <v>19591875</v>
      </c>
      <c r="K8" s="190">
        <f t="shared" si="4"/>
        <v>0</v>
      </c>
    </row>
    <row r="9" spans="1:11">
      <c r="B9" s="196" t="s">
        <v>794</v>
      </c>
      <c r="C9" s="189">
        <f>SUM(C10:C27)</f>
        <v>68319055686.170334</v>
      </c>
      <c r="D9" s="189">
        <f t="shared" ref="D9:G9" si="5">SUM(D10:D27)</f>
        <v>67843856796</v>
      </c>
      <c r="E9" s="189">
        <f t="shared" si="1"/>
        <v>-475198890.17033386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68319055686.170334</v>
      </c>
      <c r="J9" s="189">
        <f t="shared" si="3"/>
        <v>67843856796</v>
      </c>
      <c r="K9" s="189">
        <f t="shared" si="4"/>
        <v>-475198890.17033386</v>
      </c>
    </row>
    <row r="10" spans="1:1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>
      <c r="B13" s="192" t="s">
        <v>6261</v>
      </c>
      <c r="C13" s="190">
        <v>14301306442</v>
      </c>
      <c r="D13" s="190">
        <v>18105918185</v>
      </c>
      <c r="E13" s="197">
        <f t="shared" si="1"/>
        <v>3804611743</v>
      </c>
      <c r="F13" s="190"/>
      <c r="G13" s="190"/>
      <c r="H13" s="190">
        <f t="shared" si="2"/>
        <v>0</v>
      </c>
      <c r="I13" s="190">
        <f t="shared" si="3"/>
        <v>14301306442</v>
      </c>
      <c r="J13" s="190">
        <f t="shared" si="3"/>
        <v>18105918185</v>
      </c>
      <c r="K13" s="190">
        <f t="shared" si="4"/>
        <v>3804611743</v>
      </c>
    </row>
    <row r="14" spans="1:11">
      <c r="B14" s="198" t="s">
        <v>6262</v>
      </c>
      <c r="C14" s="191"/>
      <c r="D14" s="191">
        <v>508432970</v>
      </c>
      <c r="E14" s="199">
        <f t="shared" si="1"/>
        <v>508432970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508432970</v>
      </c>
      <c r="K14" s="191">
        <f t="shared" si="4"/>
        <v>508432970</v>
      </c>
    </row>
    <row r="15" spans="1:11">
      <c r="B15" s="192" t="s">
        <v>6263</v>
      </c>
      <c r="C15" s="190">
        <v>35064162503</v>
      </c>
      <c r="D15" s="190">
        <v>27849319080</v>
      </c>
      <c r="E15" s="197">
        <f t="shared" si="1"/>
        <v>-7214843423</v>
      </c>
      <c r="F15" s="190"/>
      <c r="G15" s="190"/>
      <c r="H15" s="190">
        <f t="shared" si="2"/>
        <v>0</v>
      </c>
      <c r="I15" s="190">
        <f t="shared" si="3"/>
        <v>35064162503</v>
      </c>
      <c r="J15" s="190">
        <f t="shared" si="3"/>
        <v>27849319080</v>
      </c>
      <c r="K15" s="190">
        <f t="shared" si="4"/>
        <v>-7214843423</v>
      </c>
    </row>
    <row r="16" spans="1:11">
      <c r="B16" s="198" t="s">
        <v>6264</v>
      </c>
      <c r="C16" s="191">
        <v>367842507.83420002</v>
      </c>
      <c r="D16" s="191">
        <v>366910394</v>
      </c>
      <c r="E16" s="191">
        <f t="shared" si="1"/>
        <v>-932113.8342000246</v>
      </c>
      <c r="F16" s="191"/>
      <c r="G16" s="191"/>
      <c r="H16" s="191">
        <f t="shared" si="2"/>
        <v>0</v>
      </c>
      <c r="I16" s="191">
        <f t="shared" si="3"/>
        <v>367842507.83420002</v>
      </c>
      <c r="J16" s="191">
        <f t="shared" si="3"/>
        <v>366910394</v>
      </c>
      <c r="K16" s="191">
        <f t="shared" si="4"/>
        <v>-932113.8342000246</v>
      </c>
    </row>
    <row r="17" spans="2:1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>
      <c r="B18" s="198" t="s">
        <v>6266</v>
      </c>
      <c r="C18" s="191">
        <v>1283824145</v>
      </c>
      <c r="D18" s="191">
        <v>2065121539</v>
      </c>
      <c r="E18" s="199">
        <f t="shared" si="1"/>
        <v>781297394</v>
      </c>
      <c r="F18" s="191"/>
      <c r="G18" s="191"/>
      <c r="H18" s="191">
        <f t="shared" si="2"/>
        <v>0</v>
      </c>
      <c r="I18" s="191">
        <f t="shared" si="3"/>
        <v>1283824145</v>
      </c>
      <c r="J18" s="191">
        <f t="shared" si="3"/>
        <v>2065121539</v>
      </c>
      <c r="K18" s="191">
        <f t="shared" si="4"/>
        <v>781297394</v>
      </c>
    </row>
    <row r="19" spans="2:1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>
      <c r="B21" s="192" t="s">
        <v>6269</v>
      </c>
      <c r="C21" s="190">
        <v>7380676846</v>
      </c>
      <c r="D21" s="190">
        <v>8628011490</v>
      </c>
      <c r="E21" s="197">
        <f t="shared" si="1"/>
        <v>1247334644</v>
      </c>
      <c r="F21" s="190"/>
      <c r="G21" s="190"/>
      <c r="H21" s="190">
        <f t="shared" si="2"/>
        <v>0</v>
      </c>
      <c r="I21" s="190">
        <f t="shared" si="3"/>
        <v>7380676846</v>
      </c>
      <c r="J21" s="190">
        <f t="shared" si="3"/>
        <v>8628011490</v>
      </c>
      <c r="K21" s="190">
        <f t="shared" si="4"/>
        <v>1247334644</v>
      </c>
    </row>
    <row r="22" spans="2:11">
      <c r="B22" s="198" t="s">
        <v>6270</v>
      </c>
      <c r="C22" s="191">
        <v>6087962987.3361349</v>
      </c>
      <c r="D22" s="191">
        <v>6426184170</v>
      </c>
      <c r="E22" s="199">
        <f t="shared" si="1"/>
        <v>338221182.66386509</v>
      </c>
      <c r="F22" s="191"/>
      <c r="G22" s="191"/>
      <c r="H22" s="191">
        <f t="shared" si="2"/>
        <v>0</v>
      </c>
      <c r="I22" s="191">
        <f t="shared" si="3"/>
        <v>6087962987.3361349</v>
      </c>
      <c r="J22" s="191">
        <f t="shared" si="3"/>
        <v>6426184170</v>
      </c>
      <c r="K22" s="191">
        <f t="shared" si="4"/>
        <v>338221182.66386509</v>
      </c>
    </row>
    <row r="23" spans="2:11">
      <c r="B23" s="192" t="s">
        <v>6271</v>
      </c>
      <c r="C23" s="190">
        <v>3833280255</v>
      </c>
      <c r="D23" s="190">
        <v>3893958968</v>
      </c>
      <c r="E23" s="197">
        <f t="shared" si="1"/>
        <v>60678713</v>
      </c>
      <c r="F23" s="190"/>
      <c r="G23" s="190"/>
      <c r="H23" s="190">
        <f t="shared" si="2"/>
        <v>0</v>
      </c>
      <c r="I23" s="190">
        <f t="shared" si="3"/>
        <v>3833280255</v>
      </c>
      <c r="J23" s="190">
        <f t="shared" si="3"/>
        <v>3893958968</v>
      </c>
      <c r="K23" s="190">
        <f t="shared" si="4"/>
        <v>60678713</v>
      </c>
    </row>
    <row r="24" spans="2:1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>
      <c r="B37" s="196" t="s">
        <v>793</v>
      </c>
      <c r="C37" s="189">
        <f>+SUM(C38:C39)</f>
        <v>22240630964</v>
      </c>
      <c r="D37" s="189">
        <f t="shared" ref="D37:G37" si="7">+SUM(D38:D39)</f>
        <v>25944913336</v>
      </c>
      <c r="E37" s="189">
        <f t="shared" si="1"/>
        <v>3704282372</v>
      </c>
      <c r="F37" s="189">
        <f t="shared" si="7"/>
        <v>0</v>
      </c>
      <c r="G37" s="189">
        <f t="shared" si="7"/>
        <v>-21205403</v>
      </c>
      <c r="H37" s="189">
        <f t="shared" si="2"/>
        <v>-21205403</v>
      </c>
      <c r="I37" s="189">
        <f t="shared" si="3"/>
        <v>22240630964</v>
      </c>
      <c r="J37" s="189">
        <f t="shared" si="3"/>
        <v>25923707933</v>
      </c>
      <c r="K37" s="189">
        <f t="shared" si="4"/>
        <v>3683076969</v>
      </c>
    </row>
    <row r="38" spans="2:11">
      <c r="B38" s="198" t="s">
        <v>6283</v>
      </c>
      <c r="C38" s="191">
        <v>22240630964</v>
      </c>
      <c r="D38" s="191">
        <v>25944913336</v>
      </c>
      <c r="E38" s="200">
        <f t="shared" si="1"/>
        <v>3704282372</v>
      </c>
      <c r="F38" s="191"/>
      <c r="G38" s="191">
        <v>-21205403</v>
      </c>
      <c r="H38" s="191">
        <f t="shared" si="2"/>
        <v>-21205403</v>
      </c>
      <c r="I38" s="191">
        <f t="shared" si="3"/>
        <v>22240630964</v>
      </c>
      <c r="J38" s="191">
        <f t="shared" si="3"/>
        <v>25923707933</v>
      </c>
      <c r="K38" s="191">
        <f t="shared" si="4"/>
        <v>3683076969</v>
      </c>
    </row>
    <row r="39" spans="2:1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>
      <c r="B40" s="196" t="s">
        <v>6285</v>
      </c>
      <c r="C40" s="189">
        <f>SUM(C41:C44)</f>
        <v>3636907765</v>
      </c>
      <c r="D40" s="189">
        <f t="shared" ref="D40:G40" si="8">SUM(D41:D44)</f>
        <v>3636907765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3636907765</v>
      </c>
      <c r="J40" s="189">
        <f t="shared" si="3"/>
        <v>3636907765</v>
      </c>
      <c r="K40" s="189">
        <f t="shared" si="4"/>
        <v>0</v>
      </c>
    </row>
    <row r="41" spans="2:11">
      <c r="B41" s="198" t="s">
        <v>6286</v>
      </c>
      <c r="C41" s="191">
        <v>3162528491</v>
      </c>
      <c r="D41" s="191">
        <v>3162528491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3162528491</v>
      </c>
      <c r="J41" s="191">
        <f t="shared" si="3"/>
        <v>3162528491</v>
      </c>
      <c r="K41" s="191">
        <f t="shared" si="4"/>
        <v>0</v>
      </c>
    </row>
    <row r="42" spans="2:11">
      <c r="B42" s="193" t="s">
        <v>6287</v>
      </c>
      <c r="C42" s="194">
        <v>158126425</v>
      </c>
      <c r="D42" s="193">
        <v>158126425</v>
      </c>
      <c r="E42" s="193">
        <f t="shared" si="1"/>
        <v>0</v>
      </c>
      <c r="F42" s="193"/>
      <c r="G42" s="193"/>
      <c r="H42" s="193">
        <f t="shared" si="2"/>
        <v>0</v>
      </c>
      <c r="I42" s="193">
        <f t="shared" si="3"/>
        <v>158126425</v>
      </c>
      <c r="J42" s="193">
        <f t="shared" si="3"/>
        <v>158126425</v>
      </c>
      <c r="K42" s="193">
        <f t="shared" si="4"/>
        <v>0</v>
      </c>
    </row>
    <row r="43" spans="2:11">
      <c r="B43" s="198" t="s">
        <v>6288</v>
      </c>
      <c r="C43" s="191">
        <v>316252849</v>
      </c>
      <c r="D43" s="191">
        <v>316252849</v>
      </c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316252849</v>
      </c>
      <c r="J43" s="191">
        <f t="shared" si="3"/>
        <v>316252849</v>
      </c>
      <c r="K43" s="191">
        <f t="shared" si="4"/>
        <v>0</v>
      </c>
    </row>
    <row r="44" spans="2:1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>
      <c r="B50" s="196" t="s">
        <v>802</v>
      </c>
      <c r="C50" s="189">
        <f>SUM(C51:C53)</f>
        <v>10786672375</v>
      </c>
      <c r="D50" s="189">
        <f t="shared" ref="D50:G50" si="10">SUM(D51:D53)</f>
        <v>10238092579</v>
      </c>
      <c r="E50" s="189">
        <f t="shared" si="1"/>
        <v>-548579796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10786672375</v>
      </c>
      <c r="J50" s="189">
        <f t="shared" si="3"/>
        <v>10238092579</v>
      </c>
      <c r="K50" s="189">
        <f t="shared" si="4"/>
        <v>-548579796</v>
      </c>
    </row>
    <row r="51" spans="2:11">
      <c r="B51" s="198" t="s">
        <v>6293</v>
      </c>
      <c r="C51" s="191">
        <v>10786672375</v>
      </c>
      <c r="D51" s="191">
        <v>7747569677</v>
      </c>
      <c r="E51" s="200">
        <f t="shared" si="1"/>
        <v>-3039102698</v>
      </c>
      <c r="F51" s="191"/>
      <c r="G51" s="191"/>
      <c r="H51" s="191">
        <f t="shared" si="2"/>
        <v>0</v>
      </c>
      <c r="I51" s="191">
        <f t="shared" si="3"/>
        <v>10786672375</v>
      </c>
      <c r="J51" s="191">
        <f t="shared" si="3"/>
        <v>7747569677</v>
      </c>
      <c r="K51" s="191">
        <f t="shared" si="4"/>
        <v>-3039102698</v>
      </c>
    </row>
    <row r="52" spans="2:11">
      <c r="B52" s="192" t="s">
        <v>6294</v>
      </c>
      <c r="C52" s="190"/>
      <c r="D52" s="190">
        <v>2490522902</v>
      </c>
      <c r="E52" s="194">
        <f t="shared" si="1"/>
        <v>2490522902</v>
      </c>
      <c r="F52" s="190"/>
      <c r="G52" s="190"/>
      <c r="H52" s="190">
        <f t="shared" si="2"/>
        <v>0</v>
      </c>
      <c r="I52" s="190">
        <f t="shared" si="3"/>
        <v>0</v>
      </c>
      <c r="J52" s="190">
        <f t="shared" si="3"/>
        <v>2490522902</v>
      </c>
      <c r="K52" s="190">
        <f t="shared" si="4"/>
        <v>2490522902</v>
      </c>
    </row>
    <row r="53" spans="2:1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>
      <c r="B54" s="196" t="s">
        <v>801</v>
      </c>
      <c r="C54" s="189">
        <f t="shared" ref="C54:D54" si="11">SUM(C55:C56)</f>
        <v>0</v>
      </c>
      <c r="D54" s="189">
        <f t="shared" si="11"/>
        <v>0</v>
      </c>
      <c r="E54" s="189">
        <f t="shared" si="1"/>
        <v>0</v>
      </c>
      <c r="F54" s="189">
        <f t="shared" ref="F54:G54" si="12">SUM(F55:F56)</f>
        <v>0</v>
      </c>
      <c r="G54" s="189">
        <f t="shared" si="12"/>
        <v>0</v>
      </c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>
      <c r="B57" s="196" t="s">
        <v>6296</v>
      </c>
      <c r="C57" s="189">
        <f>SUM(C58:C60)</f>
        <v>374255867</v>
      </c>
      <c r="D57" s="189">
        <f t="shared" ref="D57:G57" si="13">SUM(D58:D60)</f>
        <v>0</v>
      </c>
      <c r="E57" s="189">
        <f t="shared" si="1"/>
        <v>-374255867</v>
      </c>
      <c r="F57" s="189">
        <f t="shared" si="13"/>
        <v>0</v>
      </c>
      <c r="G57" s="189">
        <f t="shared" si="13"/>
        <v>0</v>
      </c>
      <c r="H57" s="189">
        <f t="shared" si="2"/>
        <v>0</v>
      </c>
      <c r="I57" s="189">
        <f t="shared" si="3"/>
        <v>374255867</v>
      </c>
      <c r="J57" s="189">
        <f t="shared" si="3"/>
        <v>0</v>
      </c>
      <c r="K57" s="189">
        <f t="shared" si="4"/>
        <v>-374255867</v>
      </c>
    </row>
    <row r="58" spans="2:11">
      <c r="B58" s="198" t="s">
        <v>6297</v>
      </c>
      <c r="C58" s="191">
        <v>374255867</v>
      </c>
      <c r="D58" s="191"/>
      <c r="E58" s="200">
        <f t="shared" si="1"/>
        <v>-374255867</v>
      </c>
      <c r="F58" s="191"/>
      <c r="G58" s="191"/>
      <c r="H58" s="191">
        <f t="shared" si="2"/>
        <v>0</v>
      </c>
      <c r="I58" s="191">
        <f t="shared" si="3"/>
        <v>374255867</v>
      </c>
      <c r="J58" s="191">
        <f t="shared" si="3"/>
        <v>0</v>
      </c>
      <c r="K58" s="191">
        <f t="shared" si="4"/>
        <v>-374255867</v>
      </c>
    </row>
    <row r="59" spans="2:1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>
      <c r="B61" s="201" t="s">
        <v>825</v>
      </c>
      <c r="C61" s="195">
        <f>C5+C9+C28+C37+C40+C45+C50+C54</f>
        <v>130644271958.17033</v>
      </c>
      <c r="D61" s="195">
        <f>D5+D9+D28+D37+D40+D45+D50+D54</f>
        <v>136867204279</v>
      </c>
      <c r="E61" s="195">
        <f>D61-C61</f>
        <v>6222932320.8296661</v>
      </c>
      <c r="F61" s="195">
        <f t="shared" ref="F61:J61" si="14">F5+F9+F28+F37+F40+F45+F50+F54+F57</f>
        <v>0</v>
      </c>
      <c r="G61" s="195">
        <f t="shared" si="14"/>
        <v>-21205403</v>
      </c>
      <c r="H61" s="195">
        <f t="shared" si="14"/>
        <v>-21205403</v>
      </c>
      <c r="I61" s="195">
        <f>I5+I9+I28+I37+I40+I45+I50+I54</f>
        <v>130644271958.17033</v>
      </c>
      <c r="J61" s="195">
        <f t="shared" si="14"/>
        <v>136845998876</v>
      </c>
      <c r="K61" s="195">
        <f>K5+K9+K28+K37+K40+K45+K50+K54</f>
        <v>6201726917.8296661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/>
  </sheetPr>
  <dimension ref="A1:K61"/>
  <sheetViews>
    <sheetView showGridLines="0" zoomScale="80" zoomScaleNormal="80" workbookViewId="0">
      <pane xSplit="2" ySplit="4" topLeftCell="C5" activePane="bottomRight" state="frozen"/>
      <selection pane="bottomRight" activeCell="B3" sqref="B3:K61"/>
      <selection pane="bottomLeft" activeCell="A5" sqref="A5"/>
      <selection pane="topRight" activeCell="C1" sqref="C1"/>
    </sheetView>
  </sheetViews>
  <sheetFormatPr defaultColWidth="11.5703125" defaultRowHeight="13.35" customHeight="1"/>
  <cols>
    <col min="1" max="1" width="16.42578125" style="5" customWidth="1"/>
    <col min="2" max="2" width="29.42578125" style="9" customWidth="1"/>
    <col min="3" max="4" width="19.140625" style="8" bestFit="1" customWidth="1"/>
    <col min="5" max="6" width="18" style="8" bestFit="1" customWidth="1"/>
    <col min="7" max="7" width="17.140625" style="8" customWidth="1"/>
    <col min="8" max="8" width="18" style="8" bestFit="1" customWidth="1"/>
    <col min="9" max="10" width="19.140625" style="8" bestFit="1" customWidth="1"/>
    <col min="11" max="11" width="18.5703125" style="13" customWidth="1"/>
    <col min="12" max="16384" width="11.5703125" style="5"/>
  </cols>
  <sheetData>
    <row r="1" spans="1:11" ht="13.35" customHeight="1">
      <c r="A1" s="5" t="s">
        <v>6247</v>
      </c>
      <c r="B1" s="20" t="s">
        <v>6204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187" t="s">
        <v>6254</v>
      </c>
      <c r="I4" s="188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52874164928</v>
      </c>
      <c r="D5" s="189">
        <f t="shared" ref="D5:K5" si="0">SUM(D6:D8)</f>
        <v>50679164541</v>
      </c>
      <c r="E5" s="189">
        <f t="shared" si="0"/>
        <v>-2195000387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52874164928</v>
      </c>
      <c r="J5" s="189">
        <f t="shared" si="0"/>
        <v>50679164541</v>
      </c>
      <c r="K5" s="189">
        <f t="shared" si="0"/>
        <v>-2195000387</v>
      </c>
    </row>
    <row r="6" spans="1:11" ht="13.35" customHeight="1">
      <c r="B6" s="192" t="s">
        <v>6255</v>
      </c>
      <c r="C6" s="190">
        <v>18082833177</v>
      </c>
      <c r="D6" s="190">
        <v>15887832790</v>
      </c>
      <c r="E6" s="197">
        <f>D6-C6</f>
        <v>-2195000387</v>
      </c>
      <c r="F6" s="190"/>
      <c r="G6" s="190"/>
      <c r="H6" s="190">
        <f>G6-F6</f>
        <v>0</v>
      </c>
      <c r="I6" s="190">
        <f>C6+F6</f>
        <v>18082833177</v>
      </c>
      <c r="J6" s="190">
        <f>D6+G6</f>
        <v>15887832790</v>
      </c>
      <c r="K6" s="190">
        <f>J6-I6</f>
        <v>-2195000387</v>
      </c>
    </row>
    <row r="7" spans="1:11" ht="13.35" customHeight="1">
      <c r="B7" s="198" t="s">
        <v>6256</v>
      </c>
      <c r="C7" s="191">
        <v>34772581751</v>
      </c>
      <c r="D7" s="191">
        <v>34772581751</v>
      </c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34772581751</v>
      </c>
      <c r="J7" s="191">
        <f t="shared" si="3"/>
        <v>34772581751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18750000</v>
      </c>
      <c r="D8" s="190">
        <v>18750000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18750000</v>
      </c>
      <c r="J8" s="190">
        <f t="shared" si="3"/>
        <v>18750000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133751260718</v>
      </c>
      <c r="D9" s="189">
        <f t="shared" ref="D9:G9" si="5">SUM(D10:D27)</f>
        <v>136668034417</v>
      </c>
      <c r="E9" s="189">
        <f t="shared" si="1"/>
        <v>2916773699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133751260718</v>
      </c>
      <c r="J9" s="189">
        <f t="shared" si="3"/>
        <v>136668034417</v>
      </c>
      <c r="K9" s="189">
        <f t="shared" si="4"/>
        <v>2916773699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>
        <v>3334392300</v>
      </c>
      <c r="D11" s="190">
        <v>3334395300</v>
      </c>
      <c r="E11" s="197">
        <f t="shared" si="1"/>
        <v>3000</v>
      </c>
      <c r="F11" s="190"/>
      <c r="G11" s="190"/>
      <c r="H11" s="190">
        <f t="shared" si="2"/>
        <v>0</v>
      </c>
      <c r="I11" s="190">
        <f t="shared" si="3"/>
        <v>3334392300</v>
      </c>
      <c r="J11" s="190">
        <f t="shared" si="3"/>
        <v>3334395300</v>
      </c>
      <c r="K11" s="190">
        <f t="shared" si="4"/>
        <v>3000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18110343045</v>
      </c>
      <c r="D13" s="190">
        <v>18110343045</v>
      </c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18110343045</v>
      </c>
      <c r="J13" s="190">
        <f t="shared" si="3"/>
        <v>18110343045</v>
      </c>
      <c r="K13" s="190">
        <f t="shared" si="4"/>
        <v>0</v>
      </c>
    </row>
    <row r="14" spans="1:11" ht="13.35" customHeight="1">
      <c r="B14" s="198" t="s">
        <v>6262</v>
      </c>
      <c r="C14" s="191">
        <v>15139649380</v>
      </c>
      <c r="D14" s="191">
        <v>15140049380</v>
      </c>
      <c r="E14" s="199">
        <f t="shared" si="1"/>
        <v>400000</v>
      </c>
      <c r="F14" s="191"/>
      <c r="G14" s="191"/>
      <c r="H14" s="191">
        <f t="shared" si="2"/>
        <v>0</v>
      </c>
      <c r="I14" s="191">
        <f t="shared" si="3"/>
        <v>15139649380</v>
      </c>
      <c r="J14" s="191">
        <f t="shared" si="3"/>
        <v>15140049380</v>
      </c>
      <c r="K14" s="191">
        <f t="shared" si="4"/>
        <v>400000</v>
      </c>
    </row>
    <row r="15" spans="1:11" ht="13.35" customHeight="1">
      <c r="B15" s="192" t="s">
        <v>6263</v>
      </c>
      <c r="C15" s="190">
        <v>84402390776</v>
      </c>
      <c r="D15" s="190">
        <v>87367168866</v>
      </c>
      <c r="E15" s="197">
        <f t="shared" si="1"/>
        <v>2964778090</v>
      </c>
      <c r="F15" s="190"/>
      <c r="G15" s="190"/>
      <c r="H15" s="190">
        <f t="shared" si="2"/>
        <v>0</v>
      </c>
      <c r="I15" s="190">
        <f t="shared" si="3"/>
        <v>84402390776</v>
      </c>
      <c r="J15" s="190">
        <f t="shared" si="3"/>
        <v>87367168866</v>
      </c>
      <c r="K15" s="190">
        <f t="shared" si="4"/>
        <v>2964778090</v>
      </c>
    </row>
    <row r="16" spans="1:11" ht="13.35" customHeight="1">
      <c r="B16" s="198" t="s">
        <v>6264</v>
      </c>
      <c r="C16" s="191">
        <v>276612730</v>
      </c>
      <c r="D16" s="191">
        <v>276612730</v>
      </c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276612730</v>
      </c>
      <c r="J16" s="191">
        <f t="shared" si="3"/>
        <v>276612730</v>
      </c>
      <c r="K16" s="191">
        <f t="shared" si="4"/>
        <v>0</v>
      </c>
    </row>
    <row r="17" spans="2:11" ht="13.35" customHeight="1">
      <c r="B17" s="192" t="s">
        <v>6265</v>
      </c>
      <c r="C17" s="190">
        <v>553145885</v>
      </c>
      <c r="D17" s="190"/>
      <c r="E17" s="197">
        <f t="shared" si="1"/>
        <v>-553145885</v>
      </c>
      <c r="F17" s="190"/>
      <c r="G17" s="190"/>
      <c r="H17" s="190">
        <f t="shared" si="2"/>
        <v>0</v>
      </c>
      <c r="I17" s="190">
        <f t="shared" si="3"/>
        <v>553145885</v>
      </c>
      <c r="J17" s="190">
        <f t="shared" si="3"/>
        <v>0</v>
      </c>
      <c r="K17" s="190">
        <f t="shared" si="4"/>
        <v>-553145885</v>
      </c>
    </row>
    <row r="18" spans="2:11" ht="13.35" customHeight="1">
      <c r="B18" s="198" t="s">
        <v>6266</v>
      </c>
      <c r="C18" s="191">
        <v>968004700</v>
      </c>
      <c r="D18" s="191">
        <v>968004700</v>
      </c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968004700</v>
      </c>
      <c r="J18" s="191">
        <f t="shared" si="3"/>
        <v>968004700</v>
      </c>
      <c r="K18" s="191">
        <f t="shared" si="4"/>
        <v>0</v>
      </c>
    </row>
    <row r="19" spans="2:11" ht="13.35" customHeight="1">
      <c r="B19" s="192" t="s">
        <v>6267</v>
      </c>
      <c r="C19" s="190">
        <v>553145885</v>
      </c>
      <c r="D19" s="190"/>
      <c r="E19" s="197">
        <f t="shared" si="1"/>
        <v>-553145885</v>
      </c>
      <c r="F19" s="190"/>
      <c r="G19" s="190"/>
      <c r="H19" s="190">
        <f t="shared" si="2"/>
        <v>0</v>
      </c>
      <c r="I19" s="190">
        <f t="shared" si="3"/>
        <v>553145885</v>
      </c>
      <c r="J19" s="190">
        <f t="shared" si="3"/>
        <v>0</v>
      </c>
      <c r="K19" s="190">
        <f t="shared" si="4"/>
        <v>-553145885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6151100095</v>
      </c>
      <c r="D21" s="190">
        <v>7207983472</v>
      </c>
      <c r="E21" s="197">
        <f t="shared" si="1"/>
        <v>1056883377</v>
      </c>
      <c r="F21" s="190"/>
      <c r="G21" s="190"/>
      <c r="H21" s="190">
        <f t="shared" si="2"/>
        <v>0</v>
      </c>
      <c r="I21" s="190">
        <f t="shared" si="3"/>
        <v>6151100095</v>
      </c>
      <c r="J21" s="190">
        <f t="shared" si="3"/>
        <v>7207983472</v>
      </c>
      <c r="K21" s="190">
        <f t="shared" si="4"/>
        <v>1056883377</v>
      </c>
    </row>
    <row r="22" spans="2:11" ht="13.35" customHeight="1">
      <c r="B22" s="198" t="s">
        <v>6270</v>
      </c>
      <c r="C22" s="191">
        <v>1830330053</v>
      </c>
      <c r="D22" s="191">
        <v>1831330054</v>
      </c>
      <c r="E22" s="199">
        <f t="shared" si="1"/>
        <v>1000001</v>
      </c>
      <c r="F22" s="191"/>
      <c r="G22" s="191"/>
      <c r="H22" s="191">
        <f t="shared" si="2"/>
        <v>0</v>
      </c>
      <c r="I22" s="191">
        <f t="shared" si="3"/>
        <v>1830330053</v>
      </c>
      <c r="J22" s="191">
        <f t="shared" si="3"/>
        <v>1831330054</v>
      </c>
      <c r="K22" s="191">
        <f t="shared" si="4"/>
        <v>1000001</v>
      </c>
    </row>
    <row r="23" spans="2:11" ht="13.35" customHeight="1">
      <c r="B23" s="192" t="s">
        <v>6271</v>
      </c>
      <c r="C23" s="190">
        <v>2432145869</v>
      </c>
      <c r="D23" s="190">
        <v>2432146870</v>
      </c>
      <c r="E23" s="197">
        <f t="shared" si="1"/>
        <v>1001</v>
      </c>
      <c r="F23" s="190"/>
      <c r="G23" s="190"/>
      <c r="H23" s="190">
        <f t="shared" si="2"/>
        <v>0</v>
      </c>
      <c r="I23" s="190">
        <f t="shared" si="3"/>
        <v>2432145869</v>
      </c>
      <c r="J23" s="190">
        <f t="shared" si="3"/>
        <v>2432146870</v>
      </c>
      <c r="K23" s="190">
        <f t="shared" si="4"/>
        <v>1001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 t="shared" ref="C37:G37" si="7">+SUM(C38:C39)</f>
        <v>29141315335</v>
      </c>
      <c r="D37" s="189">
        <f t="shared" si="7"/>
        <v>30608718475</v>
      </c>
      <c r="E37" s="189">
        <f t="shared" si="1"/>
        <v>1467403140</v>
      </c>
      <c r="F37" s="189">
        <f t="shared" si="7"/>
        <v>0</v>
      </c>
      <c r="G37" s="189">
        <f t="shared" si="7"/>
        <v>-205808343</v>
      </c>
      <c r="H37" s="189">
        <f t="shared" si="2"/>
        <v>-205808343</v>
      </c>
      <c r="I37" s="189">
        <f t="shared" si="3"/>
        <v>29141315335</v>
      </c>
      <c r="J37" s="189">
        <f t="shared" si="3"/>
        <v>30402910132</v>
      </c>
      <c r="K37" s="189">
        <f t="shared" si="4"/>
        <v>1261594797</v>
      </c>
    </row>
    <row r="38" spans="2:11" ht="13.35" customHeight="1">
      <c r="B38" s="198" t="s">
        <v>6283</v>
      </c>
      <c r="C38" s="191">
        <v>29141315335</v>
      </c>
      <c r="D38" s="191">
        <v>30608718475</v>
      </c>
      <c r="E38" s="200">
        <f t="shared" si="1"/>
        <v>1467403140</v>
      </c>
      <c r="F38" s="191"/>
      <c r="G38" s="191">
        <v>-205808343</v>
      </c>
      <c r="H38" s="191">
        <f t="shared" si="2"/>
        <v>-205808343</v>
      </c>
      <c r="I38" s="191">
        <f t="shared" si="3"/>
        <v>29141315335</v>
      </c>
      <c r="J38" s="191">
        <f t="shared" si="3"/>
        <v>30402910132</v>
      </c>
      <c r="K38" s="191">
        <f t="shared" si="4"/>
        <v>1261594797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2806652171</v>
      </c>
      <c r="D40" s="189">
        <f t="shared" ref="D40:G40" si="8">SUM(D41:D44)</f>
        <v>2806652171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2806652171</v>
      </c>
      <c r="J40" s="189">
        <f t="shared" si="3"/>
        <v>2806652171</v>
      </c>
      <c r="K40" s="189">
        <f t="shared" si="4"/>
        <v>0</v>
      </c>
    </row>
    <row r="41" spans="2:11" ht="13.35" customHeight="1">
      <c r="B41" s="198" t="s">
        <v>6286</v>
      </c>
      <c r="C41" s="191">
        <v>2440567105</v>
      </c>
      <c r="D41" s="191">
        <v>2440567105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2440567105</v>
      </c>
      <c r="J41" s="191">
        <f t="shared" si="3"/>
        <v>2440567105</v>
      </c>
      <c r="K41" s="191">
        <f t="shared" si="4"/>
        <v>0</v>
      </c>
    </row>
    <row r="42" spans="2:11" ht="13.35" customHeight="1">
      <c r="B42" s="192" t="s">
        <v>6287</v>
      </c>
      <c r="C42" s="190">
        <v>122028355</v>
      </c>
      <c r="D42" s="190">
        <v>122028355</v>
      </c>
      <c r="E42" s="194">
        <f t="shared" si="1"/>
        <v>0</v>
      </c>
      <c r="F42" s="192"/>
      <c r="G42" s="190"/>
      <c r="H42" s="193">
        <f t="shared" si="2"/>
        <v>0</v>
      </c>
      <c r="I42" s="194">
        <f t="shared" si="3"/>
        <v>122028355</v>
      </c>
      <c r="J42" s="193">
        <f t="shared" si="3"/>
        <v>122028355</v>
      </c>
      <c r="K42" s="193">
        <f t="shared" si="4"/>
        <v>0</v>
      </c>
    </row>
    <row r="43" spans="2:11" ht="13.35" customHeight="1">
      <c r="B43" s="198" t="s">
        <v>6288</v>
      </c>
      <c r="C43" s="191">
        <v>244056711</v>
      </c>
      <c r="D43" s="191">
        <v>244056711</v>
      </c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244056711</v>
      </c>
      <c r="J43" s="191">
        <f t="shared" si="3"/>
        <v>244056711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7384273016</v>
      </c>
      <c r="D50" s="189">
        <f t="shared" ref="D50:G50" si="10">SUM(D51:D53)</f>
        <v>7384273016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7384273016</v>
      </c>
      <c r="J50" s="189">
        <f t="shared" si="3"/>
        <v>7384273016</v>
      </c>
      <c r="K50" s="189">
        <f t="shared" si="4"/>
        <v>0</v>
      </c>
    </row>
    <row r="51" spans="2:11" ht="13.35" customHeight="1">
      <c r="B51" s="198" t="s">
        <v>6293</v>
      </c>
      <c r="C51" s="191">
        <v>5631316760.5742292</v>
      </c>
      <c r="D51" s="191">
        <v>5631316760.5742292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5631316760.5742292</v>
      </c>
      <c r="J51" s="191">
        <f t="shared" si="3"/>
        <v>5631316760.5742292</v>
      </c>
      <c r="K51" s="191">
        <f t="shared" si="4"/>
        <v>0</v>
      </c>
    </row>
    <row r="52" spans="2:11" ht="13.35" customHeight="1">
      <c r="B52" s="192" t="s">
        <v>6294</v>
      </c>
      <c r="C52" s="190">
        <v>1679156270.4257705</v>
      </c>
      <c r="D52" s="190">
        <v>1679156270.4257705</v>
      </c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1679156270.4257705</v>
      </c>
      <c r="J52" s="190">
        <f t="shared" si="3"/>
        <v>1679156270.4257705</v>
      </c>
      <c r="K52" s="190">
        <f t="shared" si="4"/>
        <v>0</v>
      </c>
    </row>
    <row r="53" spans="2:11" ht="13.35" customHeight="1">
      <c r="B53" s="198" t="s">
        <v>6284</v>
      </c>
      <c r="C53" s="191">
        <v>73799985</v>
      </c>
      <c r="D53" s="191">
        <v>73799985</v>
      </c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73799985</v>
      </c>
      <c r="J53" s="191">
        <f t="shared" si="3"/>
        <v>73799985</v>
      </c>
      <c r="K53" s="191">
        <f t="shared" si="4"/>
        <v>0</v>
      </c>
    </row>
    <row r="54" spans="2:11" ht="13.35" customHeight="1">
      <c r="B54" s="196" t="s">
        <v>801</v>
      </c>
      <c r="C54" s="189">
        <f t="shared" ref="C54:D54" si="11">SUM(C55:C56)</f>
        <v>0</v>
      </c>
      <c r="D54" s="189">
        <f t="shared" si="11"/>
        <v>0</v>
      </c>
      <c r="E54" s="189">
        <f t="shared" si="1"/>
        <v>0</v>
      </c>
      <c r="F54" s="189">
        <f t="shared" ref="F54:G54" si="12">SUM(F55:F56)</f>
        <v>0</v>
      </c>
      <c r="G54" s="189">
        <f t="shared" si="12"/>
        <v>0</v>
      </c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977666420.58000004</v>
      </c>
      <c r="D57" s="189">
        <f t="shared" ref="D57:G57" si="13">SUM(D58:D60)</f>
        <v>0</v>
      </c>
      <c r="E57" s="189">
        <f t="shared" si="1"/>
        <v>-977666420.58000004</v>
      </c>
      <c r="F57" s="189">
        <f t="shared" si="13"/>
        <v>0</v>
      </c>
      <c r="G57" s="189">
        <f t="shared" si="13"/>
        <v>0</v>
      </c>
      <c r="H57" s="189">
        <f t="shared" si="2"/>
        <v>0</v>
      </c>
      <c r="I57" s="189">
        <f t="shared" si="3"/>
        <v>977666420.58000004</v>
      </c>
      <c r="J57" s="189">
        <f t="shared" si="3"/>
        <v>0</v>
      </c>
      <c r="K57" s="189">
        <f t="shared" si="4"/>
        <v>-977666420.58000004</v>
      </c>
    </row>
    <row r="58" spans="2:11" ht="13.35" customHeight="1">
      <c r="B58" s="198" t="s">
        <v>6297</v>
      </c>
      <c r="C58" s="191">
        <v>177666420.58000001</v>
      </c>
      <c r="D58" s="191"/>
      <c r="E58" s="200">
        <f t="shared" si="1"/>
        <v>-177666420.58000001</v>
      </c>
      <c r="F58" s="191"/>
      <c r="G58" s="191"/>
      <c r="H58" s="191">
        <f t="shared" si="2"/>
        <v>0</v>
      </c>
      <c r="I58" s="191">
        <f t="shared" si="3"/>
        <v>177666420.58000001</v>
      </c>
      <c r="J58" s="191">
        <f t="shared" si="3"/>
        <v>0</v>
      </c>
      <c r="K58" s="191">
        <f t="shared" si="4"/>
        <v>-177666420.58000001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>
        <v>800000000</v>
      </c>
      <c r="D60" s="191"/>
      <c r="E60" s="200">
        <f t="shared" si="1"/>
        <v>-800000000</v>
      </c>
      <c r="F60" s="191"/>
      <c r="G60" s="191"/>
      <c r="H60" s="191">
        <f t="shared" si="2"/>
        <v>0</v>
      </c>
      <c r="I60" s="191">
        <f t="shared" si="3"/>
        <v>800000000</v>
      </c>
      <c r="J60" s="191">
        <f t="shared" si="3"/>
        <v>0</v>
      </c>
      <c r="K60" s="191">
        <f t="shared" si="4"/>
        <v>-800000000</v>
      </c>
    </row>
    <row r="61" spans="2:11" ht="13.35" customHeight="1">
      <c r="B61" s="201" t="s">
        <v>825</v>
      </c>
      <c r="C61" s="195">
        <f>C5+C9+C28+C37+C40+C45+C50+C54</f>
        <v>225957666168</v>
      </c>
      <c r="D61" s="195">
        <f>D5+D9+D28+D37+D40+D45+D50+D54</f>
        <v>228146842620</v>
      </c>
      <c r="E61" s="195">
        <f>E5+E9+E28+E37+E40+E45+E50+E54</f>
        <v>2189176452</v>
      </c>
      <c r="F61" s="195">
        <f t="shared" ref="F61:H61" si="14">F5+F9+F28+F37+F40+F45+F50+F54+F57</f>
        <v>0</v>
      </c>
      <c r="G61" s="195">
        <f t="shared" si="14"/>
        <v>-205808343</v>
      </c>
      <c r="H61" s="195">
        <f t="shared" si="14"/>
        <v>-205808343</v>
      </c>
      <c r="I61" s="195">
        <f>I5+I9+I28+I37+I40+I45+I50+I54</f>
        <v>225957666168</v>
      </c>
      <c r="J61" s="195">
        <f>J5+J9+J28+J37+J40+J45+J50+J54+J57</f>
        <v>227941034277</v>
      </c>
      <c r="K61" s="195">
        <f>J61-I61</f>
        <v>1983368109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/>
  </sheetPr>
  <dimension ref="A1:K62"/>
  <sheetViews>
    <sheetView showGridLines="0" zoomScale="80" zoomScaleNormal="80" workbookViewId="0">
      <pane xSplit="3" ySplit="4" topLeftCell="E5" activePane="bottomRight" state="frozen"/>
      <selection pane="bottomRight" activeCell="A11" sqref="A11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9.140625" style="8" bestFit="1" customWidth="1"/>
    <col min="4" max="4" width="19.140625" style="8" customWidth="1"/>
    <col min="5" max="6" width="19.140625" style="8" bestFit="1" customWidth="1"/>
    <col min="7" max="7" width="17.140625" style="8" customWidth="1"/>
    <col min="8" max="8" width="19.140625" style="8" bestFit="1" customWidth="1"/>
    <col min="9" max="9" width="19.42578125" style="8" customWidth="1"/>
    <col min="10" max="10" width="19.140625" style="8" bestFit="1" customWidth="1"/>
    <col min="11" max="11" width="18.5703125" style="8" customWidth="1"/>
    <col min="12" max="16384" width="11.5703125" style="5"/>
  </cols>
  <sheetData>
    <row r="1" spans="1:11" ht="13.35" customHeight="1">
      <c r="A1" s="5" t="s">
        <v>6247</v>
      </c>
      <c r="B1" s="20" t="s">
        <v>6206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18386459233</v>
      </c>
      <c r="D5" s="189">
        <f t="shared" ref="D5:K5" si="0">SUM(D6:D8)</f>
        <v>22850754748</v>
      </c>
      <c r="E5" s="189">
        <f t="shared" si="0"/>
        <v>4464295515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18386459233</v>
      </c>
      <c r="J5" s="189">
        <f t="shared" si="0"/>
        <v>22850754748</v>
      </c>
      <c r="K5" s="189">
        <f t="shared" si="0"/>
        <v>4464295515</v>
      </c>
    </row>
    <row r="6" spans="1:11" ht="13.35" customHeight="1">
      <c r="B6" s="192" t="s">
        <v>6255</v>
      </c>
      <c r="C6" s="190">
        <v>8217576167</v>
      </c>
      <c r="D6" s="190">
        <v>13698010439</v>
      </c>
      <c r="E6" s="197">
        <f>D6-C6</f>
        <v>5480434272</v>
      </c>
      <c r="F6" s="190"/>
      <c r="G6" s="190"/>
      <c r="H6" s="190">
        <f>G6-F6</f>
        <v>0</v>
      </c>
      <c r="I6" s="190">
        <f>C6+F6</f>
        <v>8217576167</v>
      </c>
      <c r="J6" s="190">
        <f>D6+G6</f>
        <v>13698010439</v>
      </c>
      <c r="K6" s="190">
        <f>J6-I6</f>
        <v>5480434272</v>
      </c>
    </row>
    <row r="7" spans="1:11" ht="13.35" customHeight="1">
      <c r="B7" s="198" t="s">
        <v>6256</v>
      </c>
      <c r="C7" s="191">
        <v>10161387566</v>
      </c>
      <c r="D7" s="191">
        <v>9145248809</v>
      </c>
      <c r="E7" s="199">
        <f t="shared" ref="E7:E60" si="1">D7-C7</f>
        <v>-1016138757</v>
      </c>
      <c r="F7" s="191"/>
      <c r="G7" s="191"/>
      <c r="H7" s="191">
        <f t="shared" ref="H7:H60" si="2">G7-F7</f>
        <v>0</v>
      </c>
      <c r="I7" s="191">
        <f t="shared" ref="I7:J60" si="3">C7+F7</f>
        <v>10161387566</v>
      </c>
      <c r="J7" s="191">
        <f t="shared" si="3"/>
        <v>9145248809</v>
      </c>
      <c r="K7" s="191">
        <f t="shared" ref="K7:K60" si="4">J7-I7</f>
        <v>-1016138757</v>
      </c>
    </row>
    <row r="8" spans="1:11" ht="13.35" customHeight="1">
      <c r="B8" s="192" t="s">
        <v>6257</v>
      </c>
      <c r="C8" s="190">
        <v>7495500</v>
      </c>
      <c r="D8" s="190">
        <v>7495500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7495500</v>
      </c>
      <c r="J8" s="190">
        <f t="shared" si="3"/>
        <v>7495500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34758762708</v>
      </c>
      <c r="D9" s="189">
        <f t="shared" ref="D9:G9" si="5">SUM(D10:D27)</f>
        <v>36749191234</v>
      </c>
      <c r="E9" s="189">
        <f t="shared" si="1"/>
        <v>1990428526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34758762708</v>
      </c>
      <c r="J9" s="189">
        <f t="shared" si="3"/>
        <v>36749191234</v>
      </c>
      <c r="K9" s="189">
        <f t="shared" si="4"/>
        <v>1990428526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8217576167</v>
      </c>
      <c r="D13" s="190">
        <v>9644146748</v>
      </c>
      <c r="E13" s="197">
        <f t="shared" si="1"/>
        <v>1426570581</v>
      </c>
      <c r="F13" s="190"/>
      <c r="G13" s="190"/>
      <c r="H13" s="190">
        <f t="shared" si="2"/>
        <v>0</v>
      </c>
      <c r="I13" s="190">
        <f t="shared" si="3"/>
        <v>8217576167</v>
      </c>
      <c r="J13" s="190">
        <f t="shared" si="3"/>
        <v>9644146748</v>
      </c>
      <c r="K13" s="190">
        <f t="shared" si="4"/>
        <v>1426570581</v>
      </c>
    </row>
    <row r="14" spans="1:11" ht="13.35" customHeight="1">
      <c r="B14" s="198" t="s">
        <v>6262</v>
      </c>
      <c r="C14" s="191"/>
      <c r="D14" s="191">
        <v>330215864</v>
      </c>
      <c r="E14" s="199">
        <f t="shared" si="1"/>
        <v>330215864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330215864</v>
      </c>
      <c r="K14" s="191">
        <f t="shared" si="4"/>
        <v>330215864</v>
      </c>
    </row>
    <row r="15" spans="1:11" ht="13.35" customHeight="1">
      <c r="B15" s="192" t="s">
        <v>6263</v>
      </c>
      <c r="C15" s="190">
        <v>21552816219</v>
      </c>
      <c r="D15" s="190">
        <v>21356386526</v>
      </c>
      <c r="E15" s="197">
        <f t="shared" si="1"/>
        <v>-196429693</v>
      </c>
      <c r="F15" s="190"/>
      <c r="G15" s="190"/>
      <c r="H15" s="190">
        <f t="shared" si="2"/>
        <v>0</v>
      </c>
      <c r="I15" s="190">
        <f t="shared" si="3"/>
        <v>21552816219</v>
      </c>
      <c r="J15" s="190">
        <f t="shared" si="3"/>
        <v>21356386526</v>
      </c>
      <c r="K15" s="190">
        <f t="shared" si="4"/>
        <v>-196429693</v>
      </c>
    </row>
    <row r="16" spans="1:11" ht="13.35" customHeight="1">
      <c r="B16" s="198" t="s">
        <v>6264</v>
      </c>
      <c r="C16" s="191">
        <v>24618358</v>
      </c>
      <c r="D16" s="191">
        <v>22826592</v>
      </c>
      <c r="E16" s="199">
        <f t="shared" si="1"/>
        <v>-1791766</v>
      </c>
      <c r="F16" s="191"/>
      <c r="G16" s="191"/>
      <c r="H16" s="191">
        <f t="shared" si="2"/>
        <v>0</v>
      </c>
      <c r="I16" s="191">
        <f t="shared" si="3"/>
        <v>24618358</v>
      </c>
      <c r="J16" s="191">
        <f t="shared" si="3"/>
        <v>22826592</v>
      </c>
      <c r="K16" s="191">
        <f t="shared" si="4"/>
        <v>-1791766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85753323</v>
      </c>
      <c r="D18" s="191">
        <v>79513185</v>
      </c>
      <c r="E18" s="199">
        <f t="shared" si="1"/>
        <v>-6240138</v>
      </c>
      <c r="F18" s="191"/>
      <c r="G18" s="191"/>
      <c r="H18" s="191">
        <f t="shared" si="2"/>
        <v>0</v>
      </c>
      <c r="I18" s="191">
        <f t="shared" si="3"/>
        <v>85753323</v>
      </c>
      <c r="J18" s="191">
        <f t="shared" si="3"/>
        <v>79513185</v>
      </c>
      <c r="K18" s="191">
        <f t="shared" si="4"/>
        <v>-6240138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492428353</v>
      </c>
      <c r="D21" s="190">
        <v>482433571</v>
      </c>
      <c r="E21" s="197">
        <f t="shared" si="1"/>
        <v>-9994782</v>
      </c>
      <c r="F21" s="190"/>
      <c r="G21" s="190"/>
      <c r="H21" s="190">
        <f t="shared" si="2"/>
        <v>0</v>
      </c>
      <c r="I21" s="190">
        <f t="shared" si="3"/>
        <v>492428353</v>
      </c>
      <c r="J21" s="190">
        <f t="shared" si="3"/>
        <v>482433571</v>
      </c>
      <c r="K21" s="190">
        <f>J21-I21</f>
        <v>-9994782</v>
      </c>
    </row>
    <row r="22" spans="2:11" ht="13.35" customHeight="1">
      <c r="B22" s="198" t="s">
        <v>6270</v>
      </c>
      <c r="C22" s="191">
        <v>1386294918</v>
      </c>
      <c r="D22" s="191">
        <v>1399383626</v>
      </c>
      <c r="E22" s="199">
        <f t="shared" si="1"/>
        <v>13088708</v>
      </c>
      <c r="F22" s="191"/>
      <c r="G22" s="191"/>
      <c r="H22" s="191">
        <f t="shared" si="2"/>
        <v>0</v>
      </c>
      <c r="I22" s="191">
        <f t="shared" si="3"/>
        <v>1386294918</v>
      </c>
      <c r="J22" s="191">
        <f t="shared" si="3"/>
        <v>1399383626</v>
      </c>
      <c r="K22" s="191">
        <f t="shared" si="4"/>
        <v>13088708</v>
      </c>
    </row>
    <row r="23" spans="2:11" ht="13.35" customHeight="1">
      <c r="B23" s="192" t="s">
        <v>6271</v>
      </c>
      <c r="C23" s="190">
        <v>2999275370</v>
      </c>
      <c r="D23" s="190">
        <v>3434285122</v>
      </c>
      <c r="E23" s="197">
        <f t="shared" si="1"/>
        <v>435009752</v>
      </c>
      <c r="F23" s="190"/>
      <c r="G23" s="190"/>
      <c r="H23" s="190">
        <f t="shared" si="2"/>
        <v>0</v>
      </c>
      <c r="I23" s="190">
        <f t="shared" si="3"/>
        <v>2999275370</v>
      </c>
      <c r="J23" s="190">
        <f t="shared" si="3"/>
        <v>3434285122</v>
      </c>
      <c r="K23" s="190">
        <f t="shared" si="4"/>
        <v>435009752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1505602886</v>
      </c>
      <c r="D37" s="189">
        <f t="shared" ref="D37:G37" si="7">+SUM(D38:D39)</f>
        <v>2946161727</v>
      </c>
      <c r="E37" s="189">
        <f t="shared" si="1"/>
        <v>1440558841</v>
      </c>
      <c r="F37" s="189">
        <f t="shared" si="7"/>
        <v>0</v>
      </c>
      <c r="G37" s="189">
        <f t="shared" si="7"/>
        <v>-725534171</v>
      </c>
      <c r="H37" s="189">
        <f t="shared" si="2"/>
        <v>-725534171</v>
      </c>
      <c r="I37" s="189">
        <f t="shared" si="3"/>
        <v>1505602886</v>
      </c>
      <c r="J37" s="189">
        <f t="shared" si="3"/>
        <v>2220627556</v>
      </c>
      <c r="K37" s="189">
        <f t="shared" si="4"/>
        <v>715024670</v>
      </c>
    </row>
    <row r="38" spans="2:11" ht="13.35" customHeight="1">
      <c r="B38" s="198" t="s">
        <v>6283</v>
      </c>
      <c r="C38" s="191">
        <v>1505602886</v>
      </c>
      <c r="D38" s="191">
        <v>2946161727</v>
      </c>
      <c r="E38" s="200">
        <f t="shared" si="1"/>
        <v>1440558841</v>
      </c>
      <c r="F38" s="191"/>
      <c r="G38" s="191">
        <v>-725534171</v>
      </c>
      <c r="H38" s="191">
        <f t="shared" si="2"/>
        <v>-725534171</v>
      </c>
      <c r="I38" s="191">
        <f t="shared" si="3"/>
        <v>1505602886</v>
      </c>
      <c r="J38" s="191">
        <f t="shared" si="3"/>
        <v>2220627556</v>
      </c>
      <c r="K38" s="191">
        <f t="shared" si="4"/>
        <v>715024670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628752107</v>
      </c>
      <c r="D40" s="189">
        <f t="shared" ref="D40:G40" si="8">SUM(D41:D44)</f>
        <v>546740962</v>
      </c>
      <c r="E40" s="189">
        <f t="shared" si="1"/>
        <v>-82011145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628752107</v>
      </c>
      <c r="J40" s="189">
        <f t="shared" si="3"/>
        <v>546740962</v>
      </c>
      <c r="K40" s="189">
        <f t="shared" si="4"/>
        <v>-82011145</v>
      </c>
    </row>
    <row r="41" spans="2:11" ht="13.35" customHeight="1">
      <c r="B41" s="198" t="s">
        <v>6286</v>
      </c>
      <c r="C41" s="191">
        <v>628752107</v>
      </c>
      <c r="D41" s="191">
        <v>546740962</v>
      </c>
      <c r="E41" s="200">
        <f t="shared" si="1"/>
        <v>-82011145</v>
      </c>
      <c r="F41" s="191"/>
      <c r="G41" s="191"/>
      <c r="H41" s="191">
        <f t="shared" si="2"/>
        <v>0</v>
      </c>
      <c r="I41" s="191">
        <f t="shared" si="3"/>
        <v>628752107</v>
      </c>
      <c r="J41" s="191">
        <f t="shared" si="3"/>
        <v>546740962</v>
      </c>
      <c r="K41" s="191">
        <f t="shared" si="4"/>
        <v>-82011145</v>
      </c>
    </row>
    <row r="42" spans="2:11" ht="13.35" customHeight="1">
      <c r="B42" s="192" t="s">
        <v>6287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0</v>
      </c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0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714000019</v>
      </c>
      <c r="D50" s="189">
        <f t="shared" ref="D50:G50" si="10">SUM(D51:D53)</f>
        <v>701088136</v>
      </c>
      <c r="E50" s="189">
        <f t="shared" si="1"/>
        <v>-12911883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714000019</v>
      </c>
      <c r="J50" s="189">
        <f t="shared" si="3"/>
        <v>701088136</v>
      </c>
      <c r="K50" s="189">
        <f t="shared" si="4"/>
        <v>-12911883</v>
      </c>
    </row>
    <row r="51" spans="2:11" ht="13.35" customHeight="1">
      <c r="B51" s="198" t="s">
        <v>6293</v>
      </c>
      <c r="C51" s="191">
        <v>714000019</v>
      </c>
      <c r="D51" s="191">
        <v>540053890</v>
      </c>
      <c r="E51" s="200">
        <f t="shared" si="1"/>
        <v>-173946129</v>
      </c>
      <c r="F51" s="191"/>
      <c r="G51" s="191"/>
      <c r="H51" s="191">
        <f t="shared" si="2"/>
        <v>0</v>
      </c>
      <c r="I51" s="191">
        <f t="shared" si="3"/>
        <v>714000019</v>
      </c>
      <c r="J51" s="191">
        <f t="shared" si="3"/>
        <v>540053890</v>
      </c>
      <c r="K51" s="191">
        <f t="shared" si="4"/>
        <v>-173946129</v>
      </c>
    </row>
    <row r="52" spans="2:11" ht="13.35" customHeight="1">
      <c r="B52" s="192" t="s">
        <v>6294</v>
      </c>
      <c r="C52" s="190"/>
      <c r="D52" s="190">
        <v>161034246</v>
      </c>
      <c r="E52" s="194">
        <f t="shared" si="1"/>
        <v>161034246</v>
      </c>
      <c r="F52" s="190"/>
      <c r="G52" s="190"/>
      <c r="H52" s="190">
        <f t="shared" si="2"/>
        <v>0</v>
      </c>
      <c r="I52" s="190">
        <f t="shared" si="3"/>
        <v>0</v>
      </c>
      <c r="J52" s="190">
        <f t="shared" si="3"/>
        <v>161034246</v>
      </c>
      <c r="K52" s="190">
        <f t="shared" si="4"/>
        <v>161034246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>
        <f t="shared" ref="C54:D54" si="11">SUM(C55:C56)</f>
        <v>0</v>
      </c>
      <c r="D54" s="189">
        <f t="shared" si="11"/>
        <v>0</v>
      </c>
      <c r="E54" s="189">
        <f t="shared" si="1"/>
        <v>0</v>
      </c>
      <c r="F54" s="189">
        <f t="shared" ref="F54:G54" si="12">SUM(F55:F56)</f>
        <v>0</v>
      </c>
      <c r="G54" s="189">
        <f t="shared" si="12"/>
        <v>0</v>
      </c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3">SUM(D58:D60)</f>
        <v>0</v>
      </c>
      <c r="E57" s="189">
        <f t="shared" si="1"/>
        <v>0</v>
      </c>
      <c r="F57" s="189">
        <f t="shared" si="13"/>
        <v>0</v>
      </c>
      <c r="G57" s="189">
        <f t="shared" si="13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C5+C9+C28+C37+C40+C45+C50+C54</f>
        <v>55993576953</v>
      </c>
      <c r="D61" s="195">
        <f>D5+D9+D28+D37+D40+D45+D50+D54</f>
        <v>63793936807</v>
      </c>
      <c r="E61" s="195">
        <f>E5+E9+E28+E37+E40+E45+E50+E54</f>
        <v>7800359854</v>
      </c>
      <c r="F61" s="195">
        <f t="shared" ref="F61:K61" si="14">F5+F9+F28+F37+F40+F45+F50+F54+F57</f>
        <v>0</v>
      </c>
      <c r="G61" s="195">
        <f t="shared" si="14"/>
        <v>-725534171</v>
      </c>
      <c r="H61" s="195">
        <f t="shared" si="14"/>
        <v>-725534171</v>
      </c>
      <c r="I61" s="195">
        <f t="shared" si="14"/>
        <v>55993576953</v>
      </c>
      <c r="J61" s="195">
        <f t="shared" si="14"/>
        <v>63068402636</v>
      </c>
      <c r="K61" s="195">
        <f t="shared" si="14"/>
        <v>7074825683</v>
      </c>
    </row>
    <row r="62" spans="2:11" ht="13.35" customHeight="1">
      <c r="B62" s="6"/>
      <c r="C62" s="6"/>
      <c r="D62" s="6"/>
      <c r="E62" s="6"/>
      <c r="F62" s="6"/>
      <c r="G62" s="6"/>
      <c r="H62" s="6"/>
      <c r="I62" s="6"/>
      <c r="J62" s="6"/>
      <c r="K62" s="6"/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K62"/>
  <sheetViews>
    <sheetView showGridLines="0" zoomScale="90" zoomScaleNormal="90" workbookViewId="0">
      <pane xSplit="3" ySplit="4" topLeftCell="D5" activePane="bottomRight" state="frozen"/>
      <selection pane="bottomRight" activeCell="A13" sqref="A13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7.42578125" style="17" customWidth="1"/>
    <col min="3" max="3" width="16.42578125" style="7" bestFit="1" customWidth="1"/>
    <col min="4" max="4" width="16.140625" style="7" customWidth="1"/>
    <col min="5" max="6" width="15.5703125" style="7" bestFit="1" customWidth="1"/>
    <col min="7" max="7" width="17.140625" style="7" customWidth="1"/>
    <col min="8" max="8" width="15.5703125" style="7" bestFit="1" customWidth="1"/>
    <col min="9" max="9" width="18.1406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20" t="s">
        <v>650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6757006399.7665215</v>
      </c>
      <c r="D5" s="189">
        <f t="shared" ref="D5:K5" si="0">SUM(D6:D8)</f>
        <v>2342074136</v>
      </c>
      <c r="E5" s="189">
        <f t="shared" si="0"/>
        <v>-4414932263.7665215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6757006399.7665215</v>
      </c>
      <c r="J5" s="189">
        <f t="shared" si="0"/>
        <v>2342074136</v>
      </c>
      <c r="K5" s="189">
        <f t="shared" si="0"/>
        <v>-4414932263.7665215</v>
      </c>
    </row>
    <row r="6" spans="1:11" ht="13.35" customHeight="1">
      <c r="B6" s="192" t="s">
        <v>6255</v>
      </c>
      <c r="C6" s="190">
        <v>6706856399.7665215</v>
      </c>
      <c r="D6" s="190">
        <v>2291924136</v>
      </c>
      <c r="E6" s="197">
        <f>D6-C6</f>
        <v>-4414932263.7665215</v>
      </c>
      <c r="F6" s="190"/>
      <c r="G6" s="190"/>
      <c r="H6" s="190">
        <f>G6-F6</f>
        <v>0</v>
      </c>
      <c r="I6" s="190">
        <f>C6+F6</f>
        <v>6706856399.7665215</v>
      </c>
      <c r="J6" s="190">
        <f>D6+G6</f>
        <v>2291924136</v>
      </c>
      <c r="K6" s="190">
        <f>J6-I6</f>
        <v>-4414932263.7665215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50150000</v>
      </c>
      <c r="D8" s="190">
        <v>50150000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50150000</v>
      </c>
      <c r="J8" s="190">
        <f t="shared" si="3"/>
        <v>50150000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24859081399</v>
      </c>
      <c r="D9" s="189">
        <f t="shared" ref="D9:G9" si="5">SUM(D10:D27)</f>
        <v>16374932147</v>
      </c>
      <c r="E9" s="189">
        <f t="shared" si="1"/>
        <v>-8484149252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24859081399</v>
      </c>
      <c r="J9" s="189">
        <f t="shared" si="3"/>
        <v>16374932147</v>
      </c>
      <c r="K9" s="189">
        <f t="shared" si="4"/>
        <v>-8484149252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>
        <v>1186167921</v>
      </c>
      <c r="D11" s="190">
        <v>1186167921</v>
      </c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1186167921</v>
      </c>
      <c r="J11" s="190">
        <f t="shared" si="3"/>
        <v>1186167921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6724344283</v>
      </c>
      <c r="D13" s="190">
        <v>2130094043</v>
      </c>
      <c r="E13" s="197">
        <f t="shared" si="1"/>
        <v>-4594250240</v>
      </c>
      <c r="F13" s="190"/>
      <c r="G13" s="190"/>
      <c r="H13" s="190">
        <f t="shared" si="2"/>
        <v>0</v>
      </c>
      <c r="I13" s="190">
        <f t="shared" si="3"/>
        <v>6724344283</v>
      </c>
      <c r="J13" s="190">
        <f t="shared" si="3"/>
        <v>2130094043</v>
      </c>
      <c r="K13" s="190">
        <f t="shared" si="4"/>
        <v>-4594250240</v>
      </c>
    </row>
    <row r="14" spans="1:11" ht="13.35" customHeight="1">
      <c r="B14" s="198" t="s">
        <v>6262</v>
      </c>
      <c r="C14" s="191">
        <v>1756096</v>
      </c>
      <c r="D14" s="191">
        <v>1756096</v>
      </c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1756096</v>
      </c>
      <c r="J14" s="191">
        <f t="shared" si="3"/>
        <v>1756096</v>
      </c>
      <c r="K14" s="191">
        <f t="shared" si="4"/>
        <v>0</v>
      </c>
    </row>
    <row r="15" spans="1:11" ht="13.35" customHeight="1">
      <c r="B15" s="192" t="s">
        <v>6263</v>
      </c>
      <c r="C15" s="190">
        <v>2753862017</v>
      </c>
      <c r="D15" s="190">
        <v>1955639569</v>
      </c>
      <c r="E15" s="197">
        <f t="shared" si="1"/>
        <v>-798222448</v>
      </c>
      <c r="F15" s="190"/>
      <c r="G15" s="190"/>
      <c r="H15" s="190">
        <f t="shared" si="2"/>
        <v>0</v>
      </c>
      <c r="I15" s="190">
        <f t="shared" si="3"/>
        <v>2753862017</v>
      </c>
      <c r="J15" s="190">
        <f t="shared" si="3"/>
        <v>1955639569</v>
      </c>
      <c r="K15" s="190">
        <f t="shared" si="4"/>
        <v>-798222448</v>
      </c>
    </row>
    <row r="16" spans="1:11" ht="13.35" customHeight="1">
      <c r="B16" s="198" t="s">
        <v>6264</v>
      </c>
      <c r="C16" s="191">
        <v>264758390</v>
      </c>
      <c r="D16" s="191">
        <v>33196784</v>
      </c>
      <c r="E16" s="199">
        <f t="shared" si="1"/>
        <v>-231561606</v>
      </c>
      <c r="F16" s="191"/>
      <c r="G16" s="191"/>
      <c r="H16" s="191">
        <f t="shared" si="2"/>
        <v>0</v>
      </c>
      <c r="I16" s="191">
        <f t="shared" si="3"/>
        <v>264758390</v>
      </c>
      <c r="J16" s="191">
        <f t="shared" si="3"/>
        <v>33196784</v>
      </c>
      <c r="K16" s="191">
        <f t="shared" si="4"/>
        <v>-231561606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929147220</v>
      </c>
      <c r="D18" s="191">
        <v>154949218</v>
      </c>
      <c r="E18" s="199">
        <f>D18-C18</f>
        <v>-774198002</v>
      </c>
      <c r="F18" s="191"/>
      <c r="G18" s="191"/>
      <c r="H18" s="191">
        <f t="shared" si="2"/>
        <v>0</v>
      </c>
      <c r="I18" s="191">
        <f t="shared" si="3"/>
        <v>929147220</v>
      </c>
      <c r="J18" s="191">
        <f t="shared" si="3"/>
        <v>154949218</v>
      </c>
      <c r="K18" s="191">
        <f t="shared" si="4"/>
        <v>-774198002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5712513845</v>
      </c>
      <c r="D21" s="216">
        <v>3629596890</v>
      </c>
      <c r="E21" s="197">
        <f t="shared" si="1"/>
        <v>-2082916955</v>
      </c>
      <c r="F21" s="190"/>
      <c r="G21" s="190"/>
      <c r="H21" s="190">
        <f t="shared" si="2"/>
        <v>0</v>
      </c>
      <c r="I21" s="190">
        <f t="shared" si="3"/>
        <v>5712513845</v>
      </c>
      <c r="J21" s="190">
        <f t="shared" si="3"/>
        <v>3629596890</v>
      </c>
      <c r="K21" s="190">
        <f t="shared" si="4"/>
        <v>-2082916955</v>
      </c>
    </row>
    <row r="22" spans="2:11" ht="13.35" customHeight="1">
      <c r="B22" s="198" t="s">
        <v>6270</v>
      </c>
      <c r="C22" s="191">
        <v>3182148280</v>
      </c>
      <c r="D22" s="191">
        <v>3182148263</v>
      </c>
      <c r="E22" s="199">
        <f t="shared" si="1"/>
        <v>-17</v>
      </c>
      <c r="F22" s="191"/>
      <c r="G22" s="191"/>
      <c r="H22" s="191">
        <f t="shared" si="2"/>
        <v>0</v>
      </c>
      <c r="I22" s="191">
        <f t="shared" si="3"/>
        <v>3182148280</v>
      </c>
      <c r="J22" s="191">
        <f t="shared" si="3"/>
        <v>3182148263</v>
      </c>
      <c r="K22" s="191">
        <f t="shared" si="4"/>
        <v>-17</v>
      </c>
    </row>
    <row r="23" spans="2:11" ht="13.35" customHeight="1">
      <c r="B23" s="192" t="s">
        <v>6271</v>
      </c>
      <c r="C23" s="190">
        <v>4101383347</v>
      </c>
      <c r="D23" s="190">
        <v>4101383363</v>
      </c>
      <c r="E23" s="197">
        <f t="shared" si="1"/>
        <v>16</v>
      </c>
      <c r="F23" s="190"/>
      <c r="G23" s="190"/>
      <c r="H23" s="190">
        <f t="shared" si="2"/>
        <v>0</v>
      </c>
      <c r="I23" s="190">
        <f t="shared" si="3"/>
        <v>4101383347</v>
      </c>
      <c r="J23" s="190">
        <f t="shared" si="3"/>
        <v>4101383363</v>
      </c>
      <c r="K23" s="190">
        <f t="shared" si="4"/>
        <v>16</v>
      </c>
    </row>
    <row r="24" spans="2:11" ht="13.35" customHeight="1">
      <c r="B24" s="198" t="s">
        <v>6272</v>
      </c>
      <c r="C24" s="191">
        <v>3000000</v>
      </c>
      <c r="D24" s="191"/>
      <c r="E24" s="199">
        <f t="shared" si="1"/>
        <v>-3000000</v>
      </c>
      <c r="F24" s="191"/>
      <c r="G24" s="191"/>
      <c r="H24" s="191">
        <f t="shared" si="2"/>
        <v>0</v>
      </c>
      <c r="I24" s="191">
        <f t="shared" si="3"/>
        <v>3000000</v>
      </c>
      <c r="J24" s="191">
        <f t="shared" si="3"/>
        <v>0</v>
      </c>
      <c r="K24" s="191">
        <f t="shared" si="4"/>
        <v>-3000000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12536391366</v>
      </c>
      <c r="D37" s="189">
        <f t="shared" ref="D37:G37" si="7">+SUM(D38:D39)</f>
        <v>13078763720</v>
      </c>
      <c r="E37" s="189">
        <f t="shared" si="1"/>
        <v>542372354</v>
      </c>
      <c r="F37" s="189">
        <f t="shared" si="7"/>
        <v>0</v>
      </c>
      <c r="G37" s="189">
        <f t="shared" si="7"/>
        <v>-114268746</v>
      </c>
      <c r="H37" s="189">
        <f t="shared" si="2"/>
        <v>-114268746</v>
      </c>
      <c r="I37" s="189">
        <f t="shared" si="3"/>
        <v>12536391366</v>
      </c>
      <c r="J37" s="189">
        <f t="shared" si="3"/>
        <v>12964494974</v>
      </c>
      <c r="K37" s="189">
        <f t="shared" si="4"/>
        <v>428103608</v>
      </c>
    </row>
    <row r="38" spans="2:11" ht="13.35" customHeight="1">
      <c r="B38" s="198" t="s">
        <v>6283</v>
      </c>
      <c r="C38" s="191">
        <v>12536391366</v>
      </c>
      <c r="D38" s="191">
        <v>13078763720</v>
      </c>
      <c r="E38" s="191">
        <f t="shared" si="1"/>
        <v>542372354</v>
      </c>
      <c r="F38" s="191"/>
      <c r="G38" s="191">
        <v>-114268746</v>
      </c>
      <c r="H38" s="191">
        <f t="shared" si="2"/>
        <v>-114268746</v>
      </c>
      <c r="I38" s="191">
        <f t="shared" si="3"/>
        <v>12536391366</v>
      </c>
      <c r="J38" s="191">
        <f t="shared" si="3"/>
        <v>12964494974</v>
      </c>
      <c r="K38" s="191">
        <f t="shared" si="4"/>
        <v>428103608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978441564</v>
      </c>
      <c r="D40" s="189">
        <f t="shared" ref="D40:G40" si="8">SUM(D41:D44)</f>
        <v>978441564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978441564</v>
      </c>
      <c r="J40" s="189">
        <f t="shared" si="3"/>
        <v>978441564</v>
      </c>
      <c r="K40" s="189">
        <f t="shared" si="4"/>
        <v>0</v>
      </c>
    </row>
    <row r="41" spans="2:11" ht="13.35" customHeight="1">
      <c r="B41" s="198" t="s">
        <v>6286</v>
      </c>
      <c r="C41" s="191">
        <v>850818752</v>
      </c>
      <c r="D41" s="191">
        <v>850818752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850818752</v>
      </c>
      <c r="J41" s="191">
        <f t="shared" si="3"/>
        <v>850818752</v>
      </c>
      <c r="K41" s="191">
        <f t="shared" si="4"/>
        <v>0</v>
      </c>
    </row>
    <row r="42" spans="2:11" ht="13.35" customHeight="1">
      <c r="B42" s="192" t="s">
        <v>6287</v>
      </c>
      <c r="C42" s="190">
        <v>42540937</v>
      </c>
      <c r="D42" s="190">
        <v>42540937</v>
      </c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42540937</v>
      </c>
      <c r="J42" s="190">
        <f t="shared" si="3"/>
        <v>42540937</v>
      </c>
      <c r="K42" s="190">
        <f t="shared" si="4"/>
        <v>0</v>
      </c>
    </row>
    <row r="43" spans="2:11" ht="13.35" customHeight="1">
      <c r="B43" s="198" t="s">
        <v>6288</v>
      </c>
      <c r="C43" s="191">
        <v>85081875</v>
      </c>
      <c r="D43" s="191">
        <v>85081875</v>
      </c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85081875</v>
      </c>
      <c r="J43" s="191">
        <f t="shared" si="3"/>
        <v>85081875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6692905026.7784004</v>
      </c>
      <c r="D50" s="189">
        <f t="shared" ref="D50:G50" si="10">SUM(D51:D53)</f>
        <v>6692905128</v>
      </c>
      <c r="E50" s="189">
        <f t="shared" si="1"/>
        <v>101.22159957885742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6692905026.7784004</v>
      </c>
      <c r="J50" s="189">
        <f t="shared" si="3"/>
        <v>6692905128</v>
      </c>
      <c r="K50" s="189">
        <f t="shared" si="4"/>
        <v>101.22159957885742</v>
      </c>
    </row>
    <row r="51" spans="2:11" ht="13.35" customHeight="1">
      <c r="B51" s="198" t="s">
        <v>6293</v>
      </c>
      <c r="C51" s="191">
        <v>5155599111.5799999</v>
      </c>
      <c r="D51" s="191">
        <v>5155599259</v>
      </c>
      <c r="E51" s="200">
        <f t="shared" si="1"/>
        <v>147.42000007629395</v>
      </c>
      <c r="F51" s="191"/>
      <c r="G51" s="191"/>
      <c r="H51" s="191">
        <f t="shared" si="2"/>
        <v>0</v>
      </c>
      <c r="I51" s="191">
        <f t="shared" si="3"/>
        <v>5155599111.5799999</v>
      </c>
      <c r="J51" s="191">
        <f t="shared" si="3"/>
        <v>5155599259</v>
      </c>
      <c r="K51" s="191">
        <f t="shared" si="4"/>
        <v>147.42000007629395</v>
      </c>
    </row>
    <row r="52" spans="2:11" ht="13.35" customHeight="1">
      <c r="B52" s="192" t="s">
        <v>6294</v>
      </c>
      <c r="C52" s="190">
        <v>1537305915.1984</v>
      </c>
      <c r="D52" s="190">
        <v>1537305869</v>
      </c>
      <c r="E52" s="194">
        <f t="shared" si="1"/>
        <v>-46.198400020599365</v>
      </c>
      <c r="F52" s="190"/>
      <c r="G52" s="190"/>
      <c r="H52" s="190">
        <f t="shared" si="2"/>
        <v>0</v>
      </c>
      <c r="I52" s="190">
        <f t="shared" si="3"/>
        <v>1537305915.1984</v>
      </c>
      <c r="J52" s="190">
        <f t="shared" si="3"/>
        <v>1537305869</v>
      </c>
      <c r="K52" s="190">
        <f t="shared" si="4"/>
        <v>-46.198400020599365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>
        <f t="shared" ref="C54:D54" si="11">SUM(C55:C56)</f>
        <v>1620000</v>
      </c>
      <c r="D54" s="189">
        <f t="shared" si="11"/>
        <v>1620000</v>
      </c>
      <c r="E54" s="189">
        <f t="shared" si="1"/>
        <v>0</v>
      </c>
      <c r="F54" s="189">
        <f t="shared" ref="F54:G54" si="12">SUM(F55:F56)</f>
        <v>0</v>
      </c>
      <c r="G54" s="189">
        <f t="shared" si="12"/>
        <v>0</v>
      </c>
      <c r="H54" s="189">
        <f t="shared" si="2"/>
        <v>0</v>
      </c>
      <c r="I54" s="189">
        <f t="shared" si="3"/>
        <v>1620000</v>
      </c>
      <c r="J54" s="189">
        <f t="shared" si="3"/>
        <v>1620000</v>
      </c>
      <c r="K54" s="189">
        <f t="shared" si="4"/>
        <v>0</v>
      </c>
    </row>
    <row r="55" spans="2:11" ht="13.35" customHeight="1">
      <c r="B55" s="198" t="s">
        <v>6295</v>
      </c>
      <c r="C55" s="190">
        <v>1620000</v>
      </c>
      <c r="D55" s="190">
        <v>1620000</v>
      </c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1620000</v>
      </c>
      <c r="J55" s="191">
        <f t="shared" si="3"/>
        <v>1620000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90717850</v>
      </c>
      <c r="D57" s="189">
        <f t="shared" ref="D57:G57" si="13">SUM(D58:D60)</f>
        <v>0</v>
      </c>
      <c r="E57" s="189">
        <f t="shared" si="1"/>
        <v>-90717850</v>
      </c>
      <c r="F57" s="189">
        <f t="shared" si="13"/>
        <v>0</v>
      </c>
      <c r="G57" s="189">
        <f t="shared" si="13"/>
        <v>0</v>
      </c>
      <c r="H57" s="189">
        <f t="shared" si="2"/>
        <v>0</v>
      </c>
      <c r="I57" s="189">
        <f t="shared" si="3"/>
        <v>90717850</v>
      </c>
      <c r="J57" s="189">
        <f t="shared" si="3"/>
        <v>0</v>
      </c>
      <c r="K57" s="189">
        <f t="shared" si="4"/>
        <v>-90717850</v>
      </c>
    </row>
    <row r="58" spans="2:11" ht="13.35" customHeight="1">
      <c r="B58" s="198" t="s">
        <v>6297</v>
      </c>
      <c r="C58" s="191">
        <v>90717850</v>
      </c>
      <c r="D58" s="191"/>
      <c r="E58" s="200">
        <f t="shared" si="1"/>
        <v>-90717850</v>
      </c>
      <c r="F58" s="191"/>
      <c r="G58" s="191"/>
      <c r="H58" s="191">
        <f t="shared" si="2"/>
        <v>0</v>
      </c>
      <c r="I58" s="191">
        <f t="shared" si="3"/>
        <v>90717850</v>
      </c>
      <c r="J58" s="191">
        <f t="shared" si="3"/>
        <v>0</v>
      </c>
      <c r="K58" s="191">
        <f t="shared" si="4"/>
        <v>-90717850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C5+C9+C28+C37+C40+C45+C50+C54</f>
        <v>51825445755.544922</v>
      </c>
      <c r="D61" s="195">
        <f t="shared" ref="D61:K61" si="14">D5+D9+D28+D37+D40+D45+D50+D54</f>
        <v>39468736695</v>
      </c>
      <c r="E61" s="195">
        <f t="shared" si="14"/>
        <v>-12356709060.544922</v>
      </c>
      <c r="F61" s="195">
        <f t="shared" si="14"/>
        <v>0</v>
      </c>
      <c r="G61" s="195">
        <f t="shared" si="14"/>
        <v>-114268746</v>
      </c>
      <c r="H61" s="195">
        <f t="shared" si="14"/>
        <v>-114268746</v>
      </c>
      <c r="I61" s="195">
        <f>I5+I9+I28+I37+I40+I45+I50+I54</f>
        <v>51825445755.544922</v>
      </c>
      <c r="J61" s="195">
        <f t="shared" si="14"/>
        <v>39354467949</v>
      </c>
      <c r="K61" s="195">
        <f t="shared" si="14"/>
        <v>-12470977806.544922</v>
      </c>
    </row>
    <row r="62" spans="2:11" ht="13.35" customHeight="1">
      <c r="B62" s="6"/>
      <c r="C62" s="6"/>
      <c r="D62" s="6"/>
      <c r="E62" s="6"/>
      <c r="F62" s="6"/>
      <c r="G62" s="6"/>
      <c r="H62" s="6"/>
      <c r="I62" s="6"/>
      <c r="J62" s="6"/>
      <c r="K62" s="6"/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K61"/>
  <sheetViews>
    <sheetView showGridLines="0" zoomScaleNormal="100" workbookViewId="0">
      <pane xSplit="3" ySplit="4" topLeftCell="D5" activePane="bottomRight" state="frozen"/>
      <selection pane="bottomRight" activeCell="B3" sqref="B3:K61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6.42578125" style="9" customWidth="1"/>
    <col min="3" max="3" width="14.85546875" style="5" customWidth="1"/>
    <col min="4" max="4" width="16.140625" style="5" customWidth="1"/>
    <col min="5" max="6" width="15.140625" style="7" bestFit="1" customWidth="1"/>
    <col min="7" max="7" width="17.140625" style="7" customWidth="1"/>
    <col min="8" max="8" width="15.140625" style="7" bestFit="1" customWidth="1"/>
    <col min="9" max="9" width="16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658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5561524985.8550682</v>
      </c>
      <c r="D5" s="189">
        <f t="shared" ref="D5:K5" si="0">SUM(D6:D8)</f>
        <v>5811120914</v>
      </c>
      <c r="E5" s="189">
        <f t="shared" si="0"/>
        <v>249595928.14493179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5561524985.8550682</v>
      </c>
      <c r="J5" s="189">
        <f t="shared" si="0"/>
        <v>5811120914</v>
      </c>
      <c r="K5" s="189">
        <f t="shared" si="0"/>
        <v>249595928.14493179</v>
      </c>
    </row>
    <row r="6" spans="1:11" ht="13.35" customHeight="1">
      <c r="B6" s="192" t="s">
        <v>6255</v>
      </c>
      <c r="C6" s="190">
        <v>5538829985.8550682</v>
      </c>
      <c r="D6" s="190">
        <v>5811120914</v>
      </c>
      <c r="E6" s="197">
        <f>D6-C6</f>
        <v>272290928.14493179</v>
      </c>
      <c r="F6" s="190"/>
      <c r="G6" s="190"/>
      <c r="H6" s="190">
        <f>G6-F6</f>
        <v>0</v>
      </c>
      <c r="I6" s="190">
        <f>C6+F6</f>
        <v>5538829985.8550682</v>
      </c>
      <c r="J6" s="190">
        <f>D6+G6</f>
        <v>5811120914</v>
      </c>
      <c r="K6" s="190">
        <f>J6-I6</f>
        <v>272290928.14493179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22695000</v>
      </c>
      <c r="D8" s="190"/>
      <c r="E8" s="197">
        <f t="shared" si="1"/>
        <v>-22695000</v>
      </c>
      <c r="F8" s="190"/>
      <c r="G8" s="190"/>
      <c r="H8" s="190">
        <f t="shared" si="2"/>
        <v>0</v>
      </c>
      <c r="I8" s="190">
        <f t="shared" si="3"/>
        <v>22695000</v>
      </c>
      <c r="J8" s="190">
        <f t="shared" si="3"/>
        <v>0</v>
      </c>
      <c r="K8" s="190">
        <f t="shared" si="4"/>
        <v>-22695000</v>
      </c>
    </row>
    <row r="9" spans="1:11" ht="13.35" customHeight="1">
      <c r="B9" s="196" t="s">
        <v>794</v>
      </c>
      <c r="C9" s="189">
        <f>SUM(C10:C27)</f>
        <v>12383657498</v>
      </c>
      <c r="D9" s="189">
        <f t="shared" ref="D9:G9" si="5">SUM(D10:D27)</f>
        <v>18173873044</v>
      </c>
      <c r="E9" s="189">
        <f>D9-C9</f>
        <v>5790215546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12383657498</v>
      </c>
      <c r="J9" s="189">
        <f t="shared" si="3"/>
        <v>18173873044</v>
      </c>
      <c r="K9" s="189">
        <f t="shared" si="4"/>
        <v>5790215546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5557620942</v>
      </c>
      <c r="D13" s="190">
        <v>5598238401</v>
      </c>
      <c r="E13" s="197">
        <f t="shared" si="1"/>
        <v>40617459</v>
      </c>
      <c r="F13" s="190"/>
      <c r="G13" s="190"/>
      <c r="H13" s="190">
        <f t="shared" si="2"/>
        <v>0</v>
      </c>
      <c r="I13" s="190">
        <f t="shared" si="3"/>
        <v>5557620942</v>
      </c>
      <c r="J13" s="190">
        <f t="shared" si="3"/>
        <v>5598238401</v>
      </c>
      <c r="K13" s="190">
        <f t="shared" si="4"/>
        <v>40617459</v>
      </c>
    </row>
    <row r="14" spans="1:11" ht="13.35" customHeight="1">
      <c r="B14" s="198" t="s">
        <v>6262</v>
      </c>
      <c r="C14" s="191">
        <v>3292680</v>
      </c>
      <c r="D14" s="191">
        <v>3292680</v>
      </c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3292680</v>
      </c>
      <c r="J14" s="191">
        <f t="shared" si="3"/>
        <v>3292680</v>
      </c>
      <c r="K14" s="191">
        <f t="shared" si="4"/>
        <v>0</v>
      </c>
    </row>
    <row r="15" spans="1:11" ht="13.35" customHeight="1">
      <c r="B15" s="192" t="s">
        <v>6263</v>
      </c>
      <c r="C15" s="190">
        <v>1078162331</v>
      </c>
      <c r="D15" s="190">
        <v>5665537565</v>
      </c>
      <c r="E15" s="197">
        <f t="shared" si="1"/>
        <v>4587375234</v>
      </c>
      <c r="F15" s="190"/>
      <c r="G15" s="190"/>
      <c r="H15" s="190">
        <f t="shared" si="2"/>
        <v>0</v>
      </c>
      <c r="I15" s="190">
        <f t="shared" si="3"/>
        <v>1078162331</v>
      </c>
      <c r="J15" s="190">
        <f t="shared" si="3"/>
        <v>5665537565</v>
      </c>
      <c r="K15" s="190">
        <f t="shared" si="4"/>
        <v>4587375234</v>
      </c>
    </row>
    <row r="16" spans="1:11" ht="13.35" customHeight="1">
      <c r="B16" s="198" t="s">
        <v>6264</v>
      </c>
      <c r="C16" s="191"/>
      <c r="D16" s="191">
        <v>145119653</v>
      </c>
      <c r="E16" s="199">
        <f t="shared" si="1"/>
        <v>145119653</v>
      </c>
      <c r="F16" s="191"/>
      <c r="G16" s="191"/>
      <c r="H16" s="191">
        <f t="shared" si="2"/>
        <v>0</v>
      </c>
      <c r="I16" s="191">
        <f t="shared" si="3"/>
        <v>0</v>
      </c>
      <c r="J16" s="191">
        <f t="shared" si="3"/>
        <v>145119653</v>
      </c>
      <c r="K16" s="191">
        <f t="shared" si="4"/>
        <v>145119653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564420692</v>
      </c>
      <c r="D18" s="191">
        <v>654650137</v>
      </c>
      <c r="E18" s="199">
        <f t="shared" si="1"/>
        <v>90229445</v>
      </c>
      <c r="F18" s="191"/>
      <c r="G18" s="191"/>
      <c r="H18" s="191">
        <f t="shared" si="2"/>
        <v>0</v>
      </c>
      <c r="I18" s="191">
        <f>C18+F18</f>
        <v>564420692</v>
      </c>
      <c r="J18" s="191">
        <f t="shared" si="3"/>
        <v>654650137</v>
      </c>
      <c r="K18" s="191">
        <f t="shared" si="4"/>
        <v>90229445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>C19+F19</f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3340456269</v>
      </c>
      <c r="D21" s="216">
        <v>4312417830</v>
      </c>
      <c r="E21" s="197">
        <f t="shared" si="1"/>
        <v>971961561</v>
      </c>
      <c r="F21" s="190"/>
      <c r="G21" s="190"/>
      <c r="H21" s="190">
        <f t="shared" si="2"/>
        <v>0</v>
      </c>
      <c r="I21" s="190">
        <f t="shared" si="3"/>
        <v>3340456269</v>
      </c>
      <c r="J21" s="190">
        <f t="shared" si="3"/>
        <v>4312417830</v>
      </c>
      <c r="K21" s="190">
        <f t="shared" si="4"/>
        <v>971961561</v>
      </c>
    </row>
    <row r="22" spans="2:11" ht="13.35" customHeight="1">
      <c r="B22" s="198" t="s">
        <v>6270</v>
      </c>
      <c r="C22" s="191">
        <v>1155769396</v>
      </c>
      <c r="D22" s="191">
        <v>1174273016</v>
      </c>
      <c r="E22" s="199">
        <f t="shared" si="1"/>
        <v>18503620</v>
      </c>
      <c r="F22" s="191"/>
      <c r="G22" s="191"/>
      <c r="H22" s="191">
        <f t="shared" si="2"/>
        <v>0</v>
      </c>
      <c r="I22" s="191">
        <f t="shared" si="3"/>
        <v>1155769396</v>
      </c>
      <c r="J22" s="191">
        <f t="shared" si="3"/>
        <v>1174273016</v>
      </c>
      <c r="K22" s="191">
        <f t="shared" si="4"/>
        <v>18503620</v>
      </c>
    </row>
    <row r="23" spans="2:11" ht="13.35" customHeight="1">
      <c r="B23" s="192" t="s">
        <v>6271</v>
      </c>
      <c r="C23" s="190">
        <v>659582246</v>
      </c>
      <c r="D23" s="190">
        <v>608167291</v>
      </c>
      <c r="E23" s="197">
        <f t="shared" si="1"/>
        <v>-51414955</v>
      </c>
      <c r="F23" s="190"/>
      <c r="G23" s="190"/>
      <c r="H23" s="190">
        <f t="shared" si="2"/>
        <v>0</v>
      </c>
      <c r="I23" s="190">
        <f t="shared" si="3"/>
        <v>659582246</v>
      </c>
      <c r="J23" s="190">
        <f t="shared" si="3"/>
        <v>608167291</v>
      </c>
      <c r="K23" s="190">
        <f t="shared" si="4"/>
        <v>-51414955</v>
      </c>
    </row>
    <row r="24" spans="2:11" ht="13.35" customHeight="1">
      <c r="B24" s="198" t="s">
        <v>6272</v>
      </c>
      <c r="C24" s="191">
        <v>24352942</v>
      </c>
      <c r="D24" s="191">
        <v>12176471</v>
      </c>
      <c r="E24" s="199">
        <f t="shared" si="1"/>
        <v>-12176471</v>
      </c>
      <c r="F24" s="191"/>
      <c r="G24" s="191"/>
      <c r="H24" s="191">
        <f t="shared" si="2"/>
        <v>0</v>
      </c>
      <c r="I24" s="191">
        <f t="shared" si="3"/>
        <v>24352942</v>
      </c>
      <c r="J24" s="191">
        <f t="shared" si="3"/>
        <v>12176471</v>
      </c>
      <c r="K24" s="191">
        <f t="shared" si="4"/>
        <v>-12176471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100000000</v>
      </c>
      <c r="E28" s="189">
        <f t="shared" si="1"/>
        <v>100000000</v>
      </c>
      <c r="F28" s="189">
        <f t="shared" si="6"/>
        <v>100000000</v>
      </c>
      <c r="G28" s="189">
        <f t="shared" si="6"/>
        <v>0</v>
      </c>
      <c r="H28" s="189">
        <f t="shared" si="2"/>
        <v>-100000000</v>
      </c>
      <c r="I28" s="189">
        <f t="shared" si="3"/>
        <v>100000000</v>
      </c>
      <c r="J28" s="189">
        <f t="shared" si="3"/>
        <v>100000000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>
        <v>100000000</v>
      </c>
      <c r="E31" s="199">
        <f t="shared" si="1"/>
        <v>100000000</v>
      </c>
      <c r="F31" s="191">
        <v>100000000</v>
      </c>
      <c r="G31" s="191"/>
      <c r="H31" s="191">
        <f t="shared" si="2"/>
        <v>-100000000</v>
      </c>
      <c r="I31" s="191">
        <f t="shared" si="3"/>
        <v>100000000</v>
      </c>
      <c r="J31" s="191">
        <f t="shared" si="3"/>
        <v>100000000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4794274011</v>
      </c>
      <c r="D37" s="189">
        <f t="shared" ref="D37:G37" si="7">+SUM(D38:D39)</f>
        <v>4951721794</v>
      </c>
      <c r="E37" s="189">
        <f t="shared" si="1"/>
        <v>157447783</v>
      </c>
      <c r="F37" s="189">
        <f t="shared" si="7"/>
        <v>0</v>
      </c>
      <c r="G37" s="189">
        <f t="shared" si="7"/>
        <v>-179784792</v>
      </c>
      <c r="H37" s="189">
        <f t="shared" si="2"/>
        <v>-179784792</v>
      </c>
      <c r="I37" s="189">
        <f t="shared" si="3"/>
        <v>4794274011</v>
      </c>
      <c r="J37" s="189">
        <f t="shared" si="3"/>
        <v>4771937002</v>
      </c>
      <c r="K37" s="189">
        <f t="shared" si="4"/>
        <v>-22337009</v>
      </c>
    </row>
    <row r="38" spans="2:11" ht="13.35" customHeight="1">
      <c r="B38" s="198" t="s">
        <v>6283</v>
      </c>
      <c r="C38" s="191">
        <v>4794274011</v>
      </c>
      <c r="D38" s="191">
        <v>4951721794</v>
      </c>
      <c r="E38" s="200">
        <f t="shared" si="1"/>
        <v>157447783</v>
      </c>
      <c r="F38" s="191"/>
      <c r="G38" s="191">
        <v>-179784792</v>
      </c>
      <c r="H38" s="191">
        <f t="shared" si="2"/>
        <v>-179784792</v>
      </c>
      <c r="I38" s="191">
        <f t="shared" si="3"/>
        <v>4794274011</v>
      </c>
      <c r="J38" s="191">
        <f t="shared" si="3"/>
        <v>4771937002</v>
      </c>
      <c r="K38" s="191">
        <f t="shared" si="4"/>
        <v>-22337009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640828560</v>
      </c>
      <c r="D40" s="189">
        <f t="shared" ref="D40:G40" si="8">SUM(D41:D44)</f>
        <v>626174470</v>
      </c>
      <c r="E40" s="189">
        <f t="shared" si="1"/>
        <v>-14654090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640828560</v>
      </c>
      <c r="J40" s="189">
        <f t="shared" si="3"/>
        <v>626174470</v>
      </c>
      <c r="K40" s="189">
        <f t="shared" si="4"/>
        <v>-14654090</v>
      </c>
    </row>
    <row r="41" spans="2:11" ht="13.35" customHeight="1">
      <c r="B41" s="198" t="s">
        <v>6286</v>
      </c>
      <c r="C41" s="191">
        <v>640828560</v>
      </c>
      <c r="D41" s="191">
        <v>550830460</v>
      </c>
      <c r="E41" s="200">
        <f t="shared" si="1"/>
        <v>-89998100</v>
      </c>
      <c r="F41" s="191"/>
      <c r="G41" s="191"/>
      <c r="H41" s="191">
        <f t="shared" si="2"/>
        <v>0</v>
      </c>
      <c r="I41" s="191">
        <f t="shared" si="3"/>
        <v>640828560</v>
      </c>
      <c r="J41" s="191">
        <f t="shared" si="3"/>
        <v>550830460</v>
      </c>
      <c r="K41" s="191">
        <f t="shared" si="4"/>
        <v>-89998100</v>
      </c>
    </row>
    <row r="42" spans="2:11" ht="13.35" customHeight="1">
      <c r="B42" s="192" t="s">
        <v>6287</v>
      </c>
      <c r="C42" s="190"/>
      <c r="D42" s="190">
        <v>25114670</v>
      </c>
      <c r="E42" s="194">
        <f t="shared" si="1"/>
        <v>25114670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25114670</v>
      </c>
      <c r="K42" s="190">
        <f t="shared" si="4"/>
        <v>25114670</v>
      </c>
    </row>
    <row r="43" spans="2:11" ht="13.35" customHeight="1">
      <c r="B43" s="198" t="s">
        <v>6288</v>
      </c>
      <c r="C43" s="191"/>
      <c r="D43" s="191">
        <v>50229340</v>
      </c>
      <c r="E43" s="200">
        <f t="shared" si="1"/>
        <v>50229340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50229340</v>
      </c>
      <c r="K43" s="191">
        <f t="shared" si="4"/>
        <v>50229340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3955665190</v>
      </c>
      <c r="D50" s="189">
        <f t="shared" ref="D50:G50" si="10">SUM(D51:D53)</f>
        <v>3955665190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3955665190</v>
      </c>
      <c r="J50" s="189">
        <f t="shared" si="3"/>
        <v>3955665190</v>
      </c>
      <c r="K50" s="189">
        <f t="shared" si="4"/>
        <v>0</v>
      </c>
    </row>
    <row r="51" spans="2:11" ht="13.35" customHeight="1">
      <c r="B51" s="198" t="s">
        <v>6293</v>
      </c>
      <c r="C51" s="191">
        <v>3052163732</v>
      </c>
      <c r="D51" s="191">
        <v>3052163940</v>
      </c>
      <c r="E51" s="200">
        <f t="shared" si="1"/>
        <v>208</v>
      </c>
      <c r="F51" s="191"/>
      <c r="G51" s="191"/>
      <c r="H51" s="191">
        <f t="shared" si="2"/>
        <v>0</v>
      </c>
      <c r="I51" s="191">
        <f t="shared" si="3"/>
        <v>3052163732</v>
      </c>
      <c r="J51" s="191">
        <f t="shared" si="3"/>
        <v>3052163940</v>
      </c>
      <c r="K51" s="191">
        <f t="shared" si="4"/>
        <v>208</v>
      </c>
    </row>
    <row r="52" spans="2:11" ht="13.35" customHeight="1">
      <c r="B52" s="192" t="s">
        <v>6294</v>
      </c>
      <c r="C52" s="190">
        <v>903501458</v>
      </c>
      <c r="D52" s="190">
        <v>903501250</v>
      </c>
      <c r="E52" s="194">
        <f t="shared" si="1"/>
        <v>-208</v>
      </c>
      <c r="F52" s="190"/>
      <c r="G52" s="190"/>
      <c r="H52" s="190">
        <f t="shared" si="2"/>
        <v>0</v>
      </c>
      <c r="I52" s="190">
        <f t="shared" si="3"/>
        <v>903501458</v>
      </c>
      <c r="J52" s="190">
        <f t="shared" si="3"/>
        <v>903501250</v>
      </c>
      <c r="K52" s="190">
        <f t="shared" si="4"/>
        <v>-208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27335950244.855068</v>
      </c>
      <c r="D61" s="195">
        <f t="shared" ref="D61:K61" si="12">D5+D9+D28+D37+D40+D45+D50</f>
        <v>33618555412</v>
      </c>
      <c r="E61" s="195">
        <f t="shared" si="12"/>
        <v>6282605167.1449318</v>
      </c>
      <c r="F61" s="195">
        <f t="shared" si="12"/>
        <v>100000000</v>
      </c>
      <c r="G61" s="195">
        <f t="shared" si="12"/>
        <v>-179784792</v>
      </c>
      <c r="H61" s="195">
        <f t="shared" si="12"/>
        <v>-279784792</v>
      </c>
      <c r="I61" s="195">
        <f t="shared" si="12"/>
        <v>27435950244.855068</v>
      </c>
      <c r="J61" s="195">
        <f t="shared" si="12"/>
        <v>33438770620</v>
      </c>
      <c r="K61" s="195">
        <f t="shared" si="12"/>
        <v>6002820375.1449318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K61"/>
  <sheetViews>
    <sheetView showGridLines="0" zoomScale="80" zoomScaleNormal="80" workbookViewId="0">
      <pane xSplit="3" ySplit="4" topLeftCell="E25" activePane="bottomRight" state="frozen"/>
      <selection pane="bottomRight" activeCell="F20" sqref="F20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32.140625" style="7" customWidth="1"/>
    <col min="4" max="4" width="32.7109375" style="7" customWidth="1"/>
    <col min="5" max="5" width="16.42578125" style="7" bestFit="1" customWidth="1"/>
    <col min="6" max="6" width="17.42578125" style="7" customWidth="1"/>
    <col min="7" max="7" width="17.140625" style="7" customWidth="1"/>
    <col min="8" max="8" width="16.42578125" style="7" customWidth="1"/>
    <col min="9" max="9" width="17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20" t="s">
        <v>6211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904632353</v>
      </c>
      <c r="D5" s="189">
        <f t="shared" ref="D5:K5" si="0">SUM(D6:D8)</f>
        <v>904632353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904632353</v>
      </c>
      <c r="J5" s="189">
        <f t="shared" si="0"/>
        <v>904632353</v>
      </c>
      <c r="K5" s="189">
        <f t="shared" si="0"/>
        <v>0</v>
      </c>
    </row>
    <row r="6" spans="1:11" ht="13.35" customHeight="1">
      <c r="B6" s="192" t="s">
        <v>6255</v>
      </c>
      <c r="C6" s="190">
        <v>893332353</v>
      </c>
      <c r="D6" s="190">
        <v>893332353</v>
      </c>
      <c r="E6" s="197">
        <f>D6-C6</f>
        <v>0</v>
      </c>
      <c r="F6" s="190"/>
      <c r="G6" s="190"/>
      <c r="H6" s="190">
        <f>G6-F6</f>
        <v>0</v>
      </c>
      <c r="I6" s="190">
        <f>C6+F6</f>
        <v>893332353</v>
      </c>
      <c r="J6" s="190">
        <f>D6+G6</f>
        <v>893332353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11300000</v>
      </c>
      <c r="D8" s="190">
        <v>11300000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11300000</v>
      </c>
      <c r="J8" s="190">
        <f t="shared" si="3"/>
        <v>11300000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3609541560</v>
      </c>
      <c r="D9" s="189">
        <f t="shared" ref="D9:G9" si="5">SUM(D10:D27)</f>
        <v>2812745965</v>
      </c>
      <c r="E9" s="189">
        <f t="shared" si="1"/>
        <v>-796795595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3609541560</v>
      </c>
      <c r="J9" s="189">
        <f t="shared" si="3"/>
        <v>2812745965</v>
      </c>
      <c r="K9" s="189">
        <f t="shared" si="4"/>
        <v>-796795595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>
        <v>3750</v>
      </c>
      <c r="E12" s="199">
        <f t="shared" si="1"/>
        <v>3750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3750</v>
      </c>
      <c r="K12" s="191">
        <f t="shared" si="4"/>
        <v>3750</v>
      </c>
    </row>
    <row r="13" spans="1:11" ht="13.35" customHeight="1">
      <c r="B13" s="192" t="s">
        <v>6261</v>
      </c>
      <c r="C13" s="190">
        <v>708097713</v>
      </c>
      <c r="D13" s="190">
        <v>1218181396</v>
      </c>
      <c r="E13" s="197">
        <f t="shared" si="1"/>
        <v>510083683</v>
      </c>
      <c r="F13" s="190"/>
      <c r="G13" s="190"/>
      <c r="H13" s="190">
        <f t="shared" si="2"/>
        <v>0</v>
      </c>
      <c r="I13" s="190">
        <f t="shared" si="3"/>
        <v>708097713</v>
      </c>
      <c r="J13" s="190">
        <f t="shared" si="3"/>
        <v>1218181396</v>
      </c>
      <c r="K13" s="190">
        <f t="shared" si="4"/>
        <v>510083683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>
        <v>1332984395</v>
      </c>
      <c r="E15" s="197">
        <f t="shared" si="1"/>
        <v>1332984395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1332984395</v>
      </c>
      <c r="K15" s="190">
        <f t="shared" si="4"/>
        <v>1332984395</v>
      </c>
    </row>
    <row r="16" spans="1:11" ht="13.35" customHeight="1">
      <c r="B16" s="198" t="s">
        <v>6264</v>
      </c>
      <c r="C16" s="191">
        <v>81096663</v>
      </c>
      <c r="D16" s="191"/>
      <c r="E16" s="199">
        <f t="shared" si="1"/>
        <v>-81096663</v>
      </c>
      <c r="F16" s="191"/>
      <c r="G16" s="191"/>
      <c r="H16" s="191">
        <f t="shared" si="2"/>
        <v>0</v>
      </c>
      <c r="I16" s="191">
        <f t="shared" si="3"/>
        <v>81096663</v>
      </c>
      <c r="J16" s="191">
        <f t="shared" si="3"/>
        <v>0</v>
      </c>
      <c r="K16" s="191">
        <f t="shared" si="4"/>
        <v>-81096663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268768523</v>
      </c>
      <c r="D18" s="191"/>
      <c r="E18" s="199">
        <f t="shared" si="1"/>
        <v>-268768523</v>
      </c>
      <c r="F18" s="191"/>
      <c r="G18" s="191"/>
      <c r="H18" s="191">
        <f t="shared" si="2"/>
        <v>0</v>
      </c>
      <c r="I18" s="191">
        <f t="shared" si="3"/>
        <v>268768523</v>
      </c>
      <c r="J18" s="191">
        <f t="shared" si="3"/>
        <v>0</v>
      </c>
      <c r="K18" s="191">
        <f t="shared" si="4"/>
        <v>-268768523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2500708483</v>
      </c>
      <c r="D21" s="190">
        <v>261576424</v>
      </c>
      <c r="E21" s="197">
        <f t="shared" si="1"/>
        <v>-2239132059</v>
      </c>
      <c r="F21" s="190"/>
      <c r="G21" s="190"/>
      <c r="H21" s="190">
        <f t="shared" si="2"/>
        <v>0</v>
      </c>
      <c r="I21" s="190">
        <f t="shared" si="3"/>
        <v>2500708483</v>
      </c>
      <c r="J21" s="190">
        <f t="shared" si="3"/>
        <v>261576424</v>
      </c>
      <c r="K21" s="190">
        <f t="shared" si="4"/>
        <v>-2239132059</v>
      </c>
    </row>
    <row r="22" spans="2:11" ht="13.35" customHeight="1">
      <c r="B22" s="198" t="s">
        <v>6270</v>
      </c>
      <c r="C22" s="191">
        <v>2347433</v>
      </c>
      <c r="D22" s="191"/>
      <c r="E22" s="199">
        <f t="shared" si="1"/>
        <v>-2347433</v>
      </c>
      <c r="F22" s="191"/>
      <c r="G22" s="191"/>
      <c r="H22" s="191">
        <f t="shared" si="2"/>
        <v>0</v>
      </c>
      <c r="I22" s="191">
        <f t="shared" si="3"/>
        <v>2347433</v>
      </c>
      <c r="J22" s="191">
        <f t="shared" si="3"/>
        <v>0</v>
      </c>
      <c r="K22" s="191">
        <f t="shared" si="4"/>
        <v>-2347433</v>
      </c>
    </row>
    <row r="23" spans="2:11" ht="13.35" customHeight="1">
      <c r="B23" s="192" t="s">
        <v>6271</v>
      </c>
      <c r="C23" s="190">
        <v>48522745</v>
      </c>
      <c r="D23" s="190"/>
      <c r="E23" s="197">
        <f t="shared" si="1"/>
        <v>-48522745</v>
      </c>
      <c r="F23" s="190"/>
      <c r="G23" s="190"/>
      <c r="H23" s="190">
        <f t="shared" si="2"/>
        <v>0</v>
      </c>
      <c r="I23" s="190">
        <f t="shared" si="3"/>
        <v>48522745</v>
      </c>
      <c r="J23" s="190">
        <f t="shared" si="3"/>
        <v>0</v>
      </c>
      <c r="K23" s="190">
        <f t="shared" si="4"/>
        <v>-48522745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3330651222</v>
      </c>
      <c r="D37" s="189">
        <f t="shared" ref="D37:G37" si="7">+SUM(D38:D39)</f>
        <v>2439985023</v>
      </c>
      <c r="E37" s="189">
        <f t="shared" si="1"/>
        <v>-890666199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3330651222</v>
      </c>
      <c r="J37" s="189">
        <f t="shared" si="3"/>
        <v>2439985023</v>
      </c>
      <c r="K37" s="189">
        <f t="shared" si="4"/>
        <v>-890666199</v>
      </c>
    </row>
    <row r="38" spans="2:11" ht="13.35" customHeight="1">
      <c r="B38" s="198" t="s">
        <v>6283</v>
      </c>
      <c r="C38" s="191">
        <v>3330651222</v>
      </c>
      <c r="D38" s="191">
        <v>2439985023</v>
      </c>
      <c r="E38" s="200">
        <f t="shared" si="1"/>
        <v>-890666199</v>
      </c>
      <c r="F38" s="191"/>
      <c r="G38" s="191"/>
      <c r="H38" s="191">
        <f t="shared" si="2"/>
        <v>0</v>
      </c>
      <c r="I38" s="191">
        <f t="shared" si="3"/>
        <v>3330651222</v>
      </c>
      <c r="J38" s="191">
        <f t="shared" si="3"/>
        <v>2439985023</v>
      </c>
      <c r="K38" s="191">
        <f t="shared" si="4"/>
        <v>-890666199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361366167</v>
      </c>
      <c r="D40" s="189">
        <f t="shared" ref="D40:G40" si="8">SUM(D41:D44)</f>
        <v>361366167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361366167</v>
      </c>
      <c r="J40" s="189">
        <f t="shared" si="3"/>
        <v>361366167</v>
      </c>
      <c r="K40" s="189">
        <f t="shared" si="4"/>
        <v>0</v>
      </c>
    </row>
    <row r="41" spans="2:11" ht="13.35" customHeight="1">
      <c r="B41" s="198" t="s">
        <v>6286</v>
      </c>
      <c r="C41" s="191">
        <v>314231450</v>
      </c>
      <c r="D41" s="191">
        <v>314231450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314231450</v>
      </c>
      <c r="J41" s="191">
        <f t="shared" si="3"/>
        <v>314231450</v>
      </c>
      <c r="K41" s="191">
        <f t="shared" si="4"/>
        <v>0</v>
      </c>
    </row>
    <row r="42" spans="2:11" ht="13.35" customHeight="1">
      <c r="B42" s="192" t="s">
        <v>6300</v>
      </c>
      <c r="C42" s="190">
        <v>15711572</v>
      </c>
      <c r="D42" s="190">
        <v>15711572</v>
      </c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15711572</v>
      </c>
      <c r="J42" s="190">
        <f t="shared" si="3"/>
        <v>15711572</v>
      </c>
      <c r="K42" s="190">
        <f t="shared" si="4"/>
        <v>0</v>
      </c>
    </row>
    <row r="43" spans="2:11" ht="13.35" customHeight="1">
      <c r="B43" s="198" t="s">
        <v>6288</v>
      </c>
      <c r="C43" s="191">
        <v>31423145</v>
      </c>
      <c r="D43" s="191">
        <v>31423145</v>
      </c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31423145</v>
      </c>
      <c r="J43" s="191">
        <f t="shared" si="3"/>
        <v>31423145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1369093278</v>
      </c>
      <c r="D50" s="189">
        <f t="shared" ref="D50:G50" si="10">SUM(D51:D53)</f>
        <v>3666104531</v>
      </c>
      <c r="E50" s="189">
        <f t="shared" si="1"/>
        <v>2297011253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1369093278</v>
      </c>
      <c r="J50" s="189">
        <f t="shared" si="3"/>
        <v>3666104531</v>
      </c>
      <c r="K50" s="189">
        <f t="shared" si="4"/>
        <v>2297011253</v>
      </c>
    </row>
    <row r="51" spans="2:11" ht="13.35" customHeight="1">
      <c r="B51" s="198" t="s">
        <v>6293</v>
      </c>
      <c r="C51" s="191">
        <v>1083306331</v>
      </c>
      <c r="D51" s="191">
        <v>2881496826</v>
      </c>
      <c r="E51" s="200">
        <f t="shared" si="1"/>
        <v>1798190495</v>
      </c>
      <c r="F51" s="191"/>
      <c r="G51" s="191"/>
      <c r="H51" s="191">
        <f t="shared" si="2"/>
        <v>0</v>
      </c>
      <c r="I51" s="191">
        <f t="shared" si="3"/>
        <v>1083306331</v>
      </c>
      <c r="J51" s="191">
        <f t="shared" si="3"/>
        <v>2881496826</v>
      </c>
      <c r="K51" s="191">
        <f t="shared" si="4"/>
        <v>1798190495</v>
      </c>
    </row>
    <row r="52" spans="2:11" ht="13.35" customHeight="1">
      <c r="B52" s="192" t="s">
        <v>6294</v>
      </c>
      <c r="C52" s="190">
        <v>285786947</v>
      </c>
      <c r="D52" s="190">
        <v>784607705</v>
      </c>
      <c r="E52" s="194">
        <f t="shared" si="1"/>
        <v>498820758</v>
      </c>
      <c r="F52" s="190"/>
      <c r="G52" s="190"/>
      <c r="H52" s="190">
        <f t="shared" si="2"/>
        <v>0</v>
      </c>
      <c r="I52" s="190">
        <f t="shared" si="3"/>
        <v>285786947</v>
      </c>
      <c r="J52" s="190">
        <f t="shared" si="3"/>
        <v>784607705</v>
      </c>
      <c r="K52" s="190">
        <f t="shared" si="4"/>
        <v>498820758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9575284580</v>
      </c>
      <c r="D61" s="195">
        <f t="shared" ref="D61:K61" si="12">D5+D9+D28+D37+D40+D45+D50</f>
        <v>10184834039</v>
      </c>
      <c r="E61" s="195">
        <f t="shared" si="12"/>
        <v>609549459</v>
      </c>
      <c r="F61" s="195">
        <f t="shared" si="12"/>
        <v>0</v>
      </c>
      <c r="G61" s="195">
        <f t="shared" si="12"/>
        <v>0</v>
      </c>
      <c r="H61" s="195">
        <f t="shared" si="12"/>
        <v>0</v>
      </c>
      <c r="I61" s="195">
        <f t="shared" si="12"/>
        <v>9575284580</v>
      </c>
      <c r="J61" s="195">
        <f t="shared" si="12"/>
        <v>10184834039</v>
      </c>
      <c r="K61" s="195">
        <f t="shared" si="12"/>
        <v>609549459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/>
  </sheetPr>
  <dimension ref="A1:K61"/>
  <sheetViews>
    <sheetView showGridLines="0" zoomScaleNormal="100" workbookViewId="0">
      <pane xSplit="3" ySplit="4" topLeftCell="D34" activePane="bottomRight" state="frozen"/>
      <selection pane="bottomRight" activeCell="J51" sqref="J51:J53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31" style="7" customWidth="1"/>
    <col min="4" max="4" width="16.140625" style="7" customWidth="1"/>
    <col min="5" max="5" width="15.140625" style="7" bestFit="1" customWidth="1"/>
    <col min="6" max="6" width="12.85546875" style="7" customWidth="1"/>
    <col min="7" max="7" width="17.140625" style="7" customWidth="1"/>
    <col min="8" max="8" width="14.42578125" style="7" customWidth="1"/>
    <col min="9" max="9" width="17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668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25878040</v>
      </c>
      <c r="D5" s="189">
        <f t="shared" ref="D5:K5" si="0">SUM(D6:D8)</f>
        <v>0</v>
      </c>
      <c r="E5" s="189">
        <f t="shared" si="0"/>
        <v>-25878040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25878040</v>
      </c>
      <c r="J5" s="189">
        <f t="shared" si="0"/>
        <v>0</v>
      </c>
      <c r="K5" s="189">
        <f t="shared" si="0"/>
        <v>-25878040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 t="shared" ref="I6:J22" si="1"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>
        <v>878040</v>
      </c>
      <c r="D7" s="191"/>
      <c r="E7" s="199">
        <f t="shared" ref="E7:E60" si="2">D7-C7</f>
        <v>-878040</v>
      </c>
      <c r="F7" s="191"/>
      <c r="G7" s="191"/>
      <c r="H7" s="191">
        <f t="shared" ref="H7:H60" si="3">G7-F7</f>
        <v>0</v>
      </c>
      <c r="I7" s="191">
        <f t="shared" si="1"/>
        <v>878040</v>
      </c>
      <c r="J7" s="191">
        <f t="shared" si="1"/>
        <v>0</v>
      </c>
      <c r="K7" s="191">
        <f t="shared" ref="K7:K60" si="4">J7-I7</f>
        <v>-878040</v>
      </c>
    </row>
    <row r="8" spans="1:11" ht="13.35" customHeight="1">
      <c r="B8" s="192" t="s">
        <v>6257</v>
      </c>
      <c r="C8" s="190">
        <v>25000000</v>
      </c>
      <c r="D8" s="190"/>
      <c r="E8" s="197">
        <f t="shared" si="2"/>
        <v>-25000000</v>
      </c>
      <c r="F8" s="190"/>
      <c r="G8" s="190"/>
      <c r="H8" s="190">
        <f t="shared" si="3"/>
        <v>0</v>
      </c>
      <c r="I8" s="190">
        <f t="shared" si="1"/>
        <v>25000000</v>
      </c>
      <c r="J8" s="190">
        <f t="shared" si="1"/>
        <v>0</v>
      </c>
      <c r="K8" s="190">
        <f t="shared" si="4"/>
        <v>-25000000</v>
      </c>
    </row>
    <row r="9" spans="1:11" ht="13.35" customHeight="1">
      <c r="B9" s="196" t="s">
        <v>794</v>
      </c>
      <c r="C9" s="189">
        <f>SUM(C10:C27)</f>
        <v>5899933994</v>
      </c>
      <c r="D9" s="189">
        <f t="shared" ref="D9:G9" si="5">SUM(D10:D27)</f>
        <v>7412194608</v>
      </c>
      <c r="E9" s="189">
        <f t="shared" si="2"/>
        <v>1512260614</v>
      </c>
      <c r="F9" s="189">
        <f t="shared" si="5"/>
        <v>0</v>
      </c>
      <c r="G9" s="189">
        <f t="shared" si="5"/>
        <v>0</v>
      </c>
      <c r="H9" s="189">
        <f t="shared" si="3"/>
        <v>0</v>
      </c>
      <c r="I9" s="189">
        <f t="shared" si="1"/>
        <v>5899933994</v>
      </c>
      <c r="J9" s="189">
        <f t="shared" si="1"/>
        <v>7412194608</v>
      </c>
      <c r="K9" s="189">
        <f t="shared" si="4"/>
        <v>1512260614</v>
      </c>
    </row>
    <row r="10" spans="1:11" ht="13.35" customHeight="1">
      <c r="B10" s="198" t="s">
        <v>6258</v>
      </c>
      <c r="C10" s="191"/>
      <c r="D10" s="191"/>
      <c r="E10" s="199">
        <f t="shared" si="2"/>
        <v>0</v>
      </c>
      <c r="F10" s="191"/>
      <c r="G10" s="191"/>
      <c r="H10" s="191">
        <f t="shared" si="3"/>
        <v>0</v>
      </c>
      <c r="I10" s="191">
        <f t="shared" si="1"/>
        <v>0</v>
      </c>
      <c r="J10" s="191">
        <f t="shared" si="1"/>
        <v>0</v>
      </c>
      <c r="K10" s="191">
        <f t="shared" si="4"/>
        <v>0</v>
      </c>
    </row>
    <row r="11" spans="1:11" ht="13.35" customHeight="1">
      <c r="B11" s="192" t="s">
        <v>6259</v>
      </c>
      <c r="C11" s="190">
        <v>133084448</v>
      </c>
      <c r="D11" s="190">
        <v>373500309</v>
      </c>
      <c r="E11" s="197">
        <f t="shared" si="2"/>
        <v>240415861</v>
      </c>
      <c r="F11" s="190"/>
      <c r="G11" s="190"/>
      <c r="H11" s="190">
        <f t="shared" si="3"/>
        <v>0</v>
      </c>
      <c r="I11" s="190">
        <f t="shared" si="1"/>
        <v>133084448</v>
      </c>
      <c r="J11" s="190">
        <f t="shared" si="1"/>
        <v>373500309</v>
      </c>
      <c r="K11" s="190">
        <f t="shared" si="4"/>
        <v>240415861</v>
      </c>
    </row>
    <row r="12" spans="1:11" ht="13.35" customHeight="1">
      <c r="B12" s="198" t="s">
        <v>6260</v>
      </c>
      <c r="C12" s="191"/>
      <c r="D12" s="191"/>
      <c r="E12" s="199">
        <f t="shared" si="2"/>
        <v>0</v>
      </c>
      <c r="F12" s="191"/>
      <c r="G12" s="191"/>
      <c r="H12" s="191">
        <f t="shared" si="3"/>
        <v>0</v>
      </c>
      <c r="I12" s="191">
        <f t="shared" si="1"/>
        <v>0</v>
      </c>
      <c r="J12" s="191">
        <f t="shared" si="1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2680304952</v>
      </c>
      <c r="D13" s="190">
        <v>2824014397</v>
      </c>
      <c r="E13" s="197">
        <f t="shared" si="2"/>
        <v>143709445</v>
      </c>
      <c r="F13" s="190"/>
      <c r="G13" s="190"/>
      <c r="H13" s="190">
        <f t="shared" si="3"/>
        <v>0</v>
      </c>
      <c r="I13" s="190">
        <f t="shared" si="1"/>
        <v>2680304952</v>
      </c>
      <c r="J13" s="190">
        <f t="shared" si="1"/>
        <v>2824014397</v>
      </c>
      <c r="K13" s="190">
        <f t="shared" si="4"/>
        <v>143709445</v>
      </c>
    </row>
    <row r="14" spans="1:11" ht="13.35" customHeight="1">
      <c r="B14" s="198" t="s">
        <v>6262</v>
      </c>
      <c r="C14" s="191">
        <v>1230990</v>
      </c>
      <c r="D14" s="191">
        <v>878048</v>
      </c>
      <c r="E14" s="199">
        <f t="shared" si="2"/>
        <v>-352942</v>
      </c>
      <c r="F14" s="191"/>
      <c r="G14" s="191"/>
      <c r="H14" s="191">
        <f t="shared" si="3"/>
        <v>0</v>
      </c>
      <c r="I14" s="191">
        <f t="shared" si="1"/>
        <v>1230990</v>
      </c>
      <c r="J14" s="191">
        <f t="shared" si="1"/>
        <v>878048</v>
      </c>
      <c r="K14" s="191">
        <f t="shared" si="4"/>
        <v>-352942</v>
      </c>
    </row>
    <row r="15" spans="1:11" ht="13.35" customHeight="1">
      <c r="B15" s="192" t="s">
        <v>6263</v>
      </c>
      <c r="C15" s="190">
        <v>879886966</v>
      </c>
      <c r="D15" s="190">
        <v>1601869910</v>
      </c>
      <c r="E15" s="197">
        <f t="shared" si="2"/>
        <v>721982944</v>
      </c>
      <c r="F15" s="190"/>
      <c r="G15" s="190"/>
      <c r="H15" s="190">
        <f t="shared" si="3"/>
        <v>0</v>
      </c>
      <c r="I15" s="190">
        <f t="shared" si="1"/>
        <v>879886966</v>
      </c>
      <c r="J15" s="190">
        <f t="shared" si="1"/>
        <v>1601869910</v>
      </c>
      <c r="K15" s="190">
        <f t="shared" si="4"/>
        <v>721982944</v>
      </c>
    </row>
    <row r="16" spans="1:11" ht="13.35" customHeight="1">
      <c r="B16" s="198" t="s">
        <v>6264</v>
      </c>
      <c r="C16" s="191">
        <v>38411700</v>
      </c>
      <c r="D16" s="191">
        <v>45944993</v>
      </c>
      <c r="E16" s="199">
        <f t="shared" si="2"/>
        <v>7533293</v>
      </c>
      <c r="F16" s="191"/>
      <c r="G16" s="191"/>
      <c r="H16" s="191">
        <f t="shared" si="3"/>
        <v>0</v>
      </c>
      <c r="I16" s="191">
        <f t="shared" si="1"/>
        <v>38411700</v>
      </c>
      <c r="J16" s="191">
        <f t="shared" si="1"/>
        <v>45944993</v>
      </c>
      <c r="K16" s="191">
        <f t="shared" si="4"/>
        <v>7533293</v>
      </c>
    </row>
    <row r="17" spans="2:11" ht="13.35" customHeight="1">
      <c r="B17" s="192" t="s">
        <v>6265</v>
      </c>
      <c r="C17" s="190"/>
      <c r="D17" s="190"/>
      <c r="E17" s="197">
        <f t="shared" si="2"/>
        <v>0</v>
      </c>
      <c r="F17" s="190"/>
      <c r="G17" s="190"/>
      <c r="H17" s="190">
        <f t="shared" si="3"/>
        <v>0</v>
      </c>
      <c r="I17" s="190">
        <f t="shared" si="1"/>
        <v>0</v>
      </c>
      <c r="J17" s="190">
        <f t="shared" si="1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134288511</v>
      </c>
      <c r="D18" s="191">
        <v>162896501</v>
      </c>
      <c r="E18" s="199">
        <f t="shared" si="2"/>
        <v>28607990</v>
      </c>
      <c r="F18" s="191"/>
      <c r="G18" s="191"/>
      <c r="H18" s="191">
        <f t="shared" si="3"/>
        <v>0</v>
      </c>
      <c r="I18" s="191">
        <f t="shared" si="1"/>
        <v>134288511</v>
      </c>
      <c r="J18" s="191">
        <f t="shared" si="1"/>
        <v>162896501</v>
      </c>
      <c r="K18" s="191">
        <f t="shared" si="4"/>
        <v>28607990</v>
      </c>
    </row>
    <row r="19" spans="2:11" ht="13.35" customHeight="1">
      <c r="B19" s="192" t="s">
        <v>6267</v>
      </c>
      <c r="C19" s="190"/>
      <c r="D19" s="190"/>
      <c r="E19" s="197">
        <f t="shared" si="2"/>
        <v>0</v>
      </c>
      <c r="F19" s="190"/>
      <c r="G19" s="190"/>
      <c r="H19" s="190">
        <f t="shared" si="3"/>
        <v>0</v>
      </c>
      <c r="I19" s="190">
        <f t="shared" si="1"/>
        <v>0</v>
      </c>
      <c r="J19" s="190">
        <f t="shared" si="1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>
        <v>648</v>
      </c>
      <c r="E20" s="199">
        <f t="shared" si="2"/>
        <v>648</v>
      </c>
      <c r="F20" s="191"/>
      <c r="G20" s="191"/>
      <c r="H20" s="191">
        <f t="shared" si="3"/>
        <v>0</v>
      </c>
      <c r="I20" s="191">
        <f t="shared" si="1"/>
        <v>0</v>
      </c>
      <c r="J20" s="191">
        <f t="shared" si="1"/>
        <v>648</v>
      </c>
      <c r="K20" s="191">
        <f t="shared" si="4"/>
        <v>648</v>
      </c>
    </row>
    <row r="21" spans="2:11" ht="13.35" customHeight="1">
      <c r="B21" s="192" t="s">
        <v>6269</v>
      </c>
      <c r="C21" s="190">
        <v>798543642</v>
      </c>
      <c r="D21" s="190">
        <v>1013589824</v>
      </c>
      <c r="E21" s="197">
        <f t="shared" si="2"/>
        <v>215046182</v>
      </c>
      <c r="F21" s="190"/>
      <c r="G21" s="190"/>
      <c r="H21" s="190">
        <f t="shared" si="3"/>
        <v>0</v>
      </c>
      <c r="I21" s="190">
        <f t="shared" si="1"/>
        <v>798543642</v>
      </c>
      <c r="J21" s="190">
        <f t="shared" si="1"/>
        <v>1013589824</v>
      </c>
      <c r="K21" s="190">
        <f t="shared" si="4"/>
        <v>215046182</v>
      </c>
    </row>
    <row r="22" spans="2:11" ht="13.35" customHeight="1">
      <c r="B22" s="198" t="s">
        <v>6270</v>
      </c>
      <c r="C22" s="191">
        <v>412568838</v>
      </c>
      <c r="D22" s="191">
        <v>807430831</v>
      </c>
      <c r="E22" s="199">
        <f t="shared" si="2"/>
        <v>394861993</v>
      </c>
      <c r="F22" s="191"/>
      <c r="G22" s="191"/>
      <c r="H22" s="191">
        <f t="shared" si="3"/>
        <v>0</v>
      </c>
      <c r="I22" s="191">
        <f t="shared" si="1"/>
        <v>412568838</v>
      </c>
      <c r="J22" s="191">
        <f t="shared" si="1"/>
        <v>807430831</v>
      </c>
      <c r="K22" s="191">
        <f t="shared" si="4"/>
        <v>394861993</v>
      </c>
    </row>
    <row r="23" spans="2:11" ht="13.35" customHeight="1">
      <c r="B23" s="192" t="s">
        <v>6271</v>
      </c>
      <c r="C23" s="190">
        <v>496807859</v>
      </c>
      <c r="D23" s="190">
        <v>581939067</v>
      </c>
      <c r="E23" s="197">
        <f t="shared" si="2"/>
        <v>85131208</v>
      </c>
      <c r="F23" s="190"/>
      <c r="G23" s="190"/>
      <c r="H23" s="190">
        <f t="shared" si="3"/>
        <v>0</v>
      </c>
      <c r="I23" s="190">
        <f t="shared" ref="I23:J60" si="6">C23+F23</f>
        <v>496807859</v>
      </c>
      <c r="J23" s="190">
        <f t="shared" si="6"/>
        <v>581939067</v>
      </c>
      <c r="K23" s="190">
        <f t="shared" si="4"/>
        <v>85131208</v>
      </c>
    </row>
    <row r="24" spans="2:11" ht="13.35" customHeight="1">
      <c r="B24" s="198" t="s">
        <v>6272</v>
      </c>
      <c r="C24" s="191"/>
      <c r="D24" s="191">
        <v>130080</v>
      </c>
      <c r="E24" s="199">
        <f t="shared" si="2"/>
        <v>130080</v>
      </c>
      <c r="F24" s="191"/>
      <c r="G24" s="191"/>
      <c r="H24" s="191">
        <f t="shared" si="3"/>
        <v>0</v>
      </c>
      <c r="I24" s="191">
        <f t="shared" si="6"/>
        <v>0</v>
      </c>
      <c r="J24" s="191">
        <f t="shared" si="6"/>
        <v>130080</v>
      </c>
      <c r="K24" s="191">
        <f t="shared" si="4"/>
        <v>130080</v>
      </c>
    </row>
    <row r="25" spans="2:11" ht="13.35" customHeight="1">
      <c r="B25" s="192" t="s">
        <v>6273</v>
      </c>
      <c r="C25" s="190"/>
      <c r="D25" s="190"/>
      <c r="E25" s="197">
        <f t="shared" si="2"/>
        <v>0</v>
      </c>
      <c r="F25" s="190"/>
      <c r="G25" s="190"/>
      <c r="H25" s="190">
        <f t="shared" si="3"/>
        <v>0</v>
      </c>
      <c r="I25" s="190">
        <f t="shared" si="6"/>
        <v>0</v>
      </c>
      <c r="J25" s="190">
        <f t="shared" si="6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2"/>
        <v>0</v>
      </c>
      <c r="F26" s="191"/>
      <c r="G26" s="191"/>
      <c r="H26" s="191">
        <f t="shared" si="3"/>
        <v>0</v>
      </c>
      <c r="I26" s="191">
        <f t="shared" si="6"/>
        <v>0</v>
      </c>
      <c r="J26" s="191">
        <f t="shared" si="6"/>
        <v>0</v>
      </c>
      <c r="K26" s="191">
        <f t="shared" si="4"/>
        <v>0</v>
      </c>
    </row>
    <row r="27" spans="2:11" ht="13.35" customHeight="1">
      <c r="B27" s="192" t="s">
        <v>6275</v>
      </c>
      <c r="C27" s="190">
        <v>324806088</v>
      </c>
      <c r="D27" s="190"/>
      <c r="E27" s="197">
        <f t="shared" si="2"/>
        <v>-324806088</v>
      </c>
      <c r="F27" s="190"/>
      <c r="G27" s="190"/>
      <c r="H27" s="190">
        <f t="shared" si="3"/>
        <v>0</v>
      </c>
      <c r="I27" s="190">
        <f t="shared" si="6"/>
        <v>324806088</v>
      </c>
      <c r="J27" s="190">
        <f t="shared" si="6"/>
        <v>0</v>
      </c>
      <c r="K27" s="190">
        <f t="shared" si="4"/>
        <v>-324806088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7">SUM(D29:D36)</f>
        <v>0</v>
      </c>
      <c r="E28" s="189">
        <f t="shared" si="2"/>
        <v>0</v>
      </c>
      <c r="F28" s="189">
        <f t="shared" si="7"/>
        <v>0</v>
      </c>
      <c r="G28" s="189">
        <f t="shared" si="7"/>
        <v>0</v>
      </c>
      <c r="H28" s="189">
        <f t="shared" si="3"/>
        <v>0</v>
      </c>
      <c r="I28" s="189">
        <f t="shared" si="6"/>
        <v>0</v>
      </c>
      <c r="J28" s="189">
        <f t="shared" si="6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2"/>
        <v>0</v>
      </c>
      <c r="F29" s="191"/>
      <c r="G29" s="191"/>
      <c r="H29" s="191">
        <f t="shared" si="3"/>
        <v>0</v>
      </c>
      <c r="I29" s="191">
        <f t="shared" si="6"/>
        <v>0</v>
      </c>
      <c r="J29" s="191">
        <f t="shared" si="6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2"/>
        <v>0</v>
      </c>
      <c r="F30" s="190"/>
      <c r="G30" s="190"/>
      <c r="H30" s="190">
        <f t="shared" si="3"/>
        <v>0</v>
      </c>
      <c r="I30" s="190">
        <f t="shared" si="6"/>
        <v>0</v>
      </c>
      <c r="J30" s="190">
        <f t="shared" si="6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2"/>
        <v>0</v>
      </c>
      <c r="F31" s="191"/>
      <c r="G31" s="191"/>
      <c r="H31" s="191">
        <f t="shared" si="3"/>
        <v>0</v>
      </c>
      <c r="I31" s="191">
        <f t="shared" si="6"/>
        <v>0</v>
      </c>
      <c r="J31" s="191">
        <f t="shared" si="6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2"/>
        <v>0</v>
      </c>
      <c r="F32" s="190"/>
      <c r="G32" s="190"/>
      <c r="H32" s="190">
        <f t="shared" si="3"/>
        <v>0</v>
      </c>
      <c r="I32" s="190">
        <f t="shared" si="6"/>
        <v>0</v>
      </c>
      <c r="J32" s="190">
        <f t="shared" si="6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2"/>
        <v>0</v>
      </c>
      <c r="F33" s="191"/>
      <c r="G33" s="191"/>
      <c r="H33" s="191">
        <f t="shared" si="3"/>
        <v>0</v>
      </c>
      <c r="I33" s="191">
        <f t="shared" si="6"/>
        <v>0</v>
      </c>
      <c r="J33" s="191">
        <f t="shared" si="6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2"/>
        <v>0</v>
      </c>
      <c r="F34" s="190"/>
      <c r="G34" s="190"/>
      <c r="H34" s="190">
        <f t="shared" si="3"/>
        <v>0</v>
      </c>
      <c r="I34" s="190">
        <f t="shared" si="6"/>
        <v>0</v>
      </c>
      <c r="J34" s="190">
        <f t="shared" si="6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2"/>
        <v>0</v>
      </c>
      <c r="F35" s="191"/>
      <c r="G35" s="191"/>
      <c r="H35" s="191">
        <f t="shared" si="3"/>
        <v>0</v>
      </c>
      <c r="I35" s="191">
        <f t="shared" si="6"/>
        <v>0</v>
      </c>
      <c r="J35" s="191">
        <f t="shared" si="6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2"/>
        <v>0</v>
      </c>
      <c r="F36" s="190"/>
      <c r="G36" s="190"/>
      <c r="H36" s="190">
        <f t="shared" si="3"/>
        <v>0</v>
      </c>
      <c r="I36" s="190">
        <f t="shared" si="6"/>
        <v>0</v>
      </c>
      <c r="J36" s="190">
        <f t="shared" si="6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3210710872</v>
      </c>
      <c r="D37" s="189">
        <f t="shared" ref="D37:G37" si="8">+SUM(D38:D39)</f>
        <v>2538179385</v>
      </c>
      <c r="E37" s="189">
        <f t="shared" si="2"/>
        <v>-672531487</v>
      </c>
      <c r="F37" s="189">
        <f t="shared" si="8"/>
        <v>0</v>
      </c>
      <c r="G37" s="189">
        <f t="shared" si="8"/>
        <v>-4112900</v>
      </c>
      <c r="H37" s="189">
        <f t="shared" si="3"/>
        <v>-4112900</v>
      </c>
      <c r="I37" s="189">
        <f t="shared" si="6"/>
        <v>3210710872</v>
      </c>
      <c r="J37" s="189">
        <f t="shared" si="6"/>
        <v>2534066485</v>
      </c>
      <c r="K37" s="189">
        <f t="shared" si="4"/>
        <v>-676644387</v>
      </c>
    </row>
    <row r="38" spans="2:11" ht="13.35" customHeight="1">
      <c r="B38" s="198" t="s">
        <v>6283</v>
      </c>
      <c r="C38" s="191">
        <v>3210710872</v>
      </c>
      <c r="D38" s="191">
        <v>2538179385</v>
      </c>
      <c r="E38" s="200">
        <f t="shared" si="2"/>
        <v>-672531487</v>
      </c>
      <c r="F38" s="191"/>
      <c r="G38" s="191">
        <v>-4112900</v>
      </c>
      <c r="H38" s="191">
        <f t="shared" si="3"/>
        <v>-4112900</v>
      </c>
      <c r="I38" s="191">
        <f t="shared" si="6"/>
        <v>3210710872</v>
      </c>
      <c r="J38" s="191">
        <f t="shared" si="6"/>
        <v>2534066485</v>
      </c>
      <c r="K38" s="191">
        <f t="shared" si="4"/>
        <v>-676644387</v>
      </c>
    </row>
    <row r="39" spans="2:11" ht="13.35" customHeight="1">
      <c r="B39" s="192" t="s">
        <v>6284</v>
      </c>
      <c r="C39" s="190"/>
      <c r="D39" s="190"/>
      <c r="E39" s="197">
        <f t="shared" si="2"/>
        <v>0</v>
      </c>
      <c r="F39" s="190"/>
      <c r="G39" s="190"/>
      <c r="H39" s="190">
        <f t="shared" si="3"/>
        <v>0</v>
      </c>
      <c r="I39" s="190">
        <f t="shared" si="6"/>
        <v>0</v>
      </c>
      <c r="J39" s="190">
        <f t="shared" si="6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283901411</v>
      </c>
      <c r="D40" s="189">
        <f t="shared" ref="D40:G40" si="9">SUM(D41:D44)</f>
        <v>279991411</v>
      </c>
      <c r="E40" s="189">
        <f t="shared" si="2"/>
        <v>-3910000</v>
      </c>
      <c r="F40" s="189">
        <f t="shared" si="9"/>
        <v>0</v>
      </c>
      <c r="G40" s="189">
        <f t="shared" si="9"/>
        <v>0</v>
      </c>
      <c r="H40" s="189">
        <f t="shared" si="3"/>
        <v>0</v>
      </c>
      <c r="I40" s="189">
        <f t="shared" si="6"/>
        <v>283901411</v>
      </c>
      <c r="J40" s="189">
        <f t="shared" si="6"/>
        <v>279991411</v>
      </c>
      <c r="K40" s="189">
        <f t="shared" si="4"/>
        <v>-3910000</v>
      </c>
    </row>
    <row r="41" spans="2:11" ht="13.35" customHeight="1">
      <c r="B41" s="198" t="s">
        <v>6286</v>
      </c>
      <c r="C41" s="191">
        <v>283901411</v>
      </c>
      <c r="D41" s="191">
        <v>243470793</v>
      </c>
      <c r="E41" s="200">
        <f t="shared" si="2"/>
        <v>-40430618</v>
      </c>
      <c r="F41" s="191"/>
      <c r="G41" s="191"/>
      <c r="H41" s="191">
        <f t="shared" si="3"/>
        <v>0</v>
      </c>
      <c r="I41" s="191">
        <f t="shared" si="6"/>
        <v>283901411</v>
      </c>
      <c r="J41" s="191">
        <f t="shared" si="6"/>
        <v>243470793</v>
      </c>
      <c r="K41" s="191">
        <f t="shared" si="4"/>
        <v>-40430618</v>
      </c>
    </row>
    <row r="42" spans="2:11" ht="13.35" customHeight="1">
      <c r="B42" s="192" t="s">
        <v>6287</v>
      </c>
      <c r="C42" s="190"/>
      <c r="D42" s="190">
        <v>12173539</v>
      </c>
      <c r="E42" s="194">
        <f t="shared" si="2"/>
        <v>12173539</v>
      </c>
      <c r="F42" s="190"/>
      <c r="G42" s="190"/>
      <c r="H42" s="190">
        <f t="shared" si="3"/>
        <v>0</v>
      </c>
      <c r="I42" s="190">
        <f t="shared" si="6"/>
        <v>0</v>
      </c>
      <c r="J42" s="190">
        <f t="shared" si="6"/>
        <v>12173539</v>
      </c>
      <c r="K42" s="190">
        <f t="shared" si="4"/>
        <v>12173539</v>
      </c>
    </row>
    <row r="43" spans="2:11" ht="13.35" customHeight="1">
      <c r="B43" s="198" t="s">
        <v>6288</v>
      </c>
      <c r="C43" s="191"/>
      <c r="D43" s="191">
        <v>24347079</v>
      </c>
      <c r="E43" s="200">
        <f t="shared" si="2"/>
        <v>24347079</v>
      </c>
      <c r="F43" s="191"/>
      <c r="G43" s="191"/>
      <c r="H43" s="191">
        <f t="shared" si="3"/>
        <v>0</v>
      </c>
      <c r="I43" s="191">
        <f t="shared" si="6"/>
        <v>0</v>
      </c>
      <c r="J43" s="191">
        <f t="shared" si="6"/>
        <v>24347079</v>
      </c>
      <c r="K43" s="191">
        <f t="shared" si="4"/>
        <v>24347079</v>
      </c>
    </row>
    <row r="44" spans="2:11" ht="13.35" customHeight="1">
      <c r="B44" s="192" t="s">
        <v>6275</v>
      </c>
      <c r="C44" s="190"/>
      <c r="D44" s="190"/>
      <c r="E44" s="194">
        <f t="shared" si="2"/>
        <v>0</v>
      </c>
      <c r="F44" s="190"/>
      <c r="G44" s="190"/>
      <c r="H44" s="190">
        <f t="shared" si="3"/>
        <v>0</v>
      </c>
      <c r="I44" s="190">
        <f t="shared" si="6"/>
        <v>0</v>
      </c>
      <c r="J44" s="190">
        <f t="shared" si="6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10">SUM(D46:D49)</f>
        <v>0</v>
      </c>
      <c r="E45" s="189">
        <f t="shared" si="2"/>
        <v>0</v>
      </c>
      <c r="F45" s="189">
        <f t="shared" si="10"/>
        <v>0</v>
      </c>
      <c r="G45" s="189">
        <f t="shared" si="10"/>
        <v>0</v>
      </c>
      <c r="H45" s="189">
        <f t="shared" si="3"/>
        <v>0</v>
      </c>
      <c r="I45" s="189">
        <f t="shared" si="6"/>
        <v>0</v>
      </c>
      <c r="J45" s="189">
        <f t="shared" si="6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2"/>
        <v>0</v>
      </c>
      <c r="F46" s="191"/>
      <c r="G46" s="191"/>
      <c r="H46" s="191">
        <f t="shared" si="3"/>
        <v>0</v>
      </c>
      <c r="I46" s="191">
        <f t="shared" si="6"/>
        <v>0</v>
      </c>
      <c r="J46" s="191">
        <f t="shared" si="6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2"/>
        <v>0</v>
      </c>
      <c r="F47" s="190"/>
      <c r="G47" s="190"/>
      <c r="H47" s="190">
        <f t="shared" si="3"/>
        <v>0</v>
      </c>
      <c r="I47" s="190">
        <f t="shared" si="6"/>
        <v>0</v>
      </c>
      <c r="J47" s="190">
        <f t="shared" si="6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2"/>
        <v>0</v>
      </c>
      <c r="F48" s="191"/>
      <c r="G48" s="191"/>
      <c r="H48" s="191">
        <f t="shared" si="3"/>
        <v>0</v>
      </c>
      <c r="I48" s="191">
        <f t="shared" si="6"/>
        <v>0</v>
      </c>
      <c r="J48" s="191">
        <f t="shared" si="6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2"/>
        <v>0</v>
      </c>
      <c r="F49" s="190"/>
      <c r="G49" s="190"/>
      <c r="H49" s="190">
        <f t="shared" si="3"/>
        <v>0</v>
      </c>
      <c r="I49" s="190">
        <f t="shared" si="6"/>
        <v>0</v>
      </c>
      <c r="J49" s="190">
        <f t="shared" si="6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1113581131</v>
      </c>
      <c r="D50" s="189">
        <f t="shared" ref="D50:G50" si="11">SUM(D51:D53)</f>
        <v>1106573254</v>
      </c>
      <c r="E50" s="189">
        <f t="shared" si="2"/>
        <v>-7007877</v>
      </c>
      <c r="F50" s="189">
        <f t="shared" si="11"/>
        <v>0</v>
      </c>
      <c r="G50" s="189">
        <f t="shared" si="11"/>
        <v>0</v>
      </c>
      <c r="H50" s="189">
        <f t="shared" si="3"/>
        <v>0</v>
      </c>
      <c r="I50" s="189">
        <f t="shared" si="6"/>
        <v>1113581131</v>
      </c>
      <c r="J50" s="189">
        <f t="shared" si="6"/>
        <v>1106573254</v>
      </c>
      <c r="K50" s="189">
        <f t="shared" si="4"/>
        <v>-7007877</v>
      </c>
    </row>
    <row r="51" spans="2:11" ht="13.35" customHeight="1">
      <c r="B51" s="198" t="s">
        <v>6293</v>
      </c>
      <c r="C51" s="191">
        <v>872251287</v>
      </c>
      <c r="D51" s="191">
        <v>852322581</v>
      </c>
      <c r="E51" s="200">
        <f t="shared" si="2"/>
        <v>-19928706</v>
      </c>
      <c r="F51" s="191"/>
      <c r="G51" s="191"/>
      <c r="H51" s="191">
        <f t="shared" si="3"/>
        <v>0</v>
      </c>
      <c r="I51" s="191">
        <f t="shared" si="6"/>
        <v>872251287</v>
      </c>
      <c r="J51" s="191">
        <f t="shared" si="6"/>
        <v>852322581</v>
      </c>
      <c r="K51" s="191">
        <f t="shared" si="4"/>
        <v>-19928706</v>
      </c>
    </row>
    <row r="52" spans="2:11" ht="13.35" customHeight="1">
      <c r="B52" s="192" t="s">
        <v>6294</v>
      </c>
      <c r="C52" s="190">
        <v>241329844</v>
      </c>
      <c r="D52" s="190">
        <v>254250673</v>
      </c>
      <c r="E52" s="194">
        <f t="shared" si="2"/>
        <v>12920829</v>
      </c>
      <c r="F52" s="190"/>
      <c r="G52" s="190"/>
      <c r="H52" s="190">
        <f t="shared" si="3"/>
        <v>0</v>
      </c>
      <c r="I52" s="190">
        <f t="shared" si="6"/>
        <v>241329844</v>
      </c>
      <c r="J52" s="190">
        <f t="shared" si="6"/>
        <v>254250673</v>
      </c>
      <c r="K52" s="190">
        <f t="shared" si="4"/>
        <v>12920829</v>
      </c>
    </row>
    <row r="53" spans="2:11" ht="13.35" customHeight="1">
      <c r="B53" s="198" t="s">
        <v>6284</v>
      </c>
      <c r="C53" s="191"/>
      <c r="D53" s="191"/>
      <c r="E53" s="200">
        <f t="shared" si="2"/>
        <v>0</v>
      </c>
      <c r="F53" s="191"/>
      <c r="G53" s="191"/>
      <c r="H53" s="191">
        <f t="shared" si="3"/>
        <v>0</v>
      </c>
      <c r="I53" s="191">
        <f t="shared" si="6"/>
        <v>0</v>
      </c>
      <c r="J53" s="191">
        <f t="shared" si="6"/>
        <v>0</v>
      </c>
      <c r="K53" s="191">
        <f t="shared" si="4"/>
        <v>0</v>
      </c>
    </row>
    <row r="54" spans="2:11" ht="13.35" customHeight="1">
      <c r="B54" s="196" t="s">
        <v>801</v>
      </c>
      <c r="C54" s="189">
        <f t="shared" ref="C54:D54" si="12">SUM(C55:C56)</f>
        <v>12062500</v>
      </c>
      <c r="D54" s="189">
        <f t="shared" si="12"/>
        <v>12062500</v>
      </c>
      <c r="E54" s="189">
        <f t="shared" si="2"/>
        <v>0</v>
      </c>
      <c r="F54" s="189">
        <f t="shared" ref="F54:G54" si="13">SUM(F55:F56)</f>
        <v>0</v>
      </c>
      <c r="G54" s="189">
        <f t="shared" si="13"/>
        <v>0</v>
      </c>
      <c r="H54" s="189">
        <f t="shared" si="3"/>
        <v>0</v>
      </c>
      <c r="I54" s="189">
        <f t="shared" si="6"/>
        <v>12062500</v>
      </c>
      <c r="J54" s="189">
        <f t="shared" si="6"/>
        <v>12062500</v>
      </c>
      <c r="K54" s="189">
        <f t="shared" si="4"/>
        <v>0</v>
      </c>
    </row>
    <row r="55" spans="2:11" ht="13.35" customHeight="1">
      <c r="B55" s="198" t="s">
        <v>6295</v>
      </c>
      <c r="C55" s="191">
        <v>12062500</v>
      </c>
      <c r="D55" s="191">
        <v>12062500</v>
      </c>
      <c r="E55" s="200">
        <f t="shared" si="2"/>
        <v>0</v>
      </c>
      <c r="F55" s="191"/>
      <c r="G55" s="191"/>
      <c r="H55" s="191">
        <f t="shared" si="3"/>
        <v>0</v>
      </c>
      <c r="I55" s="191">
        <f t="shared" si="6"/>
        <v>12062500</v>
      </c>
      <c r="J55" s="191">
        <f t="shared" si="6"/>
        <v>12062500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2"/>
        <v>0</v>
      </c>
      <c r="F56" s="190"/>
      <c r="G56" s="190"/>
      <c r="H56" s="190">
        <f t="shared" si="3"/>
        <v>0</v>
      </c>
      <c r="I56" s="190">
        <f t="shared" si="6"/>
        <v>0</v>
      </c>
      <c r="J56" s="190">
        <f t="shared" si="6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247545057</v>
      </c>
      <c r="D57" s="189">
        <f t="shared" ref="D57:G57" si="14">SUM(D58:D60)</f>
        <v>0</v>
      </c>
      <c r="E57" s="189">
        <f t="shared" si="2"/>
        <v>-247545057</v>
      </c>
      <c r="F57" s="189">
        <f t="shared" si="14"/>
        <v>0</v>
      </c>
      <c r="G57" s="189">
        <f t="shared" si="14"/>
        <v>0</v>
      </c>
      <c r="H57" s="189">
        <f t="shared" si="3"/>
        <v>0</v>
      </c>
      <c r="I57" s="189">
        <f t="shared" si="6"/>
        <v>247545057</v>
      </c>
      <c r="J57" s="189">
        <f t="shared" si="6"/>
        <v>0</v>
      </c>
      <c r="K57" s="189">
        <f t="shared" si="4"/>
        <v>-247545057</v>
      </c>
    </row>
    <row r="58" spans="2:11" ht="13.35" customHeight="1">
      <c r="B58" s="198" t="s">
        <v>6297</v>
      </c>
      <c r="C58" s="191">
        <v>247545057</v>
      </c>
      <c r="D58" s="191"/>
      <c r="E58" s="200">
        <f t="shared" si="2"/>
        <v>-247545057</v>
      </c>
      <c r="F58" s="191"/>
      <c r="G58" s="191"/>
      <c r="H58" s="191">
        <f t="shared" si="3"/>
        <v>0</v>
      </c>
      <c r="I58" s="191">
        <f t="shared" si="6"/>
        <v>247545057</v>
      </c>
      <c r="J58" s="191">
        <f t="shared" si="6"/>
        <v>0</v>
      </c>
      <c r="K58" s="191">
        <f t="shared" si="4"/>
        <v>-247545057</v>
      </c>
    </row>
    <row r="59" spans="2:11" ht="13.35" customHeight="1">
      <c r="B59" s="192" t="s">
        <v>6298</v>
      </c>
      <c r="C59" s="190"/>
      <c r="D59" s="190"/>
      <c r="E59" s="194">
        <f t="shared" si="2"/>
        <v>0</v>
      </c>
      <c r="F59" s="190"/>
      <c r="G59" s="190"/>
      <c r="H59" s="190">
        <f t="shared" si="3"/>
        <v>0</v>
      </c>
      <c r="I59" s="190">
        <f t="shared" si="6"/>
        <v>0</v>
      </c>
      <c r="J59" s="190">
        <f t="shared" si="6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2"/>
        <v>0</v>
      </c>
      <c r="F60" s="191"/>
      <c r="G60" s="191"/>
      <c r="H60" s="191">
        <f t="shared" si="3"/>
        <v>0</v>
      </c>
      <c r="I60" s="191">
        <f t="shared" si="6"/>
        <v>0</v>
      </c>
      <c r="J60" s="191">
        <f t="shared" si="6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C5+C9+C28+C37+C40+C45+C50+C54</f>
        <v>10546067948</v>
      </c>
      <c r="D61" s="195">
        <f>D5+D9+D28+D37+D40+D45+D50+D54</f>
        <v>11349001158</v>
      </c>
      <c r="E61" s="195">
        <f>E5+E9+E28+E37+E40+E45+E50+E54</f>
        <v>802933210</v>
      </c>
      <c r="F61" s="195">
        <f t="shared" ref="F61:K61" si="15">F5+F9+F28+F37+F40+F45+F50+F54</f>
        <v>0</v>
      </c>
      <c r="G61" s="195">
        <f t="shared" si="15"/>
        <v>-4112900</v>
      </c>
      <c r="H61" s="195">
        <f t="shared" si="15"/>
        <v>-4112900</v>
      </c>
      <c r="I61" s="195">
        <f t="shared" si="15"/>
        <v>10546067948</v>
      </c>
      <c r="J61" s="195">
        <f t="shared" si="15"/>
        <v>11344888258</v>
      </c>
      <c r="K61" s="195">
        <f t="shared" si="15"/>
        <v>798820310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/>
  </sheetPr>
  <dimension ref="A1:K61"/>
  <sheetViews>
    <sheetView showGridLines="0" zoomScaleNormal="100" workbookViewId="0">
      <pane xSplit="4" ySplit="4" topLeftCell="E30" activePane="bottomRight" state="frozen"/>
      <selection pane="bottomRight" activeCell="J51" sqref="J51:J53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6.42578125" style="7" bestFit="1" customWidth="1"/>
    <col min="4" max="4" width="16.140625" style="7" customWidth="1"/>
    <col min="5" max="5" width="15.140625" style="7" bestFit="1" customWidth="1"/>
    <col min="6" max="6" width="12.85546875" style="7" customWidth="1"/>
    <col min="7" max="7" width="17.140625" style="7" customWidth="1"/>
    <col min="8" max="8" width="15.140625" style="7" bestFit="1" customWidth="1"/>
    <col min="9" max="9" width="17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672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2212663141</v>
      </c>
      <c r="D5" s="189">
        <f t="shared" ref="D5:K5" si="0">SUM(D6:D8)</f>
        <v>2212663141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2212663141</v>
      </c>
      <c r="J5" s="189">
        <f t="shared" si="0"/>
        <v>2212663141</v>
      </c>
      <c r="K5" s="189">
        <f t="shared" si="0"/>
        <v>0</v>
      </c>
    </row>
    <row r="6" spans="1:11" ht="13.35" customHeight="1">
      <c r="B6" s="192" t="s">
        <v>6255</v>
      </c>
      <c r="C6" s="190">
        <v>2212663141</v>
      </c>
      <c r="D6" s="190">
        <v>2212663141</v>
      </c>
      <c r="E6" s="197">
        <f>D6-C6</f>
        <v>0</v>
      </c>
      <c r="F6" s="190"/>
      <c r="G6" s="190"/>
      <c r="H6" s="190">
        <f>G6-F6</f>
        <v>0</v>
      </c>
      <c r="I6" s="190">
        <f>C6+F6</f>
        <v>2212663141</v>
      </c>
      <c r="J6" s="190">
        <f>D6+G6</f>
        <v>2212663141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6981848979</v>
      </c>
      <c r="D9" s="189">
        <f t="shared" ref="D9:G9" si="5">SUM(D10:D27)</f>
        <v>6157452189</v>
      </c>
      <c r="E9" s="189">
        <f t="shared" si="1"/>
        <v>-824396790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6981848979</v>
      </c>
      <c r="J9" s="189">
        <f t="shared" si="3"/>
        <v>6157452189</v>
      </c>
      <c r="K9" s="189">
        <f t="shared" si="4"/>
        <v>-824396790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2576009144</v>
      </c>
      <c r="D13" s="190">
        <v>2576009144</v>
      </c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2576009144</v>
      </c>
      <c r="J13" s="190">
        <f t="shared" si="3"/>
        <v>2576009144</v>
      </c>
      <c r="K13" s="190">
        <f t="shared" si="4"/>
        <v>0</v>
      </c>
    </row>
    <row r="14" spans="1:11" ht="13.35" customHeight="1">
      <c r="B14" s="198" t="s">
        <v>6262</v>
      </c>
      <c r="C14" s="191">
        <v>1890000</v>
      </c>
      <c r="D14" s="191">
        <v>1890000</v>
      </c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1890000</v>
      </c>
      <c r="J14" s="191">
        <f t="shared" si="3"/>
        <v>1890000</v>
      </c>
      <c r="K14" s="191">
        <f t="shared" si="4"/>
        <v>0</v>
      </c>
    </row>
    <row r="15" spans="1:11" ht="13.35" customHeight="1">
      <c r="B15" s="192" t="s">
        <v>6263</v>
      </c>
      <c r="C15" s="313">
        <v>759074793</v>
      </c>
      <c r="D15" s="190">
        <v>759074793</v>
      </c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759074793</v>
      </c>
      <c r="J15" s="190">
        <f t="shared" si="3"/>
        <v>759074793</v>
      </c>
      <c r="K15" s="190">
        <f t="shared" si="4"/>
        <v>0</v>
      </c>
    </row>
    <row r="16" spans="1:11" ht="13.35" customHeight="1">
      <c r="B16" s="198" t="s">
        <v>6264</v>
      </c>
      <c r="C16" s="191">
        <v>57928394</v>
      </c>
      <c r="D16" s="191">
        <v>16933462</v>
      </c>
      <c r="E16" s="199">
        <f t="shared" si="1"/>
        <v>-40994932</v>
      </c>
      <c r="F16" s="191"/>
      <c r="G16" s="191"/>
      <c r="H16" s="191">
        <f t="shared" si="2"/>
        <v>0</v>
      </c>
      <c r="I16" s="191">
        <f t="shared" si="3"/>
        <v>57928394</v>
      </c>
      <c r="J16" s="191">
        <f t="shared" si="3"/>
        <v>16933462</v>
      </c>
      <c r="K16" s="191">
        <f t="shared" si="4"/>
        <v>-40994932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201990819</v>
      </c>
      <c r="D18" s="191">
        <v>97464530</v>
      </c>
      <c r="E18" s="199">
        <f t="shared" si="1"/>
        <v>-104526289</v>
      </c>
      <c r="F18" s="191"/>
      <c r="G18" s="191"/>
      <c r="H18" s="191">
        <f t="shared" si="2"/>
        <v>0</v>
      </c>
      <c r="I18" s="191">
        <f t="shared" si="3"/>
        <v>201990819</v>
      </c>
      <c r="J18" s="191">
        <f t="shared" si="3"/>
        <v>97464530</v>
      </c>
      <c r="K18" s="191">
        <f t="shared" si="4"/>
        <v>-104526289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1312082495</v>
      </c>
      <c r="D21" s="217">
        <v>633424118</v>
      </c>
      <c r="E21" s="197">
        <f t="shared" si="1"/>
        <v>-678658377</v>
      </c>
      <c r="F21" s="190"/>
      <c r="G21" s="190"/>
      <c r="H21" s="190">
        <f t="shared" si="2"/>
        <v>0</v>
      </c>
      <c r="I21" s="190">
        <f t="shared" si="3"/>
        <v>1312082495</v>
      </c>
      <c r="J21" s="190">
        <f t="shared" si="3"/>
        <v>633424118</v>
      </c>
      <c r="K21" s="190">
        <f t="shared" si="4"/>
        <v>-678658377</v>
      </c>
    </row>
    <row r="22" spans="2:11" ht="13.35" customHeight="1">
      <c r="B22" s="198" t="s">
        <v>6270</v>
      </c>
      <c r="C22" s="191">
        <v>60841360</v>
      </c>
      <c r="D22" s="191">
        <v>60624168</v>
      </c>
      <c r="E22" s="199">
        <f t="shared" si="1"/>
        <v>-217192</v>
      </c>
      <c r="F22" s="191"/>
      <c r="G22" s="191"/>
      <c r="H22" s="191">
        <f t="shared" si="2"/>
        <v>0</v>
      </c>
      <c r="I22" s="191">
        <f t="shared" si="3"/>
        <v>60841360</v>
      </c>
      <c r="J22" s="191">
        <f t="shared" si="3"/>
        <v>60624168</v>
      </c>
      <c r="K22" s="191">
        <f t="shared" si="4"/>
        <v>-217192</v>
      </c>
    </row>
    <row r="23" spans="2:11" ht="13.35" customHeight="1">
      <c r="B23" s="192" t="s">
        <v>6271</v>
      </c>
      <c r="C23" s="314">
        <v>2012031974</v>
      </c>
      <c r="D23" s="190">
        <v>2012031974</v>
      </c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2012031974</v>
      </c>
      <c r="J23" s="190">
        <f t="shared" si="3"/>
        <v>2012031974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4467272558</v>
      </c>
      <c r="D37" s="189">
        <f t="shared" ref="D37:G37" si="7">+SUM(D38:D39)</f>
        <v>4463017558</v>
      </c>
      <c r="E37" s="189">
        <f t="shared" si="1"/>
        <v>-4255000</v>
      </c>
      <c r="F37" s="189">
        <f t="shared" si="7"/>
        <v>0</v>
      </c>
      <c r="G37" s="189">
        <f t="shared" si="7"/>
        <v>-40385165</v>
      </c>
      <c r="H37" s="189">
        <f t="shared" si="2"/>
        <v>-40385165</v>
      </c>
      <c r="I37" s="189">
        <f t="shared" si="3"/>
        <v>4467272558</v>
      </c>
      <c r="J37" s="189">
        <f t="shared" si="3"/>
        <v>4422632393</v>
      </c>
      <c r="K37" s="189">
        <f t="shared" si="4"/>
        <v>-44640165</v>
      </c>
    </row>
    <row r="38" spans="2:11" ht="13.35" customHeight="1">
      <c r="B38" s="198" t="s">
        <v>6283</v>
      </c>
      <c r="C38" s="191">
        <v>4467272558</v>
      </c>
      <c r="D38" s="191">
        <v>4463017558</v>
      </c>
      <c r="E38" s="200">
        <f t="shared" si="1"/>
        <v>-4255000</v>
      </c>
      <c r="F38" s="191"/>
      <c r="G38" s="191">
        <v>-40385165</v>
      </c>
      <c r="H38" s="191">
        <f t="shared" si="2"/>
        <v>-40385165</v>
      </c>
      <c r="I38" s="191">
        <f t="shared" si="3"/>
        <v>4467272558</v>
      </c>
      <c r="J38" s="191">
        <f t="shared" si="3"/>
        <v>4422632393</v>
      </c>
      <c r="K38" s="191">
        <f t="shared" si="4"/>
        <v>-44640165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543258329</v>
      </c>
      <c r="D40" s="189">
        <f t="shared" ref="D40:G40" si="8">SUM(D41:D44)</f>
        <v>543258329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543258329</v>
      </c>
      <c r="J40" s="189">
        <f t="shared" si="3"/>
        <v>543258329</v>
      </c>
      <c r="K40" s="189">
        <f t="shared" si="4"/>
        <v>0</v>
      </c>
    </row>
    <row r="41" spans="2:11" ht="13.35" customHeight="1">
      <c r="B41" s="198" t="s">
        <v>6286</v>
      </c>
      <c r="C41" s="191">
        <v>472398547</v>
      </c>
      <c r="D41" s="191">
        <v>472398547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472398547</v>
      </c>
      <c r="J41" s="191">
        <f t="shared" si="3"/>
        <v>472398547</v>
      </c>
      <c r="K41" s="191">
        <f t="shared" si="4"/>
        <v>0</v>
      </c>
    </row>
    <row r="42" spans="2:11" ht="13.35" customHeight="1">
      <c r="B42" s="192" t="s">
        <v>6301</v>
      </c>
      <c r="C42" s="190">
        <v>23619927</v>
      </c>
      <c r="D42" s="190">
        <v>23619927</v>
      </c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23619927</v>
      </c>
      <c r="J42" s="190">
        <f t="shared" si="3"/>
        <v>23619927</v>
      </c>
      <c r="K42" s="190">
        <f t="shared" si="4"/>
        <v>0</v>
      </c>
    </row>
    <row r="43" spans="2:11" ht="13.35" customHeight="1">
      <c r="B43" s="198" t="s">
        <v>6288</v>
      </c>
      <c r="C43" s="191">
        <v>47239855</v>
      </c>
      <c r="D43" s="191">
        <v>47239855</v>
      </c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47239855</v>
      </c>
      <c r="J43" s="191">
        <f t="shared" si="3"/>
        <v>47239855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1656783527</v>
      </c>
      <c r="D50" s="189">
        <f t="shared" ref="D50:G50" si="10">SUM(D51:D53)</f>
        <v>1656783527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1656783527</v>
      </c>
      <c r="J50" s="189">
        <f t="shared" si="3"/>
        <v>1656783527</v>
      </c>
      <c r="K50" s="189">
        <f t="shared" si="4"/>
        <v>0</v>
      </c>
    </row>
    <row r="51" spans="2:11" ht="13.35" customHeight="1">
      <c r="B51" s="198" t="s">
        <v>6293</v>
      </c>
      <c r="C51" s="191">
        <v>1276147490</v>
      </c>
      <c r="D51" s="191">
        <v>1276207300</v>
      </c>
      <c r="E51" s="200">
        <f t="shared" si="1"/>
        <v>59810</v>
      </c>
      <c r="F51" s="191"/>
      <c r="G51" s="191"/>
      <c r="H51" s="191">
        <f t="shared" si="2"/>
        <v>0</v>
      </c>
      <c r="I51" s="191">
        <f t="shared" si="3"/>
        <v>1276147490</v>
      </c>
      <c r="J51" s="191">
        <f t="shared" si="3"/>
        <v>1276207300</v>
      </c>
      <c r="K51" s="191">
        <f t="shared" si="4"/>
        <v>59810</v>
      </c>
    </row>
    <row r="52" spans="2:11" ht="13.35" customHeight="1">
      <c r="B52" s="192" t="s">
        <v>6294</v>
      </c>
      <c r="C52" s="190">
        <v>380636037</v>
      </c>
      <c r="D52" s="190">
        <v>380576227</v>
      </c>
      <c r="E52" s="194">
        <f t="shared" si="1"/>
        <v>-59810</v>
      </c>
      <c r="F52" s="190"/>
      <c r="G52" s="190"/>
      <c r="H52" s="190">
        <f t="shared" si="2"/>
        <v>0</v>
      </c>
      <c r="I52" s="190">
        <f t="shared" si="3"/>
        <v>380636037</v>
      </c>
      <c r="J52" s="190">
        <f t="shared" si="3"/>
        <v>380576227</v>
      </c>
      <c r="K52" s="190">
        <f t="shared" si="4"/>
        <v>-59810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529477558</v>
      </c>
      <c r="D57" s="189">
        <f t="shared" ref="D57:G57" si="11">SUM(D58:D60)</f>
        <v>0</v>
      </c>
      <c r="E57" s="189">
        <f t="shared" si="1"/>
        <v>-529477558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529477558</v>
      </c>
      <c r="J57" s="189">
        <f t="shared" si="3"/>
        <v>0</v>
      </c>
      <c r="K57" s="189">
        <f t="shared" si="4"/>
        <v>-529477558</v>
      </c>
    </row>
    <row r="58" spans="2:11" ht="13.35" customHeight="1">
      <c r="B58" s="198" t="s">
        <v>6297</v>
      </c>
      <c r="C58" s="191">
        <v>529477558</v>
      </c>
      <c r="D58" s="191"/>
      <c r="E58" s="200">
        <f t="shared" si="1"/>
        <v>-529477558</v>
      </c>
      <c r="F58" s="191"/>
      <c r="G58" s="191"/>
      <c r="H58" s="191">
        <f t="shared" si="2"/>
        <v>0</v>
      </c>
      <c r="I58" s="191">
        <f t="shared" si="3"/>
        <v>529477558</v>
      </c>
      <c r="J58" s="191">
        <f t="shared" si="3"/>
        <v>0</v>
      </c>
      <c r="K58" s="191">
        <f t="shared" si="4"/>
        <v>-529477558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15861826534</v>
      </c>
      <c r="D61" s="195">
        <f>D5+D9+D28+D37+D40+D45+D50</f>
        <v>15033174744</v>
      </c>
      <c r="E61" s="195">
        <f t="shared" ref="E61:K61" si="12">E5+E9+E28+E37+E40+E45+E50</f>
        <v>-828651790</v>
      </c>
      <c r="F61" s="195">
        <f t="shared" si="12"/>
        <v>0</v>
      </c>
      <c r="G61" s="195">
        <f t="shared" si="12"/>
        <v>-40385165</v>
      </c>
      <c r="H61" s="195">
        <f t="shared" si="12"/>
        <v>-40385165</v>
      </c>
      <c r="I61" s="195">
        <f t="shared" si="12"/>
        <v>15861826534</v>
      </c>
      <c r="J61" s="195">
        <f t="shared" si="12"/>
        <v>14992789579</v>
      </c>
      <c r="K61" s="195">
        <f t="shared" si="12"/>
        <v>-869036955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5755-A83B-444F-A053-B5C46FBAD1D8}">
  <sheetPr>
    <tabColor theme="9"/>
  </sheetPr>
  <dimension ref="B1:D415"/>
  <sheetViews>
    <sheetView showGridLines="0" topLeftCell="A213" workbookViewId="0">
      <selection activeCell="D9" sqref="D9"/>
    </sheetView>
  </sheetViews>
  <sheetFormatPr defaultColWidth="9.140625" defaultRowHeight="14.45"/>
  <cols>
    <col min="2" max="2" width="7.5703125" customWidth="1"/>
    <col min="3" max="3" width="12.5703125" bestFit="1" customWidth="1"/>
    <col min="4" max="4" width="68.140625" style="370" customWidth="1"/>
  </cols>
  <sheetData>
    <row r="1" spans="2:4" ht="15.6">
      <c r="B1" s="29" t="s">
        <v>0</v>
      </c>
    </row>
    <row r="3" spans="2:4" ht="15" thickBot="1">
      <c r="B3" s="30" t="s">
        <v>1</v>
      </c>
    </row>
    <row r="4" spans="2:4" ht="26.45">
      <c r="B4" s="154" t="s">
        <v>2</v>
      </c>
      <c r="C4" s="155" t="s">
        <v>3</v>
      </c>
      <c r="D4" s="366" t="s">
        <v>4</v>
      </c>
    </row>
    <row r="5" spans="2:4">
      <c r="B5" s="22">
        <v>1</v>
      </c>
      <c r="C5" s="22"/>
      <c r="D5" s="367" t="s">
        <v>5</v>
      </c>
    </row>
    <row r="6" spans="2:4">
      <c r="B6" s="22">
        <v>2</v>
      </c>
      <c r="C6" s="22" t="s">
        <v>6</v>
      </c>
      <c r="D6" s="367" t="s">
        <v>7</v>
      </c>
    </row>
    <row r="7" spans="2:4">
      <c r="B7" s="22">
        <v>3</v>
      </c>
      <c r="C7" s="22"/>
      <c r="D7" s="367" t="s">
        <v>8</v>
      </c>
    </row>
    <row r="8" spans="2:4">
      <c r="B8" s="22">
        <v>4</v>
      </c>
      <c r="C8" s="22" t="s">
        <v>9</v>
      </c>
      <c r="D8" s="367" t="s">
        <v>10</v>
      </c>
    </row>
    <row r="9" spans="2:4">
      <c r="B9" s="22">
        <v>5</v>
      </c>
      <c r="C9" s="22"/>
      <c r="D9" s="367" t="s">
        <v>11</v>
      </c>
    </row>
    <row r="10" spans="2:4">
      <c r="B10" s="22">
        <v>6</v>
      </c>
      <c r="C10" s="22"/>
      <c r="D10" s="367" t="s">
        <v>12</v>
      </c>
    </row>
    <row r="11" spans="2:4">
      <c r="B11" s="22">
        <v>7</v>
      </c>
      <c r="C11" s="22" t="s">
        <v>13</v>
      </c>
      <c r="D11" s="367" t="s">
        <v>14</v>
      </c>
    </row>
    <row r="12" spans="2:4">
      <c r="B12" s="22">
        <v>8</v>
      </c>
      <c r="C12" s="22" t="s">
        <v>15</v>
      </c>
      <c r="D12" s="367" t="s">
        <v>16</v>
      </c>
    </row>
    <row r="13" spans="2:4">
      <c r="B13" s="22">
        <v>9</v>
      </c>
      <c r="C13" s="22" t="s">
        <v>17</v>
      </c>
      <c r="D13" s="367" t="s">
        <v>18</v>
      </c>
    </row>
    <row r="14" spans="2:4">
      <c r="B14" s="22">
        <v>10</v>
      </c>
      <c r="C14" s="22"/>
      <c r="D14" s="367" t="s">
        <v>19</v>
      </c>
    </row>
    <row r="15" spans="2:4">
      <c r="B15" s="22">
        <v>11</v>
      </c>
      <c r="C15" s="22"/>
      <c r="D15" s="367" t="s">
        <v>20</v>
      </c>
    </row>
    <row r="16" spans="2:4">
      <c r="B16" s="22">
        <v>12</v>
      </c>
      <c r="C16" s="22" t="s">
        <v>21</v>
      </c>
      <c r="D16" s="367" t="s">
        <v>22</v>
      </c>
    </row>
    <row r="17" spans="2:4">
      <c r="B17" s="22">
        <v>13</v>
      </c>
      <c r="C17" s="22" t="s">
        <v>17</v>
      </c>
      <c r="D17" s="367" t="s">
        <v>23</v>
      </c>
    </row>
    <row r="18" spans="2:4">
      <c r="B18" s="22">
        <v>14</v>
      </c>
      <c r="C18" s="22" t="s">
        <v>24</v>
      </c>
      <c r="D18" s="367" t="s">
        <v>25</v>
      </c>
    </row>
    <row r="19" spans="2:4">
      <c r="B19" s="22">
        <v>15</v>
      </c>
      <c r="C19" s="22" t="s">
        <v>26</v>
      </c>
      <c r="D19" s="367" t="s">
        <v>27</v>
      </c>
    </row>
    <row r="20" spans="2:4">
      <c r="B20" s="22">
        <v>16</v>
      </c>
      <c r="C20" s="22"/>
      <c r="D20" s="367" t="s">
        <v>28</v>
      </c>
    </row>
    <row r="21" spans="2:4">
      <c r="B21" s="22">
        <v>17</v>
      </c>
      <c r="C21" s="22"/>
      <c r="D21" s="367" t="s">
        <v>29</v>
      </c>
    </row>
    <row r="22" spans="2:4">
      <c r="B22" s="22">
        <v>18</v>
      </c>
      <c r="C22" s="22"/>
      <c r="D22" s="367" t="s">
        <v>30</v>
      </c>
    </row>
    <row r="23" spans="2:4">
      <c r="B23" s="22">
        <v>19</v>
      </c>
      <c r="C23" s="22"/>
      <c r="D23" s="367" t="s">
        <v>31</v>
      </c>
    </row>
    <row r="24" spans="2:4">
      <c r="B24" s="22">
        <v>20</v>
      </c>
      <c r="C24" s="22" t="s">
        <v>32</v>
      </c>
      <c r="D24" s="367" t="s">
        <v>33</v>
      </c>
    </row>
    <row r="25" spans="2:4">
      <c r="B25" s="22">
        <v>21</v>
      </c>
      <c r="C25" s="22" t="s">
        <v>34</v>
      </c>
      <c r="D25" s="367" t="s">
        <v>35</v>
      </c>
    </row>
    <row r="26" spans="2:4">
      <c r="B26" s="22">
        <v>22</v>
      </c>
      <c r="C26" s="22"/>
      <c r="D26" s="367" t="s">
        <v>36</v>
      </c>
    </row>
    <row r="27" spans="2:4">
      <c r="B27" s="22">
        <v>23</v>
      </c>
      <c r="C27" s="22" t="s">
        <v>17</v>
      </c>
      <c r="D27" s="367" t="s">
        <v>37</v>
      </c>
    </row>
    <row r="28" spans="2:4">
      <c r="B28" s="22">
        <v>24</v>
      </c>
      <c r="C28" s="22"/>
      <c r="D28" s="367" t="s">
        <v>38</v>
      </c>
    </row>
    <row r="29" spans="2:4">
      <c r="B29" s="22">
        <v>25</v>
      </c>
      <c r="C29" s="22" t="s">
        <v>39</v>
      </c>
      <c r="D29" s="367" t="s">
        <v>40</v>
      </c>
    </row>
    <row r="30" spans="2:4">
      <c r="B30" s="22">
        <v>26</v>
      </c>
      <c r="C30" s="22" t="s">
        <v>41</v>
      </c>
      <c r="D30" s="367" t="s">
        <v>42</v>
      </c>
    </row>
    <row r="31" spans="2:4">
      <c r="B31" s="22">
        <v>27</v>
      </c>
      <c r="C31" s="22"/>
      <c r="D31" s="367" t="s">
        <v>43</v>
      </c>
    </row>
    <row r="32" spans="2:4">
      <c r="B32" s="22">
        <v>28</v>
      </c>
      <c r="C32" s="22" t="s">
        <v>17</v>
      </c>
      <c r="D32" s="367" t="s">
        <v>44</v>
      </c>
    </row>
    <row r="33" spans="2:4">
      <c r="B33" s="22">
        <v>29</v>
      </c>
      <c r="C33" s="22"/>
      <c r="D33" s="367" t="s">
        <v>45</v>
      </c>
    </row>
    <row r="34" spans="2:4">
      <c r="B34" s="22">
        <v>30</v>
      </c>
      <c r="C34" s="22"/>
      <c r="D34" s="367" t="s">
        <v>46</v>
      </c>
    </row>
    <row r="35" spans="2:4">
      <c r="B35" s="22">
        <v>31</v>
      </c>
      <c r="C35" s="22"/>
      <c r="D35" s="367" t="s">
        <v>47</v>
      </c>
    </row>
    <row r="36" spans="2:4">
      <c r="B36" s="22">
        <v>32</v>
      </c>
      <c r="C36" s="22"/>
      <c r="D36" s="367" t="s">
        <v>48</v>
      </c>
    </row>
    <row r="37" spans="2:4">
      <c r="B37" s="22">
        <v>33</v>
      </c>
      <c r="C37" s="22"/>
      <c r="D37" s="367" t="s">
        <v>49</v>
      </c>
    </row>
    <row r="38" spans="2:4">
      <c r="B38" s="22">
        <v>34</v>
      </c>
      <c r="C38" s="22" t="s">
        <v>50</v>
      </c>
      <c r="D38" s="367" t="s">
        <v>51</v>
      </c>
    </row>
    <row r="39" spans="2:4">
      <c r="B39" s="22">
        <v>35</v>
      </c>
      <c r="C39" s="22" t="s">
        <v>52</v>
      </c>
      <c r="D39" s="367" t="s">
        <v>53</v>
      </c>
    </row>
    <row r="40" spans="2:4">
      <c r="B40" s="22">
        <v>36</v>
      </c>
      <c r="C40" s="22" t="s">
        <v>54</v>
      </c>
      <c r="D40" s="367" t="s">
        <v>55</v>
      </c>
    </row>
    <row r="41" spans="2:4">
      <c r="B41" s="22">
        <v>37</v>
      </c>
      <c r="C41" s="22"/>
      <c r="D41" s="367" t="s">
        <v>56</v>
      </c>
    </row>
    <row r="42" spans="2:4">
      <c r="B42" s="22">
        <v>38</v>
      </c>
      <c r="C42" s="22"/>
      <c r="D42" s="367" t="s">
        <v>57</v>
      </c>
    </row>
    <row r="43" spans="2:4">
      <c r="B43" s="22">
        <v>39</v>
      </c>
      <c r="C43" s="22"/>
      <c r="D43" s="367" t="s">
        <v>58</v>
      </c>
    </row>
    <row r="44" spans="2:4">
      <c r="B44" s="22">
        <v>40</v>
      </c>
      <c r="C44" s="22"/>
      <c r="D44" s="367" t="s">
        <v>59</v>
      </c>
    </row>
    <row r="45" spans="2:4">
      <c r="B45" s="22">
        <v>41</v>
      </c>
      <c r="C45" s="22"/>
      <c r="D45" s="367" t="s">
        <v>60</v>
      </c>
    </row>
    <row r="46" spans="2:4">
      <c r="B46" s="22">
        <v>42</v>
      </c>
      <c r="C46" s="22"/>
      <c r="D46" s="367" t="s">
        <v>61</v>
      </c>
    </row>
    <row r="47" spans="2:4">
      <c r="B47" s="22">
        <v>43</v>
      </c>
      <c r="C47" s="22" t="s">
        <v>62</v>
      </c>
      <c r="D47" s="367" t="s">
        <v>63</v>
      </c>
    </row>
    <row r="48" spans="2:4">
      <c r="B48" s="22">
        <v>44</v>
      </c>
      <c r="C48" s="22" t="s">
        <v>64</v>
      </c>
      <c r="D48" s="367" t="s">
        <v>65</v>
      </c>
    </row>
    <row r="49" spans="2:4">
      <c r="B49" s="22">
        <v>45</v>
      </c>
      <c r="C49" s="22"/>
      <c r="D49" s="367" t="s">
        <v>66</v>
      </c>
    </row>
    <row r="50" spans="2:4">
      <c r="B50" s="22">
        <v>46</v>
      </c>
      <c r="C50" s="22"/>
      <c r="D50" s="367" t="s">
        <v>67</v>
      </c>
    </row>
    <row r="51" spans="2:4">
      <c r="B51" s="22">
        <v>47</v>
      </c>
      <c r="C51" s="22" t="s">
        <v>68</v>
      </c>
      <c r="D51" s="367" t="s">
        <v>69</v>
      </c>
    </row>
    <row r="52" spans="2:4">
      <c r="B52" s="22">
        <v>48</v>
      </c>
      <c r="C52" s="22"/>
      <c r="D52" s="367" t="s">
        <v>70</v>
      </c>
    </row>
    <row r="53" spans="2:4">
      <c r="B53" s="22">
        <v>49</v>
      </c>
      <c r="C53" s="22"/>
      <c r="D53" s="367" t="s">
        <v>71</v>
      </c>
    </row>
    <row r="54" spans="2:4">
      <c r="B54" s="22">
        <v>50</v>
      </c>
      <c r="C54" s="22"/>
      <c r="D54" s="367" t="s">
        <v>72</v>
      </c>
    </row>
    <row r="55" spans="2:4">
      <c r="B55" s="22">
        <v>51</v>
      </c>
      <c r="C55" s="22"/>
      <c r="D55" s="367" t="s">
        <v>73</v>
      </c>
    </row>
    <row r="56" spans="2:4">
      <c r="B56" s="22">
        <v>52</v>
      </c>
      <c r="C56" s="22"/>
      <c r="D56" s="367" t="s">
        <v>74</v>
      </c>
    </row>
    <row r="57" spans="2:4">
      <c r="B57" s="22">
        <v>53</v>
      </c>
      <c r="C57" s="22"/>
      <c r="D57" s="367" t="s">
        <v>75</v>
      </c>
    </row>
    <row r="58" spans="2:4">
      <c r="B58" s="22">
        <v>54</v>
      </c>
      <c r="C58" s="22" t="s">
        <v>76</v>
      </c>
      <c r="D58" s="367" t="s">
        <v>77</v>
      </c>
    </row>
    <row r="59" spans="2:4">
      <c r="B59" s="22">
        <v>55</v>
      </c>
      <c r="C59" s="22"/>
      <c r="D59" s="367" t="s">
        <v>78</v>
      </c>
    </row>
    <row r="60" spans="2:4">
      <c r="B60" s="22">
        <v>56</v>
      </c>
      <c r="C60" s="22"/>
      <c r="D60" s="367" t="s">
        <v>79</v>
      </c>
    </row>
    <row r="61" spans="2:4">
      <c r="B61" s="22">
        <v>57</v>
      </c>
      <c r="C61" s="22" t="s">
        <v>80</v>
      </c>
      <c r="D61" s="367" t="s">
        <v>81</v>
      </c>
    </row>
    <row r="62" spans="2:4">
      <c r="B62" s="22">
        <v>58</v>
      </c>
      <c r="C62" s="22"/>
      <c r="D62" s="367" t="s">
        <v>82</v>
      </c>
    </row>
    <row r="63" spans="2:4">
      <c r="B63" s="22">
        <v>59</v>
      </c>
      <c r="C63" s="22" t="s">
        <v>83</v>
      </c>
      <c r="D63" s="367" t="s">
        <v>84</v>
      </c>
    </row>
    <row r="64" spans="2:4">
      <c r="B64" s="22">
        <v>60</v>
      </c>
      <c r="C64" s="22"/>
      <c r="D64" s="367" t="s">
        <v>85</v>
      </c>
    </row>
    <row r="65" spans="2:4">
      <c r="B65" s="22">
        <v>61</v>
      </c>
      <c r="C65" s="22" t="s">
        <v>86</v>
      </c>
      <c r="D65" s="367" t="s">
        <v>87</v>
      </c>
    </row>
    <row r="66" spans="2:4">
      <c r="B66" s="22">
        <v>62</v>
      </c>
      <c r="C66" s="22" t="s">
        <v>88</v>
      </c>
      <c r="D66" s="367" t="s">
        <v>89</v>
      </c>
    </row>
    <row r="67" spans="2:4">
      <c r="B67" s="22">
        <v>63</v>
      </c>
      <c r="C67" s="22" t="s">
        <v>90</v>
      </c>
      <c r="D67" s="367" t="s">
        <v>91</v>
      </c>
    </row>
    <row r="68" spans="2:4">
      <c r="B68" s="22">
        <v>64</v>
      </c>
      <c r="C68" s="22" t="s">
        <v>92</v>
      </c>
      <c r="D68" s="367" t="s">
        <v>93</v>
      </c>
    </row>
    <row r="69" spans="2:4">
      <c r="B69" s="22">
        <v>65</v>
      </c>
      <c r="C69" s="22"/>
      <c r="D69" s="367" t="s">
        <v>94</v>
      </c>
    </row>
    <row r="70" spans="2:4">
      <c r="B70" s="22">
        <v>66</v>
      </c>
      <c r="C70" s="22"/>
      <c r="D70" s="367" t="s">
        <v>95</v>
      </c>
    </row>
    <row r="71" spans="2:4">
      <c r="B71" s="22">
        <v>67</v>
      </c>
      <c r="C71" s="22" t="s">
        <v>96</v>
      </c>
      <c r="D71" s="367" t="s">
        <v>97</v>
      </c>
    </row>
    <row r="72" spans="2:4">
      <c r="B72" s="22">
        <v>68</v>
      </c>
      <c r="C72" s="22" t="s">
        <v>98</v>
      </c>
      <c r="D72" s="367" t="s">
        <v>99</v>
      </c>
    </row>
    <row r="73" spans="2:4">
      <c r="B73" s="22">
        <v>69</v>
      </c>
      <c r="C73" s="22"/>
      <c r="D73" s="367" t="s">
        <v>100</v>
      </c>
    </row>
    <row r="74" spans="2:4">
      <c r="B74" s="22">
        <v>70</v>
      </c>
      <c r="C74" s="22"/>
      <c r="D74" s="367" t="s">
        <v>101</v>
      </c>
    </row>
    <row r="75" spans="2:4">
      <c r="B75" s="22">
        <v>71</v>
      </c>
      <c r="C75" s="22"/>
      <c r="D75" s="367" t="s">
        <v>102</v>
      </c>
    </row>
    <row r="76" spans="2:4">
      <c r="B76" s="22">
        <v>72</v>
      </c>
      <c r="C76" s="22"/>
      <c r="D76" s="367" t="s">
        <v>103</v>
      </c>
    </row>
    <row r="77" spans="2:4">
      <c r="B77" s="22">
        <v>73</v>
      </c>
      <c r="C77" s="22"/>
      <c r="D77" s="367" t="s">
        <v>104</v>
      </c>
    </row>
    <row r="78" spans="2:4">
      <c r="B78" s="22">
        <v>74</v>
      </c>
      <c r="C78" s="22"/>
      <c r="D78" s="367" t="s">
        <v>105</v>
      </c>
    </row>
    <row r="79" spans="2:4">
      <c r="B79" s="22">
        <v>75</v>
      </c>
      <c r="C79" s="22"/>
      <c r="D79" s="367" t="s">
        <v>106</v>
      </c>
    </row>
    <row r="80" spans="2:4">
      <c r="B80" s="22">
        <v>76</v>
      </c>
      <c r="C80" s="22"/>
      <c r="D80" s="367" t="s">
        <v>107</v>
      </c>
    </row>
    <row r="81" spans="2:4">
      <c r="B81" s="22">
        <v>77</v>
      </c>
      <c r="C81" s="22" t="s">
        <v>108</v>
      </c>
      <c r="D81" s="367" t="s">
        <v>109</v>
      </c>
    </row>
    <row r="82" spans="2:4">
      <c r="B82" s="22">
        <v>78</v>
      </c>
      <c r="C82" s="22"/>
      <c r="D82" s="367" t="s">
        <v>110</v>
      </c>
    </row>
    <row r="83" spans="2:4">
      <c r="B83" s="22">
        <v>79</v>
      </c>
      <c r="C83" s="22"/>
      <c r="D83" s="367" t="s">
        <v>111</v>
      </c>
    </row>
    <row r="84" spans="2:4">
      <c r="B84" s="22">
        <v>80</v>
      </c>
      <c r="C84" s="22" t="s">
        <v>112</v>
      </c>
      <c r="D84" s="367" t="s">
        <v>113</v>
      </c>
    </row>
    <row r="85" spans="2:4">
      <c r="B85" s="22">
        <v>81</v>
      </c>
      <c r="C85" s="22"/>
      <c r="D85" s="367" t="s">
        <v>114</v>
      </c>
    </row>
    <row r="86" spans="2:4">
      <c r="B86" s="22">
        <v>82</v>
      </c>
      <c r="C86" s="22"/>
      <c r="D86" s="367" t="s">
        <v>115</v>
      </c>
    </row>
    <row r="87" spans="2:4">
      <c r="B87" s="22">
        <v>83</v>
      </c>
      <c r="C87" s="22"/>
      <c r="D87" s="367" t="s">
        <v>116</v>
      </c>
    </row>
    <row r="88" spans="2:4">
      <c r="B88" s="22">
        <v>84</v>
      </c>
      <c r="C88" s="22" t="s">
        <v>117</v>
      </c>
      <c r="D88" s="367" t="s">
        <v>118</v>
      </c>
    </row>
    <row r="89" spans="2:4">
      <c r="B89" s="22">
        <v>85</v>
      </c>
      <c r="C89" s="22" t="s">
        <v>119</v>
      </c>
      <c r="D89" s="367" t="s">
        <v>120</v>
      </c>
    </row>
    <row r="90" spans="2:4">
      <c r="B90" s="22">
        <v>86</v>
      </c>
      <c r="C90" s="22"/>
      <c r="D90" s="367" t="s">
        <v>121</v>
      </c>
    </row>
    <row r="91" spans="2:4">
      <c r="B91" s="22">
        <v>87</v>
      </c>
      <c r="C91" s="22"/>
      <c r="D91" s="367" t="s">
        <v>122</v>
      </c>
    </row>
    <row r="92" spans="2:4">
      <c r="B92" s="22">
        <v>88</v>
      </c>
      <c r="C92" s="22"/>
      <c r="D92" s="367" t="s">
        <v>123</v>
      </c>
    </row>
    <row r="93" spans="2:4">
      <c r="B93" s="22">
        <v>89</v>
      </c>
      <c r="C93" s="22"/>
      <c r="D93" s="367" t="s">
        <v>124</v>
      </c>
    </row>
    <row r="94" spans="2:4">
      <c r="B94" s="22">
        <v>90</v>
      </c>
      <c r="C94" s="22" t="s">
        <v>125</v>
      </c>
      <c r="D94" s="367" t="s">
        <v>126</v>
      </c>
    </row>
    <row r="95" spans="2:4">
      <c r="B95" s="22">
        <v>91</v>
      </c>
      <c r="C95" s="22" t="s">
        <v>127</v>
      </c>
      <c r="D95" s="367" t="s">
        <v>128</v>
      </c>
    </row>
    <row r="96" spans="2:4">
      <c r="B96" s="22">
        <v>92</v>
      </c>
      <c r="C96" s="22" t="s">
        <v>129</v>
      </c>
      <c r="D96" s="367" t="s">
        <v>130</v>
      </c>
    </row>
    <row r="97" spans="2:4">
      <c r="B97" s="22">
        <v>93</v>
      </c>
      <c r="C97" s="22"/>
      <c r="D97" s="367" t="s">
        <v>131</v>
      </c>
    </row>
    <row r="98" spans="2:4">
      <c r="B98" s="22">
        <v>94</v>
      </c>
      <c r="C98" s="22" t="s">
        <v>132</v>
      </c>
      <c r="D98" s="367" t="s">
        <v>133</v>
      </c>
    </row>
    <row r="99" spans="2:4">
      <c r="B99" s="22">
        <v>95</v>
      </c>
      <c r="C99" s="22"/>
      <c r="D99" s="367" t="s">
        <v>134</v>
      </c>
    </row>
    <row r="100" spans="2:4">
      <c r="B100" s="22">
        <v>96</v>
      </c>
      <c r="C100" s="22" t="s">
        <v>135</v>
      </c>
      <c r="D100" s="367" t="s">
        <v>136</v>
      </c>
    </row>
    <row r="101" spans="2:4">
      <c r="B101" s="22">
        <v>97</v>
      </c>
      <c r="C101" s="22" t="s">
        <v>137</v>
      </c>
      <c r="D101" s="367" t="s">
        <v>138</v>
      </c>
    </row>
    <row r="102" spans="2:4">
      <c r="B102" s="22">
        <v>98</v>
      </c>
      <c r="C102" s="22"/>
      <c r="D102" s="367" t="s">
        <v>139</v>
      </c>
    </row>
    <row r="103" spans="2:4">
      <c r="B103" s="22">
        <v>99</v>
      </c>
      <c r="C103" s="22"/>
      <c r="D103" s="367" t="s">
        <v>140</v>
      </c>
    </row>
    <row r="104" spans="2:4">
      <c r="B104" s="22">
        <v>100</v>
      </c>
      <c r="C104" s="22" t="s">
        <v>17</v>
      </c>
      <c r="D104" s="367" t="s">
        <v>141</v>
      </c>
    </row>
    <row r="105" spans="2:4">
      <c r="B105" s="22">
        <v>101</v>
      </c>
      <c r="C105" s="22"/>
      <c r="D105" s="367" t="s">
        <v>142</v>
      </c>
    </row>
    <row r="106" spans="2:4">
      <c r="B106" s="22">
        <v>102</v>
      </c>
      <c r="C106" s="22" t="s">
        <v>143</v>
      </c>
      <c r="D106" s="367" t="s">
        <v>144</v>
      </c>
    </row>
    <row r="107" spans="2:4">
      <c r="B107" s="22">
        <v>103</v>
      </c>
      <c r="C107" s="22"/>
      <c r="D107" s="367" t="s">
        <v>145</v>
      </c>
    </row>
    <row r="108" spans="2:4">
      <c r="B108" s="22">
        <v>104</v>
      </c>
      <c r="C108" s="22" t="s">
        <v>17</v>
      </c>
      <c r="D108" s="367" t="s">
        <v>146</v>
      </c>
    </row>
    <row r="109" spans="2:4">
      <c r="B109" s="22">
        <v>105</v>
      </c>
      <c r="C109" s="22"/>
      <c r="D109" s="367" t="s">
        <v>147</v>
      </c>
    </row>
    <row r="110" spans="2:4">
      <c r="B110" s="22">
        <v>106</v>
      </c>
      <c r="C110" s="22" t="s">
        <v>148</v>
      </c>
      <c r="D110" s="367" t="s">
        <v>149</v>
      </c>
    </row>
    <row r="111" spans="2:4">
      <c r="B111" s="22">
        <v>107</v>
      </c>
      <c r="C111" s="22" t="s">
        <v>150</v>
      </c>
      <c r="D111" s="367" t="s">
        <v>151</v>
      </c>
    </row>
    <row r="112" spans="2:4">
      <c r="B112" s="22">
        <v>108</v>
      </c>
      <c r="C112" s="22"/>
      <c r="D112" s="367" t="s">
        <v>152</v>
      </c>
    </row>
    <row r="113" spans="2:4">
      <c r="B113" s="22">
        <v>109</v>
      </c>
      <c r="C113" s="22" t="s">
        <v>17</v>
      </c>
      <c r="D113" s="367" t="s">
        <v>153</v>
      </c>
    </row>
    <row r="114" spans="2:4">
      <c r="B114" s="22">
        <v>110</v>
      </c>
      <c r="C114" s="22" t="s">
        <v>154</v>
      </c>
      <c r="D114" s="367" t="s">
        <v>155</v>
      </c>
    </row>
    <row r="115" spans="2:4">
      <c r="B115" s="22">
        <v>111</v>
      </c>
      <c r="C115" s="22"/>
      <c r="D115" s="367" t="s">
        <v>156</v>
      </c>
    </row>
    <row r="116" spans="2:4">
      <c r="B116" s="22">
        <v>112</v>
      </c>
      <c r="C116" s="22"/>
      <c r="D116" s="367" t="s">
        <v>157</v>
      </c>
    </row>
    <row r="117" spans="2:4">
      <c r="B117" s="22">
        <v>113</v>
      </c>
      <c r="C117" s="22"/>
      <c r="D117" s="367" t="s">
        <v>158</v>
      </c>
    </row>
    <row r="118" spans="2:4">
      <c r="B118" s="22">
        <v>114</v>
      </c>
      <c r="C118" s="22" t="s">
        <v>159</v>
      </c>
      <c r="D118" s="367" t="s">
        <v>160</v>
      </c>
    </row>
    <row r="119" spans="2:4">
      <c r="B119" s="22">
        <v>115</v>
      </c>
      <c r="C119" s="22"/>
      <c r="D119" s="367" t="s">
        <v>161</v>
      </c>
    </row>
    <row r="120" spans="2:4">
      <c r="B120" s="22">
        <v>116</v>
      </c>
      <c r="C120" s="22"/>
      <c r="D120" s="367" t="s">
        <v>162</v>
      </c>
    </row>
    <row r="121" spans="2:4">
      <c r="B121" s="22">
        <v>117</v>
      </c>
      <c r="C121" s="22" t="s">
        <v>163</v>
      </c>
      <c r="D121" s="367" t="s">
        <v>164</v>
      </c>
    </row>
    <row r="122" spans="2:4">
      <c r="B122" s="22">
        <v>118</v>
      </c>
      <c r="C122" s="22"/>
      <c r="D122" s="367" t="s">
        <v>165</v>
      </c>
    </row>
    <row r="123" spans="2:4">
      <c r="B123" s="22">
        <v>119</v>
      </c>
      <c r="C123" s="22" t="s">
        <v>166</v>
      </c>
      <c r="D123" s="367" t="s">
        <v>167</v>
      </c>
    </row>
    <row r="124" spans="2:4">
      <c r="B124" s="22">
        <v>120</v>
      </c>
      <c r="C124" s="22"/>
      <c r="D124" s="367" t="s">
        <v>168</v>
      </c>
    </row>
    <row r="125" spans="2:4">
      <c r="B125" s="22">
        <v>121</v>
      </c>
      <c r="C125" s="22"/>
      <c r="D125" s="367" t="s">
        <v>169</v>
      </c>
    </row>
    <row r="126" spans="2:4">
      <c r="B126" s="22">
        <v>122</v>
      </c>
      <c r="C126" s="22"/>
      <c r="D126" s="367" t="s">
        <v>170</v>
      </c>
    </row>
    <row r="127" spans="2:4">
      <c r="B127" s="22">
        <v>123</v>
      </c>
      <c r="C127" s="22"/>
      <c r="D127" s="367" t="s">
        <v>171</v>
      </c>
    </row>
    <row r="128" spans="2:4">
      <c r="B128" s="22">
        <v>124</v>
      </c>
      <c r="C128" s="22"/>
      <c r="D128" s="367" t="s">
        <v>172</v>
      </c>
    </row>
    <row r="129" spans="2:4">
      <c r="B129" s="22">
        <v>125</v>
      </c>
      <c r="C129" s="22"/>
      <c r="D129" s="367" t="s">
        <v>173</v>
      </c>
    </row>
    <row r="130" spans="2:4">
      <c r="B130" s="22">
        <v>126</v>
      </c>
      <c r="C130" s="22"/>
      <c r="D130" s="367" t="s">
        <v>174</v>
      </c>
    </row>
    <row r="131" spans="2:4">
      <c r="B131" s="22">
        <v>127</v>
      </c>
      <c r="C131" s="22" t="s">
        <v>175</v>
      </c>
      <c r="D131" s="367" t="s">
        <v>176</v>
      </c>
    </row>
    <row r="132" spans="2:4">
      <c r="B132" s="22">
        <v>128</v>
      </c>
      <c r="C132" s="22"/>
      <c r="D132" s="367" t="s">
        <v>177</v>
      </c>
    </row>
    <row r="133" spans="2:4">
      <c r="B133" s="22">
        <v>129</v>
      </c>
      <c r="C133" s="22"/>
      <c r="D133" s="367" t="s">
        <v>178</v>
      </c>
    </row>
    <row r="134" spans="2:4">
      <c r="B134" s="22">
        <v>130</v>
      </c>
      <c r="C134" s="22"/>
      <c r="D134" s="367" t="s">
        <v>179</v>
      </c>
    </row>
    <row r="135" spans="2:4">
      <c r="B135" s="22">
        <v>131</v>
      </c>
      <c r="C135" s="22"/>
      <c r="D135" s="367" t="s">
        <v>180</v>
      </c>
    </row>
    <row r="136" spans="2:4">
      <c r="B136" s="22">
        <v>132</v>
      </c>
      <c r="C136" s="22"/>
      <c r="D136" s="367" t="s">
        <v>181</v>
      </c>
    </row>
    <row r="137" spans="2:4">
      <c r="B137" s="22">
        <v>133</v>
      </c>
      <c r="C137" s="22" t="s">
        <v>182</v>
      </c>
      <c r="D137" s="367" t="s">
        <v>183</v>
      </c>
    </row>
    <row r="138" spans="2:4">
      <c r="B138" s="22">
        <v>134</v>
      </c>
      <c r="C138" s="22"/>
      <c r="D138" s="367" t="s">
        <v>184</v>
      </c>
    </row>
    <row r="139" spans="2:4">
      <c r="B139" s="22">
        <v>135</v>
      </c>
      <c r="C139" s="22"/>
      <c r="D139" s="367" t="s">
        <v>185</v>
      </c>
    </row>
    <row r="140" spans="2:4">
      <c r="B140" s="22">
        <v>136</v>
      </c>
      <c r="C140" s="22" t="s">
        <v>186</v>
      </c>
      <c r="D140" s="367" t="s">
        <v>187</v>
      </c>
    </row>
    <row r="141" spans="2:4">
      <c r="B141" s="22">
        <v>137</v>
      </c>
      <c r="C141" s="22" t="s">
        <v>188</v>
      </c>
      <c r="D141" s="367" t="s">
        <v>189</v>
      </c>
    </row>
    <row r="142" spans="2:4">
      <c r="B142" s="22">
        <v>138</v>
      </c>
      <c r="C142" s="22"/>
      <c r="D142" s="367" t="s">
        <v>190</v>
      </c>
    </row>
    <row r="143" spans="2:4">
      <c r="B143" s="22">
        <v>139</v>
      </c>
      <c r="C143" s="22"/>
      <c r="D143" s="367" t="s">
        <v>191</v>
      </c>
    </row>
    <row r="144" spans="2:4">
      <c r="B144" s="22">
        <v>140</v>
      </c>
      <c r="C144" s="22" t="s">
        <v>192</v>
      </c>
      <c r="D144" s="367" t="s">
        <v>193</v>
      </c>
    </row>
    <row r="145" spans="2:4">
      <c r="B145" s="22">
        <v>141</v>
      </c>
      <c r="C145" s="22" t="s">
        <v>194</v>
      </c>
      <c r="D145" s="367" t="s">
        <v>195</v>
      </c>
    </row>
    <row r="146" spans="2:4">
      <c r="B146" s="22">
        <v>142</v>
      </c>
      <c r="C146" s="22" t="s">
        <v>196</v>
      </c>
      <c r="D146" s="367" t="s">
        <v>197</v>
      </c>
    </row>
    <row r="147" spans="2:4">
      <c r="B147" s="22">
        <v>143</v>
      </c>
      <c r="C147" s="22"/>
      <c r="D147" s="367" t="s">
        <v>198</v>
      </c>
    </row>
    <row r="148" spans="2:4">
      <c r="B148" s="22">
        <v>144</v>
      </c>
      <c r="C148" s="22" t="s">
        <v>199</v>
      </c>
      <c r="D148" s="367" t="s">
        <v>200</v>
      </c>
    </row>
    <row r="149" spans="2:4">
      <c r="B149" s="22">
        <v>145</v>
      </c>
      <c r="C149" s="22" t="s">
        <v>201</v>
      </c>
      <c r="D149" s="367" t="s">
        <v>202</v>
      </c>
    </row>
    <row r="150" spans="2:4">
      <c r="B150" s="22">
        <v>146</v>
      </c>
      <c r="C150" s="22" t="s">
        <v>203</v>
      </c>
      <c r="D150" s="367" t="s">
        <v>204</v>
      </c>
    </row>
    <row r="151" spans="2:4">
      <c r="B151" s="22">
        <v>147</v>
      </c>
      <c r="C151" s="22"/>
      <c r="D151" s="367" t="s">
        <v>205</v>
      </c>
    </row>
    <row r="152" spans="2:4">
      <c r="B152" s="22">
        <v>148</v>
      </c>
      <c r="C152" s="22" t="s">
        <v>206</v>
      </c>
      <c r="D152" s="367" t="s">
        <v>207</v>
      </c>
    </row>
    <row r="153" spans="2:4">
      <c r="B153" s="22">
        <v>149</v>
      </c>
      <c r="C153" s="22"/>
      <c r="D153" s="367" t="s">
        <v>208</v>
      </c>
    </row>
    <row r="154" spans="2:4">
      <c r="B154" s="22">
        <v>150</v>
      </c>
      <c r="C154" s="22"/>
      <c r="D154" s="367" t="s">
        <v>209</v>
      </c>
    </row>
    <row r="155" spans="2:4">
      <c r="B155" s="22">
        <v>151</v>
      </c>
      <c r="C155" s="22" t="s">
        <v>210</v>
      </c>
      <c r="D155" s="367" t="s">
        <v>211</v>
      </c>
    </row>
    <row r="156" spans="2:4">
      <c r="B156" s="22">
        <v>152</v>
      </c>
      <c r="C156" s="22"/>
      <c r="D156" s="367" t="s">
        <v>212</v>
      </c>
    </row>
    <row r="157" spans="2:4">
      <c r="B157" s="22">
        <v>153</v>
      </c>
      <c r="C157" s="22" t="s">
        <v>213</v>
      </c>
      <c r="D157" s="367" t="s">
        <v>214</v>
      </c>
    </row>
    <row r="158" spans="2:4">
      <c r="B158" s="22">
        <v>154</v>
      </c>
      <c r="C158" s="22" t="s">
        <v>215</v>
      </c>
      <c r="D158" s="367" t="s">
        <v>216</v>
      </c>
    </row>
    <row r="159" spans="2:4">
      <c r="B159" s="22">
        <v>155</v>
      </c>
      <c r="C159" s="22"/>
      <c r="D159" s="367" t="s">
        <v>217</v>
      </c>
    </row>
    <row r="160" spans="2:4">
      <c r="B160" s="22">
        <v>156</v>
      </c>
      <c r="C160" s="22"/>
      <c r="D160" s="367" t="s">
        <v>218</v>
      </c>
    </row>
    <row r="161" spans="2:4">
      <c r="B161" s="22">
        <v>157</v>
      </c>
      <c r="C161" s="22"/>
      <c r="D161" s="367" t="s">
        <v>219</v>
      </c>
    </row>
    <row r="162" spans="2:4">
      <c r="B162" s="22">
        <v>158</v>
      </c>
      <c r="C162" s="22" t="s">
        <v>220</v>
      </c>
      <c r="D162" s="367" t="s">
        <v>221</v>
      </c>
    </row>
    <row r="163" spans="2:4">
      <c r="B163" s="22">
        <v>159</v>
      </c>
      <c r="C163" s="22" t="s">
        <v>222</v>
      </c>
      <c r="D163" s="367" t="s">
        <v>223</v>
      </c>
    </row>
    <row r="164" spans="2:4">
      <c r="B164" s="22">
        <v>160</v>
      </c>
      <c r="C164" s="22"/>
      <c r="D164" s="367" t="s">
        <v>224</v>
      </c>
    </row>
    <row r="165" spans="2:4">
      <c r="B165" s="22">
        <v>161</v>
      </c>
      <c r="C165" s="22" t="s">
        <v>225</v>
      </c>
      <c r="D165" s="367" t="s">
        <v>226</v>
      </c>
    </row>
    <row r="166" spans="2:4">
      <c r="B166" s="22">
        <v>162</v>
      </c>
      <c r="C166" s="22"/>
      <c r="D166" s="367" t="s">
        <v>227</v>
      </c>
    </row>
    <row r="167" spans="2:4">
      <c r="B167" s="22">
        <v>163</v>
      </c>
      <c r="C167" s="22"/>
      <c r="D167" s="367" t="s">
        <v>228</v>
      </c>
    </row>
    <row r="168" spans="2:4">
      <c r="B168" s="22">
        <v>164</v>
      </c>
      <c r="C168" s="22"/>
      <c r="D168" s="367" t="s">
        <v>229</v>
      </c>
    </row>
    <row r="169" spans="2:4">
      <c r="B169" s="22">
        <v>165</v>
      </c>
      <c r="C169" s="22"/>
      <c r="D169" s="367" t="s">
        <v>230</v>
      </c>
    </row>
    <row r="170" spans="2:4">
      <c r="B170" s="22">
        <v>166</v>
      </c>
      <c r="C170" s="22"/>
      <c r="D170" s="367" t="s">
        <v>231</v>
      </c>
    </row>
    <row r="171" spans="2:4">
      <c r="B171" s="22">
        <v>167</v>
      </c>
      <c r="C171" s="22" t="s">
        <v>232</v>
      </c>
      <c r="D171" s="367" t="s">
        <v>233</v>
      </c>
    </row>
    <row r="172" spans="2:4">
      <c r="B172" s="22">
        <v>168</v>
      </c>
      <c r="C172" s="22"/>
      <c r="D172" s="367" t="s">
        <v>234</v>
      </c>
    </row>
    <row r="173" spans="2:4">
      <c r="B173" s="22">
        <v>169</v>
      </c>
      <c r="C173" s="22" t="s">
        <v>235</v>
      </c>
      <c r="D173" s="367" t="s">
        <v>236</v>
      </c>
    </row>
    <row r="174" spans="2:4">
      <c r="B174" s="22">
        <v>170</v>
      </c>
      <c r="C174" s="22" t="s">
        <v>237</v>
      </c>
      <c r="D174" s="367" t="s">
        <v>238</v>
      </c>
    </row>
    <row r="175" spans="2:4">
      <c r="B175" s="22">
        <v>171</v>
      </c>
      <c r="C175" s="22" t="s">
        <v>239</v>
      </c>
      <c r="D175" s="367" t="s">
        <v>240</v>
      </c>
    </row>
    <row r="176" spans="2:4">
      <c r="B176" s="22">
        <v>172</v>
      </c>
      <c r="C176" s="22"/>
      <c r="D176" s="367" t="s">
        <v>241</v>
      </c>
    </row>
    <row r="177" spans="2:4">
      <c r="B177" s="22">
        <v>173</v>
      </c>
      <c r="C177" s="22" t="s">
        <v>242</v>
      </c>
      <c r="D177" s="367" t="s">
        <v>243</v>
      </c>
    </row>
    <row r="178" spans="2:4">
      <c r="B178" s="22">
        <v>174</v>
      </c>
      <c r="C178" s="22"/>
      <c r="D178" s="367" t="s">
        <v>244</v>
      </c>
    </row>
    <row r="179" spans="2:4">
      <c r="B179" s="22">
        <v>175</v>
      </c>
      <c r="C179" s="22" t="s">
        <v>245</v>
      </c>
      <c r="D179" s="367" t="s">
        <v>246</v>
      </c>
    </row>
    <row r="180" spans="2:4">
      <c r="B180" s="22">
        <v>176</v>
      </c>
      <c r="C180" s="22"/>
      <c r="D180" s="367" t="s">
        <v>247</v>
      </c>
    </row>
    <row r="181" spans="2:4">
      <c r="B181" s="22">
        <v>177</v>
      </c>
      <c r="C181" s="22"/>
      <c r="D181" s="367" t="s">
        <v>248</v>
      </c>
    </row>
    <row r="182" spans="2:4">
      <c r="B182" s="22">
        <v>178</v>
      </c>
      <c r="C182" s="22"/>
      <c r="D182" s="367" t="s">
        <v>249</v>
      </c>
    </row>
    <row r="183" spans="2:4">
      <c r="B183" s="22">
        <v>179</v>
      </c>
      <c r="C183" s="22" t="s">
        <v>250</v>
      </c>
      <c r="D183" s="367" t="s">
        <v>251</v>
      </c>
    </row>
    <row r="184" spans="2:4">
      <c r="B184" s="22">
        <v>180</v>
      </c>
      <c r="C184" s="22"/>
      <c r="D184" s="367" t="s">
        <v>252</v>
      </c>
    </row>
    <row r="185" spans="2:4">
      <c r="B185" s="22">
        <v>181</v>
      </c>
      <c r="C185" s="22"/>
      <c r="D185" s="367" t="s">
        <v>253</v>
      </c>
    </row>
    <row r="186" spans="2:4">
      <c r="B186" s="22">
        <v>182</v>
      </c>
      <c r="C186" s="22"/>
      <c r="D186" s="367" t="s">
        <v>254</v>
      </c>
    </row>
    <row r="187" spans="2:4">
      <c r="B187" s="22">
        <v>183</v>
      </c>
      <c r="C187" s="22" t="s">
        <v>255</v>
      </c>
      <c r="D187" s="367" t="s">
        <v>256</v>
      </c>
    </row>
    <row r="188" spans="2:4">
      <c r="B188" s="22">
        <v>184</v>
      </c>
      <c r="C188" s="22"/>
      <c r="D188" s="367" t="s">
        <v>257</v>
      </c>
    </row>
    <row r="189" spans="2:4">
      <c r="B189" s="22">
        <v>185</v>
      </c>
      <c r="C189" s="22"/>
      <c r="D189" s="367" t="s">
        <v>258</v>
      </c>
    </row>
    <row r="190" spans="2:4">
      <c r="B190" s="22">
        <v>186</v>
      </c>
      <c r="C190" s="22"/>
      <c r="D190" s="367" t="s">
        <v>259</v>
      </c>
    </row>
    <row r="191" spans="2:4">
      <c r="B191" s="22">
        <v>187</v>
      </c>
      <c r="C191" s="22"/>
      <c r="D191" s="367" t="s">
        <v>260</v>
      </c>
    </row>
    <row r="192" spans="2:4">
      <c r="B192" s="22">
        <v>188</v>
      </c>
      <c r="C192" s="22" t="s">
        <v>261</v>
      </c>
      <c r="D192" s="367" t="s">
        <v>262</v>
      </c>
    </row>
    <row r="193" spans="2:4">
      <c r="B193" s="22">
        <v>189</v>
      </c>
      <c r="C193" s="22"/>
      <c r="D193" s="367" t="s">
        <v>263</v>
      </c>
    </row>
    <row r="194" spans="2:4">
      <c r="B194" s="22">
        <v>190</v>
      </c>
      <c r="C194" s="22" t="s">
        <v>264</v>
      </c>
      <c r="D194" s="367" t="s">
        <v>265</v>
      </c>
    </row>
    <row r="195" spans="2:4">
      <c r="B195" s="22">
        <v>191</v>
      </c>
      <c r="C195" s="22"/>
      <c r="D195" s="367" t="s">
        <v>266</v>
      </c>
    </row>
    <row r="196" spans="2:4">
      <c r="B196" s="22">
        <v>192</v>
      </c>
      <c r="C196" s="22"/>
      <c r="D196" s="367" t="s">
        <v>267</v>
      </c>
    </row>
    <row r="197" spans="2:4">
      <c r="B197" s="22">
        <v>193</v>
      </c>
      <c r="C197" s="22"/>
      <c r="D197" s="367" t="s">
        <v>268</v>
      </c>
    </row>
    <row r="198" spans="2:4">
      <c r="B198" s="22">
        <v>194</v>
      </c>
      <c r="C198" s="22" t="s">
        <v>269</v>
      </c>
      <c r="D198" s="367" t="s">
        <v>270</v>
      </c>
    </row>
    <row r="199" spans="2:4">
      <c r="B199" s="22">
        <v>195</v>
      </c>
      <c r="C199" s="22" t="s">
        <v>271</v>
      </c>
      <c r="D199" s="367" t="s">
        <v>272</v>
      </c>
    </row>
    <row r="200" spans="2:4">
      <c r="B200" s="22">
        <v>196</v>
      </c>
      <c r="C200" s="22"/>
      <c r="D200" s="367" t="s">
        <v>273</v>
      </c>
    </row>
    <row r="201" spans="2:4">
      <c r="B201" s="22">
        <v>197</v>
      </c>
      <c r="C201" s="22"/>
      <c r="D201" s="367" t="s">
        <v>274</v>
      </c>
    </row>
    <row r="202" spans="2:4">
      <c r="B202" s="22">
        <v>198</v>
      </c>
      <c r="C202" s="22"/>
      <c r="D202" s="367" t="s">
        <v>275</v>
      </c>
    </row>
    <row r="203" spans="2:4">
      <c r="B203" s="22">
        <v>199</v>
      </c>
      <c r="C203" s="22" t="s">
        <v>276</v>
      </c>
      <c r="D203" s="367" t="s">
        <v>277</v>
      </c>
    </row>
    <row r="204" spans="2:4">
      <c r="B204" s="22">
        <v>200</v>
      </c>
      <c r="C204" s="22"/>
      <c r="D204" s="367" t="s">
        <v>278</v>
      </c>
    </row>
    <row r="205" spans="2:4">
      <c r="B205" s="22">
        <v>201</v>
      </c>
      <c r="C205" s="22" t="s">
        <v>279</v>
      </c>
      <c r="D205" s="367" t="s">
        <v>280</v>
      </c>
    </row>
    <row r="206" spans="2:4">
      <c r="B206" s="22">
        <v>202</v>
      </c>
      <c r="C206" s="22"/>
      <c r="D206" s="367" t="s">
        <v>281</v>
      </c>
    </row>
    <row r="207" spans="2:4">
      <c r="B207" s="22">
        <v>203</v>
      </c>
      <c r="C207" s="22" t="s">
        <v>282</v>
      </c>
      <c r="D207" s="367" t="s">
        <v>283</v>
      </c>
    </row>
    <row r="208" spans="2:4">
      <c r="B208" s="22">
        <v>204</v>
      </c>
      <c r="C208" s="22"/>
      <c r="D208" s="367" t="s">
        <v>284</v>
      </c>
    </row>
    <row r="209" spans="2:4">
      <c r="B209" s="22">
        <v>205</v>
      </c>
      <c r="C209" s="22"/>
      <c r="D209" s="367" t="s">
        <v>285</v>
      </c>
    </row>
    <row r="210" spans="2:4">
      <c r="B210" s="22">
        <v>206</v>
      </c>
      <c r="C210" s="22"/>
      <c r="D210" s="367" t="s">
        <v>286</v>
      </c>
    </row>
    <row r="211" spans="2:4">
      <c r="B211" s="22">
        <v>207</v>
      </c>
      <c r="C211" s="22"/>
      <c r="D211" s="367" t="s">
        <v>287</v>
      </c>
    </row>
    <row r="212" spans="2:4">
      <c r="B212" s="22">
        <v>208</v>
      </c>
      <c r="C212" s="22" t="s">
        <v>288</v>
      </c>
      <c r="D212" s="367" t="s">
        <v>289</v>
      </c>
    </row>
    <row r="213" spans="2:4">
      <c r="B213" s="22">
        <v>209</v>
      </c>
      <c r="C213" s="22"/>
      <c r="D213" s="367" t="s">
        <v>290</v>
      </c>
    </row>
    <row r="214" spans="2:4">
      <c r="B214" s="22">
        <v>210</v>
      </c>
      <c r="C214" s="22" t="s">
        <v>291</v>
      </c>
      <c r="D214" s="367" t="s">
        <v>292</v>
      </c>
    </row>
    <row r="215" spans="2:4">
      <c r="B215" s="22">
        <v>211</v>
      </c>
      <c r="C215" s="22" t="s">
        <v>293</v>
      </c>
      <c r="D215" s="367" t="s">
        <v>294</v>
      </c>
    </row>
    <row r="216" spans="2:4">
      <c r="B216" s="22">
        <v>212</v>
      </c>
      <c r="C216" s="22"/>
      <c r="D216" s="367" t="s">
        <v>295</v>
      </c>
    </row>
    <row r="217" spans="2:4">
      <c r="B217" s="22">
        <v>213</v>
      </c>
      <c r="C217" s="22"/>
      <c r="D217" s="367" t="s">
        <v>296</v>
      </c>
    </row>
    <row r="218" spans="2:4">
      <c r="B218" s="22">
        <v>214</v>
      </c>
      <c r="C218" s="22"/>
      <c r="D218" s="367" t="s">
        <v>297</v>
      </c>
    </row>
    <row r="219" spans="2:4">
      <c r="B219" s="22">
        <v>215</v>
      </c>
      <c r="C219" s="22"/>
      <c r="D219" s="367" t="s">
        <v>298</v>
      </c>
    </row>
    <row r="220" spans="2:4">
      <c r="B220" s="22">
        <v>216</v>
      </c>
      <c r="C220" s="22" t="s">
        <v>299</v>
      </c>
      <c r="D220" s="367" t="s">
        <v>300</v>
      </c>
    </row>
    <row r="221" spans="2:4">
      <c r="B221" s="22">
        <v>217</v>
      </c>
      <c r="C221" s="22"/>
      <c r="D221" s="367" t="s">
        <v>301</v>
      </c>
    </row>
    <row r="222" spans="2:4">
      <c r="B222" s="22">
        <v>218</v>
      </c>
      <c r="C222" s="22"/>
      <c r="D222" s="367" t="s">
        <v>302</v>
      </c>
    </row>
    <row r="223" spans="2:4">
      <c r="B223" s="22">
        <v>219</v>
      </c>
      <c r="C223" s="22"/>
      <c r="D223" s="367" t="s">
        <v>303</v>
      </c>
    </row>
    <row r="224" spans="2:4">
      <c r="B224" s="22">
        <v>220</v>
      </c>
      <c r="C224" s="22" t="s">
        <v>304</v>
      </c>
      <c r="D224" s="367" t="s">
        <v>305</v>
      </c>
    </row>
    <row r="225" spans="2:4">
      <c r="B225" s="22">
        <v>221</v>
      </c>
      <c r="C225" s="22" t="s">
        <v>306</v>
      </c>
      <c r="D225" s="367" t="s">
        <v>307</v>
      </c>
    </row>
    <row r="226" spans="2:4">
      <c r="B226" s="22">
        <v>222</v>
      </c>
      <c r="C226" s="22"/>
      <c r="D226" s="367" t="s">
        <v>308</v>
      </c>
    </row>
    <row r="227" spans="2:4">
      <c r="B227" s="22">
        <v>223</v>
      </c>
      <c r="C227" s="22" t="s">
        <v>309</v>
      </c>
      <c r="D227" s="367" t="s">
        <v>310</v>
      </c>
    </row>
    <row r="228" spans="2:4">
      <c r="B228" s="22">
        <v>224</v>
      </c>
      <c r="C228" s="22"/>
      <c r="D228" s="367" t="s">
        <v>311</v>
      </c>
    </row>
    <row r="229" spans="2:4">
      <c r="B229" s="22">
        <v>225</v>
      </c>
      <c r="C229" s="22" t="s">
        <v>312</v>
      </c>
      <c r="D229" s="367" t="s">
        <v>313</v>
      </c>
    </row>
    <row r="230" spans="2:4">
      <c r="B230" s="22">
        <v>226</v>
      </c>
      <c r="C230" s="22" t="s">
        <v>314</v>
      </c>
      <c r="D230" s="367" t="s">
        <v>315</v>
      </c>
    </row>
    <row r="231" spans="2:4">
      <c r="B231" s="22">
        <v>227</v>
      </c>
      <c r="C231" s="22"/>
      <c r="D231" s="367" t="s">
        <v>316</v>
      </c>
    </row>
    <row r="232" spans="2:4">
      <c r="B232" s="22">
        <v>228</v>
      </c>
      <c r="C232" s="22"/>
      <c r="D232" s="367" t="s">
        <v>317</v>
      </c>
    </row>
    <row r="233" spans="2:4">
      <c r="B233" s="22">
        <v>229</v>
      </c>
      <c r="C233" s="22"/>
      <c r="D233" s="367" t="s">
        <v>318</v>
      </c>
    </row>
    <row r="234" spans="2:4">
      <c r="B234" s="22">
        <v>230</v>
      </c>
      <c r="C234" s="22"/>
      <c r="D234" s="367" t="s">
        <v>319</v>
      </c>
    </row>
    <row r="235" spans="2:4">
      <c r="B235" s="22">
        <v>231</v>
      </c>
      <c r="C235" s="22" t="s">
        <v>320</v>
      </c>
      <c r="D235" s="367" t="s">
        <v>321</v>
      </c>
    </row>
    <row r="236" spans="2:4">
      <c r="B236" s="22">
        <v>232</v>
      </c>
      <c r="C236" s="22" t="s">
        <v>322</v>
      </c>
      <c r="D236" s="367" t="s">
        <v>323</v>
      </c>
    </row>
    <row r="237" spans="2:4">
      <c r="B237" s="22">
        <v>233</v>
      </c>
      <c r="C237" s="22" t="s">
        <v>324</v>
      </c>
      <c r="D237" s="367" t="s">
        <v>325</v>
      </c>
    </row>
    <row r="238" spans="2:4">
      <c r="B238" s="22">
        <v>234</v>
      </c>
      <c r="C238" s="22"/>
      <c r="D238" s="367" t="s">
        <v>326</v>
      </c>
    </row>
    <row r="239" spans="2:4">
      <c r="B239" s="22">
        <v>235</v>
      </c>
      <c r="C239" s="22" t="s">
        <v>327</v>
      </c>
      <c r="D239" s="367" t="s">
        <v>328</v>
      </c>
    </row>
    <row r="240" spans="2:4">
      <c r="B240" s="22">
        <v>236</v>
      </c>
      <c r="C240" s="22" t="s">
        <v>329</v>
      </c>
      <c r="D240" s="367" t="s">
        <v>330</v>
      </c>
    </row>
    <row r="241" spans="2:4">
      <c r="B241" s="22">
        <v>237</v>
      </c>
      <c r="C241" s="22" t="s">
        <v>331</v>
      </c>
      <c r="D241" s="367" t="s">
        <v>332</v>
      </c>
    </row>
    <row r="242" spans="2:4">
      <c r="B242" s="22">
        <v>238</v>
      </c>
      <c r="C242" s="22"/>
      <c r="D242" s="367" t="s">
        <v>333</v>
      </c>
    </row>
    <row r="243" spans="2:4">
      <c r="B243" s="22">
        <v>239</v>
      </c>
      <c r="C243" s="22"/>
      <c r="D243" s="367" t="s">
        <v>334</v>
      </c>
    </row>
    <row r="244" spans="2:4">
      <c r="B244" s="22">
        <v>240</v>
      </c>
      <c r="C244" s="22"/>
      <c r="D244" s="367" t="s">
        <v>335</v>
      </c>
    </row>
    <row r="245" spans="2:4">
      <c r="B245" s="22">
        <v>241</v>
      </c>
      <c r="C245" s="22"/>
      <c r="D245" s="367" t="s">
        <v>336</v>
      </c>
    </row>
    <row r="246" spans="2:4">
      <c r="B246" s="22">
        <v>242</v>
      </c>
      <c r="C246" s="22" t="s">
        <v>337</v>
      </c>
      <c r="D246" s="367" t="s">
        <v>338</v>
      </c>
    </row>
    <row r="247" spans="2:4">
      <c r="B247" s="22">
        <v>243</v>
      </c>
      <c r="C247" s="22"/>
      <c r="D247" s="367" t="s">
        <v>339</v>
      </c>
    </row>
    <row r="248" spans="2:4">
      <c r="B248" s="22">
        <v>244</v>
      </c>
      <c r="C248" s="22"/>
      <c r="D248" s="367" t="s">
        <v>340</v>
      </c>
    </row>
    <row r="249" spans="2:4">
      <c r="B249" s="22">
        <v>245</v>
      </c>
      <c r="C249" s="22" t="s">
        <v>341</v>
      </c>
      <c r="D249" s="367" t="s">
        <v>342</v>
      </c>
    </row>
    <row r="250" spans="2:4">
      <c r="B250" s="22">
        <v>246</v>
      </c>
      <c r="C250" s="22"/>
      <c r="D250" s="367" t="s">
        <v>343</v>
      </c>
    </row>
    <row r="251" spans="2:4">
      <c r="B251" s="22">
        <v>247</v>
      </c>
      <c r="C251" s="22" t="s">
        <v>344</v>
      </c>
      <c r="D251" s="367" t="s">
        <v>345</v>
      </c>
    </row>
    <row r="252" spans="2:4">
      <c r="B252" s="22">
        <v>248</v>
      </c>
      <c r="C252" s="22" t="s">
        <v>346</v>
      </c>
      <c r="D252" s="367" t="s">
        <v>347</v>
      </c>
    </row>
    <row r="253" spans="2:4">
      <c r="B253" s="22">
        <v>249</v>
      </c>
      <c r="C253" s="22" t="s">
        <v>348</v>
      </c>
      <c r="D253" s="367" t="s">
        <v>349</v>
      </c>
    </row>
    <row r="254" spans="2:4">
      <c r="B254" s="22">
        <v>250</v>
      </c>
      <c r="C254" s="22"/>
      <c r="D254" s="367" t="s">
        <v>350</v>
      </c>
    </row>
    <row r="255" spans="2:4">
      <c r="B255" s="22">
        <v>251</v>
      </c>
      <c r="C255" s="22" t="s">
        <v>351</v>
      </c>
      <c r="D255" s="367" t="s">
        <v>352</v>
      </c>
    </row>
    <row r="256" spans="2:4">
      <c r="B256" s="22">
        <v>252</v>
      </c>
      <c r="C256" s="22" t="s">
        <v>353</v>
      </c>
      <c r="D256" s="367" t="s">
        <v>354</v>
      </c>
    </row>
    <row r="257" spans="2:4">
      <c r="B257" s="22">
        <v>253</v>
      </c>
      <c r="C257" s="22"/>
      <c r="D257" s="367" t="s">
        <v>355</v>
      </c>
    </row>
    <row r="258" spans="2:4">
      <c r="B258" s="22">
        <v>254</v>
      </c>
      <c r="C258" s="22"/>
      <c r="D258" s="367" t="s">
        <v>356</v>
      </c>
    </row>
    <row r="259" spans="2:4">
      <c r="B259" s="22">
        <v>255</v>
      </c>
      <c r="C259" s="22"/>
      <c r="D259" s="367" t="s">
        <v>357</v>
      </c>
    </row>
    <row r="260" spans="2:4">
      <c r="B260" s="22">
        <v>256</v>
      </c>
      <c r="C260" s="22"/>
      <c r="D260" s="367" t="s">
        <v>358</v>
      </c>
    </row>
    <row r="261" spans="2:4">
      <c r="B261" s="22">
        <v>257</v>
      </c>
      <c r="C261" s="22" t="s">
        <v>359</v>
      </c>
      <c r="D261" s="367" t="s">
        <v>360</v>
      </c>
    </row>
    <row r="262" spans="2:4">
      <c r="B262" s="22">
        <v>258</v>
      </c>
      <c r="C262" s="22" t="s">
        <v>361</v>
      </c>
      <c r="D262" s="367" t="s">
        <v>362</v>
      </c>
    </row>
    <row r="263" spans="2:4">
      <c r="B263" s="22">
        <v>259</v>
      </c>
      <c r="C263" s="22" t="s">
        <v>363</v>
      </c>
      <c r="D263" s="367" t="s">
        <v>364</v>
      </c>
    </row>
    <row r="264" spans="2:4">
      <c r="B264" s="22">
        <v>260</v>
      </c>
      <c r="C264" s="22" t="s">
        <v>365</v>
      </c>
      <c r="D264" s="367" t="s">
        <v>366</v>
      </c>
    </row>
    <row r="265" spans="2:4">
      <c r="B265" s="22">
        <v>261</v>
      </c>
      <c r="C265" s="22"/>
      <c r="D265" s="367" t="s">
        <v>367</v>
      </c>
    </row>
    <row r="266" spans="2:4">
      <c r="B266" s="22">
        <v>262</v>
      </c>
      <c r="C266" s="22" t="s">
        <v>368</v>
      </c>
      <c r="D266" s="367" t="s">
        <v>369</v>
      </c>
    </row>
    <row r="267" spans="2:4">
      <c r="B267" s="22">
        <v>263</v>
      </c>
      <c r="C267" s="22" t="s">
        <v>370</v>
      </c>
      <c r="D267" s="367" t="s">
        <v>371</v>
      </c>
    </row>
    <row r="268" spans="2:4">
      <c r="B268" s="22">
        <v>264</v>
      </c>
      <c r="C268" s="22"/>
      <c r="D268" s="367" t="s">
        <v>372</v>
      </c>
    </row>
    <row r="269" spans="2:4">
      <c r="B269" s="22">
        <v>265</v>
      </c>
      <c r="C269" s="22"/>
      <c r="D269" s="367" t="s">
        <v>373</v>
      </c>
    </row>
    <row r="270" spans="2:4">
      <c r="B270" s="22">
        <v>266</v>
      </c>
      <c r="C270" s="22"/>
      <c r="D270" s="367" t="s">
        <v>374</v>
      </c>
    </row>
    <row r="271" spans="2:4">
      <c r="B271" s="22">
        <v>267</v>
      </c>
      <c r="C271" s="22" t="s">
        <v>375</v>
      </c>
      <c r="D271" s="367" t="s">
        <v>376</v>
      </c>
    </row>
    <row r="272" spans="2:4">
      <c r="B272" s="22">
        <v>268</v>
      </c>
      <c r="C272" s="22"/>
      <c r="D272" s="367" t="s">
        <v>377</v>
      </c>
    </row>
    <row r="273" spans="2:4">
      <c r="B273" s="22">
        <v>269</v>
      </c>
      <c r="C273" s="22" t="s">
        <v>378</v>
      </c>
      <c r="D273" s="367" t="s">
        <v>379</v>
      </c>
    </row>
    <row r="274" spans="2:4">
      <c r="B274" s="22">
        <v>270</v>
      </c>
      <c r="C274" s="22"/>
      <c r="D274" s="367" t="s">
        <v>380</v>
      </c>
    </row>
    <row r="275" spans="2:4">
      <c r="B275" s="22">
        <v>271</v>
      </c>
      <c r="C275" s="22"/>
      <c r="D275" s="367" t="s">
        <v>381</v>
      </c>
    </row>
    <row r="276" spans="2:4">
      <c r="B276" s="22">
        <v>272</v>
      </c>
      <c r="C276" s="22"/>
      <c r="D276" s="367" t="s">
        <v>382</v>
      </c>
    </row>
    <row r="277" spans="2:4">
      <c r="B277" s="22">
        <v>273</v>
      </c>
      <c r="C277" s="22" t="s">
        <v>383</v>
      </c>
      <c r="D277" s="367" t="s">
        <v>384</v>
      </c>
    </row>
    <row r="278" spans="2:4">
      <c r="B278" s="22">
        <v>274</v>
      </c>
      <c r="C278" s="22" t="s">
        <v>385</v>
      </c>
      <c r="D278" s="367" t="s">
        <v>386</v>
      </c>
    </row>
    <row r="279" spans="2:4">
      <c r="B279" s="22">
        <v>275</v>
      </c>
      <c r="C279" s="22"/>
      <c r="D279" s="367" t="s">
        <v>387</v>
      </c>
    </row>
    <row r="280" spans="2:4">
      <c r="B280" s="22">
        <v>276</v>
      </c>
      <c r="C280" s="22"/>
      <c r="D280" s="367" t="s">
        <v>388</v>
      </c>
    </row>
    <row r="281" spans="2:4">
      <c r="B281" s="22">
        <v>277</v>
      </c>
      <c r="C281" s="22" t="s">
        <v>389</v>
      </c>
      <c r="D281" s="367" t="s">
        <v>390</v>
      </c>
    </row>
    <row r="282" spans="2:4">
      <c r="B282" s="22">
        <v>278</v>
      </c>
      <c r="C282" s="22" t="s">
        <v>391</v>
      </c>
      <c r="D282" s="367" t="s">
        <v>392</v>
      </c>
    </row>
    <row r="283" spans="2:4">
      <c r="B283" s="22">
        <v>279</v>
      </c>
      <c r="C283" s="22" t="s">
        <v>393</v>
      </c>
      <c r="D283" s="367" t="s">
        <v>394</v>
      </c>
    </row>
    <row r="284" spans="2:4">
      <c r="B284" s="22">
        <v>280</v>
      </c>
      <c r="C284" s="22" t="s">
        <v>17</v>
      </c>
      <c r="D284" s="367" t="s">
        <v>395</v>
      </c>
    </row>
    <row r="285" spans="2:4">
      <c r="B285" s="22">
        <v>281</v>
      </c>
      <c r="C285" s="22"/>
      <c r="D285" s="367" t="s">
        <v>396</v>
      </c>
    </row>
    <row r="286" spans="2:4">
      <c r="B286" s="22">
        <v>282</v>
      </c>
      <c r="C286" s="22" t="s">
        <v>397</v>
      </c>
      <c r="D286" s="367" t="s">
        <v>398</v>
      </c>
    </row>
    <row r="287" spans="2:4">
      <c r="B287" s="22">
        <v>283</v>
      </c>
      <c r="C287" s="22"/>
      <c r="D287" s="367" t="s">
        <v>399</v>
      </c>
    </row>
    <row r="288" spans="2:4">
      <c r="B288" s="22">
        <v>284</v>
      </c>
      <c r="C288" s="22"/>
      <c r="D288" s="367" t="s">
        <v>400</v>
      </c>
    </row>
    <row r="289" spans="2:4">
      <c r="B289" s="22">
        <v>285</v>
      </c>
      <c r="C289" s="22"/>
      <c r="D289" s="367" t="s">
        <v>401</v>
      </c>
    </row>
    <row r="290" spans="2:4">
      <c r="B290" s="22">
        <v>286</v>
      </c>
      <c r="C290" s="22"/>
      <c r="D290" s="367" t="s">
        <v>402</v>
      </c>
    </row>
    <row r="291" spans="2:4">
      <c r="B291" s="22">
        <v>287</v>
      </c>
      <c r="C291" s="22"/>
      <c r="D291" s="367" t="s">
        <v>403</v>
      </c>
    </row>
    <row r="292" spans="2:4">
      <c r="B292" s="22">
        <v>288</v>
      </c>
      <c r="C292" s="22"/>
      <c r="D292" s="367" t="s">
        <v>404</v>
      </c>
    </row>
    <row r="293" spans="2:4">
      <c r="B293" s="23"/>
    </row>
    <row r="294" spans="2:4" ht="15" thickBot="1">
      <c r="B294" s="30" t="s">
        <v>405</v>
      </c>
    </row>
    <row r="295" spans="2:4" ht="15" thickBot="1">
      <c r="B295" s="24" t="s">
        <v>406</v>
      </c>
      <c r="C295" s="25" t="s">
        <v>3</v>
      </c>
      <c r="D295" s="368" t="s">
        <v>407</v>
      </c>
    </row>
    <row r="296" spans="2:4" ht="26.1" customHeight="1" thickBot="1">
      <c r="B296" s="26">
        <v>1</v>
      </c>
      <c r="C296" s="28" t="s">
        <v>408</v>
      </c>
      <c r="D296" s="369" t="s">
        <v>409</v>
      </c>
    </row>
    <row r="297" spans="2:4" ht="15" thickBot="1">
      <c r="B297" s="28">
        <v>2</v>
      </c>
      <c r="C297" s="28" t="s">
        <v>410</v>
      </c>
      <c r="D297" s="369" t="s">
        <v>411</v>
      </c>
    </row>
    <row r="298" spans="2:4" ht="15" thickBot="1">
      <c r="B298" s="28">
        <v>3</v>
      </c>
      <c r="C298" s="28" t="s">
        <v>412</v>
      </c>
      <c r="D298" s="369" t="s">
        <v>413</v>
      </c>
    </row>
    <row r="299" spans="2:4" ht="15" thickBot="1">
      <c r="B299" s="28">
        <v>4</v>
      </c>
      <c r="C299" s="28" t="s">
        <v>414</v>
      </c>
      <c r="D299" s="369" t="s">
        <v>415</v>
      </c>
    </row>
    <row r="300" spans="2:4" ht="15" thickBot="1">
      <c r="B300" s="28">
        <v>5</v>
      </c>
      <c r="C300" s="28" t="s">
        <v>416</v>
      </c>
      <c r="D300" s="369" t="s">
        <v>417</v>
      </c>
    </row>
    <row r="301" spans="2:4" ht="15" thickBot="1">
      <c r="B301" s="28">
        <v>6</v>
      </c>
      <c r="C301" s="28" t="s">
        <v>418</v>
      </c>
      <c r="D301" s="369" t="s">
        <v>419</v>
      </c>
    </row>
    <row r="302" spans="2:4" ht="15" thickBot="1">
      <c r="B302" s="28">
        <v>7</v>
      </c>
      <c r="C302" s="28" t="s">
        <v>420</v>
      </c>
      <c r="D302" s="369" t="s">
        <v>421</v>
      </c>
    </row>
    <row r="303" spans="2:4" ht="15" thickBot="1">
      <c r="B303" s="28">
        <v>8</v>
      </c>
      <c r="C303" s="28" t="s">
        <v>422</v>
      </c>
      <c r="D303" s="369" t="s">
        <v>423</v>
      </c>
    </row>
    <row r="304" spans="2:4" ht="15" thickBot="1">
      <c r="B304" s="28">
        <v>9</v>
      </c>
      <c r="C304" s="28" t="s">
        <v>424</v>
      </c>
      <c r="D304" s="369" t="s">
        <v>425</v>
      </c>
    </row>
    <row r="305" spans="2:4" ht="15" thickBot="1">
      <c r="B305" s="28">
        <v>10</v>
      </c>
      <c r="C305" s="28" t="s">
        <v>426</v>
      </c>
      <c r="D305" s="369" t="s">
        <v>427</v>
      </c>
    </row>
    <row r="306" spans="2:4" ht="15" thickBot="1">
      <c r="B306" s="28">
        <v>11</v>
      </c>
      <c r="C306" s="28" t="s">
        <v>428</v>
      </c>
      <c r="D306" s="369" t="s">
        <v>429</v>
      </c>
    </row>
    <row r="307" spans="2:4" ht="15" thickBot="1">
      <c r="B307" s="28">
        <v>12</v>
      </c>
      <c r="C307" s="28" t="s">
        <v>430</v>
      </c>
      <c r="D307" s="369" t="s">
        <v>431</v>
      </c>
    </row>
    <row r="308" spans="2:4" ht="15" thickBot="1">
      <c r="B308" s="28">
        <v>13</v>
      </c>
      <c r="C308" s="28" t="s">
        <v>50</v>
      </c>
      <c r="D308" s="369" t="s">
        <v>432</v>
      </c>
    </row>
    <row r="309" spans="2:4" ht="15" thickBot="1">
      <c r="B309" s="28">
        <v>14</v>
      </c>
      <c r="C309" s="28" t="s">
        <v>433</v>
      </c>
      <c r="D309" s="369" t="s">
        <v>434</v>
      </c>
    </row>
    <row r="310" spans="2:4" ht="15" thickBot="1">
      <c r="B310" s="28">
        <v>15</v>
      </c>
      <c r="C310" s="28" t="s">
        <v>435</v>
      </c>
      <c r="D310" s="369" t="s">
        <v>436</v>
      </c>
    </row>
    <row r="311" spans="2:4" ht="15" thickBot="1">
      <c r="B311" s="28">
        <v>16</v>
      </c>
      <c r="C311" s="28" t="s">
        <v>437</v>
      </c>
      <c r="D311" s="369" t="s">
        <v>438</v>
      </c>
    </row>
    <row r="312" spans="2:4" ht="15" thickBot="1">
      <c r="B312" s="28">
        <v>17</v>
      </c>
      <c r="C312" s="28" t="s">
        <v>439</v>
      </c>
      <c r="D312" s="369" t="s">
        <v>440</v>
      </c>
    </row>
    <row r="313" spans="2:4" ht="15" thickBot="1">
      <c r="B313" s="28">
        <v>18</v>
      </c>
      <c r="C313" s="28" t="s">
        <v>441</v>
      </c>
      <c r="D313" s="369" t="s">
        <v>442</v>
      </c>
    </row>
    <row r="314" spans="2:4" ht="15" thickBot="1">
      <c r="B314" s="28">
        <v>19</v>
      </c>
      <c r="C314" s="28" t="s">
        <v>443</v>
      </c>
      <c r="D314" s="369" t="s">
        <v>444</v>
      </c>
    </row>
    <row r="315" spans="2:4" ht="15" thickBot="1">
      <c r="B315" s="28">
        <v>20</v>
      </c>
      <c r="C315" s="28" t="s">
        <v>76</v>
      </c>
      <c r="D315" s="369" t="s">
        <v>445</v>
      </c>
    </row>
    <row r="316" spans="2:4" ht="15" thickBot="1">
      <c r="B316" s="28">
        <v>21</v>
      </c>
      <c r="C316" s="28" t="s">
        <v>446</v>
      </c>
      <c r="D316" s="369" t="s">
        <v>447</v>
      </c>
    </row>
    <row r="317" spans="2:4" ht="15" thickBot="1">
      <c r="B317" s="28">
        <v>22</v>
      </c>
      <c r="C317" s="28" t="s">
        <v>448</v>
      </c>
      <c r="D317" s="369" t="s">
        <v>449</v>
      </c>
    </row>
    <row r="318" spans="2:4" ht="15" thickBot="1">
      <c r="B318" s="28">
        <v>23</v>
      </c>
      <c r="C318" s="28" t="s">
        <v>450</v>
      </c>
      <c r="D318" s="369" t="s">
        <v>451</v>
      </c>
    </row>
    <row r="319" spans="2:4" ht="15" thickBot="1">
      <c r="B319" s="28">
        <v>24</v>
      </c>
      <c r="C319" s="28" t="s">
        <v>83</v>
      </c>
      <c r="D319" s="369" t="s">
        <v>452</v>
      </c>
    </row>
    <row r="320" spans="2:4" ht="15" thickBot="1">
      <c r="B320" s="28">
        <v>25</v>
      </c>
      <c r="C320" s="28" t="s">
        <v>88</v>
      </c>
      <c r="D320" s="369" t="s">
        <v>453</v>
      </c>
    </row>
    <row r="321" spans="2:4" ht="15" thickBot="1">
      <c r="B321" s="28">
        <v>26</v>
      </c>
      <c r="C321" s="28" t="s">
        <v>92</v>
      </c>
      <c r="D321" s="369" t="s">
        <v>454</v>
      </c>
    </row>
    <row r="322" spans="2:4" ht="15" thickBot="1">
      <c r="B322" s="28">
        <v>27</v>
      </c>
      <c r="C322" s="28" t="s">
        <v>455</v>
      </c>
      <c r="D322" s="369" t="s">
        <v>456</v>
      </c>
    </row>
    <row r="323" spans="2:4" ht="15" thickBot="1">
      <c r="B323" s="28">
        <v>28</v>
      </c>
      <c r="C323" s="28" t="s">
        <v>457</v>
      </c>
      <c r="D323" s="369" t="s">
        <v>458</v>
      </c>
    </row>
    <row r="324" spans="2:4" ht="15" thickBot="1">
      <c r="B324" s="28">
        <v>29</v>
      </c>
      <c r="C324" s="28" t="s">
        <v>459</v>
      </c>
      <c r="D324" s="369" t="s">
        <v>460</v>
      </c>
    </row>
    <row r="325" spans="2:4" ht="15" thickBot="1">
      <c r="B325" s="28">
        <v>30</v>
      </c>
      <c r="C325" s="28" t="s">
        <v>108</v>
      </c>
      <c r="D325" s="369" t="s">
        <v>461</v>
      </c>
    </row>
    <row r="326" spans="2:4" ht="15" thickBot="1">
      <c r="B326" s="28">
        <v>31</v>
      </c>
      <c r="C326" s="28" t="s">
        <v>462</v>
      </c>
      <c r="D326" s="369" t="s">
        <v>463</v>
      </c>
    </row>
    <row r="327" spans="2:4" ht="15" thickBot="1">
      <c r="B327" s="28">
        <v>32</v>
      </c>
      <c r="C327" s="28" t="s">
        <v>464</v>
      </c>
      <c r="D327" s="369" t="s">
        <v>465</v>
      </c>
    </row>
    <row r="328" spans="2:4" ht="15" thickBot="1">
      <c r="B328" s="28">
        <v>33</v>
      </c>
      <c r="C328" s="28" t="s">
        <v>466</v>
      </c>
      <c r="D328" s="369" t="s">
        <v>467</v>
      </c>
    </row>
    <row r="329" spans="2:4" ht="15" thickBot="1">
      <c r="B329" s="28">
        <v>34</v>
      </c>
      <c r="C329" s="28" t="s">
        <v>468</v>
      </c>
      <c r="D329" s="369" t="s">
        <v>469</v>
      </c>
    </row>
    <row r="330" spans="2:4" ht="15" thickBot="1">
      <c r="B330" s="28">
        <v>35</v>
      </c>
      <c r="C330" s="28" t="s">
        <v>470</v>
      </c>
      <c r="D330" s="369" t="s">
        <v>471</v>
      </c>
    </row>
    <row r="331" spans="2:4" ht="15" thickBot="1">
      <c r="B331" s="28">
        <v>36</v>
      </c>
      <c r="C331" s="28" t="s">
        <v>472</v>
      </c>
      <c r="D331" s="369" t="s">
        <v>473</v>
      </c>
    </row>
    <row r="332" spans="2:4" ht="15" thickBot="1">
      <c r="B332" s="28">
        <v>37</v>
      </c>
      <c r="C332" s="28" t="s">
        <v>474</v>
      </c>
      <c r="D332" s="369" t="s">
        <v>475</v>
      </c>
    </row>
    <row r="333" spans="2:4" ht="15" thickBot="1">
      <c r="B333" s="28">
        <v>38</v>
      </c>
      <c r="C333" s="28" t="s">
        <v>148</v>
      </c>
      <c r="D333" s="369" t="s">
        <v>476</v>
      </c>
    </row>
    <row r="334" spans="2:4" ht="15" thickBot="1">
      <c r="B334" s="28">
        <v>39</v>
      </c>
      <c r="C334" s="28" t="s">
        <v>477</v>
      </c>
      <c r="D334" s="369" t="s">
        <v>478</v>
      </c>
    </row>
    <row r="335" spans="2:4" ht="15" thickBot="1">
      <c r="B335" s="28">
        <v>40</v>
      </c>
      <c r="C335" s="28" t="s">
        <v>479</v>
      </c>
      <c r="D335" s="369" t="s">
        <v>480</v>
      </c>
    </row>
    <row r="336" spans="2:4" ht="15" thickBot="1">
      <c r="B336" s="28">
        <v>41</v>
      </c>
      <c r="C336" s="28" t="s">
        <v>481</v>
      </c>
      <c r="D336" s="369" t="s">
        <v>482</v>
      </c>
    </row>
    <row r="337" spans="2:4" ht="15" thickBot="1">
      <c r="B337" s="28">
        <v>42</v>
      </c>
      <c r="C337" s="28" t="s">
        <v>483</v>
      </c>
      <c r="D337" s="369" t="s">
        <v>484</v>
      </c>
    </row>
    <row r="338" spans="2:4" ht="15" thickBot="1">
      <c r="B338" s="28">
        <v>43</v>
      </c>
      <c r="C338" s="28" t="s">
        <v>485</v>
      </c>
      <c r="D338" s="369" t="s">
        <v>486</v>
      </c>
    </row>
    <row r="339" spans="2:4" ht="15" thickBot="1">
      <c r="B339" s="28">
        <v>44</v>
      </c>
      <c r="C339" s="28" t="s">
        <v>487</v>
      </c>
      <c r="D339" s="369" t="s">
        <v>488</v>
      </c>
    </row>
    <row r="340" spans="2:4" ht="15" thickBot="1">
      <c r="B340" s="28">
        <v>45</v>
      </c>
      <c r="C340" s="28" t="s">
        <v>489</v>
      </c>
      <c r="D340" s="369" t="s">
        <v>490</v>
      </c>
    </row>
    <row r="341" spans="2:4" ht="15" thickBot="1">
      <c r="B341" s="28">
        <v>46</v>
      </c>
      <c r="C341" s="28" t="s">
        <v>491</v>
      </c>
      <c r="D341" s="369" t="s">
        <v>492</v>
      </c>
    </row>
    <row r="342" spans="2:4" ht="15" thickBot="1">
      <c r="B342" s="28">
        <v>47</v>
      </c>
      <c r="C342" s="28" t="s">
        <v>493</v>
      </c>
      <c r="D342" s="369" t="s">
        <v>494</v>
      </c>
    </row>
    <row r="343" spans="2:4" ht="15" thickBot="1">
      <c r="B343" s="28">
        <v>48</v>
      </c>
      <c r="C343" s="28" t="s">
        <v>495</v>
      </c>
      <c r="D343" s="369" t="s">
        <v>496</v>
      </c>
    </row>
    <row r="344" spans="2:4" ht="15" thickBot="1">
      <c r="B344" s="28">
        <v>49</v>
      </c>
      <c r="C344" s="28" t="s">
        <v>497</v>
      </c>
      <c r="D344" s="369" t="s">
        <v>498</v>
      </c>
    </row>
    <row r="345" spans="2:4" ht="15" thickBot="1">
      <c r="B345" s="28">
        <v>50</v>
      </c>
      <c r="C345" s="28" t="s">
        <v>499</v>
      </c>
      <c r="D345" s="369" t="s">
        <v>500</v>
      </c>
    </row>
    <row r="346" spans="2:4" ht="15" thickBot="1">
      <c r="B346" s="28">
        <v>51</v>
      </c>
      <c r="C346" s="28" t="s">
        <v>501</v>
      </c>
      <c r="D346" s="369" t="s">
        <v>502</v>
      </c>
    </row>
    <row r="347" spans="2:4" ht="15" thickBot="1">
      <c r="B347" s="28">
        <v>52</v>
      </c>
      <c r="C347" s="28" t="s">
        <v>503</v>
      </c>
      <c r="D347" s="369" t="s">
        <v>504</v>
      </c>
    </row>
    <row r="348" spans="2:4" ht="15" thickBot="1">
      <c r="B348" s="28">
        <v>53</v>
      </c>
      <c r="C348" s="28" t="s">
        <v>505</v>
      </c>
      <c r="D348" s="369" t="s">
        <v>506</v>
      </c>
    </row>
    <row r="349" spans="2:4" ht="15" thickBot="1">
      <c r="B349" s="28">
        <v>54</v>
      </c>
      <c r="C349" s="28" t="s">
        <v>220</v>
      </c>
      <c r="D349" s="369" t="s">
        <v>507</v>
      </c>
    </row>
    <row r="350" spans="2:4" ht="15" thickBot="1">
      <c r="B350" s="28">
        <v>55</v>
      </c>
      <c r="C350" s="28" t="s">
        <v>508</v>
      </c>
      <c r="D350" s="369" t="s">
        <v>509</v>
      </c>
    </row>
    <row r="351" spans="2:4" ht="15" thickBot="1">
      <c r="B351" s="28">
        <v>56</v>
      </c>
      <c r="C351" s="28" t="s">
        <v>510</v>
      </c>
      <c r="D351" s="369" t="s">
        <v>511</v>
      </c>
    </row>
    <row r="352" spans="2:4" ht="15" thickBot="1">
      <c r="B352" s="28">
        <v>57</v>
      </c>
      <c r="C352" s="28" t="s">
        <v>512</v>
      </c>
      <c r="D352" s="369" t="s">
        <v>513</v>
      </c>
    </row>
    <row r="353" spans="2:4" ht="15" thickBot="1">
      <c r="B353" s="28">
        <v>58</v>
      </c>
      <c r="C353" s="28" t="s">
        <v>514</v>
      </c>
      <c r="D353" s="369" t="s">
        <v>515</v>
      </c>
    </row>
    <row r="354" spans="2:4" ht="15" thickBot="1">
      <c r="B354" s="28">
        <v>59</v>
      </c>
      <c r="C354" s="28" t="s">
        <v>516</v>
      </c>
      <c r="D354" s="369" t="s">
        <v>517</v>
      </c>
    </row>
    <row r="355" spans="2:4" ht="15" thickBot="1">
      <c r="B355" s="28">
        <v>60</v>
      </c>
      <c r="C355" s="28" t="s">
        <v>518</v>
      </c>
      <c r="D355" s="369" t="s">
        <v>519</v>
      </c>
    </row>
    <row r="356" spans="2:4" ht="15" thickBot="1">
      <c r="B356" s="28">
        <v>61</v>
      </c>
      <c r="C356" s="28" t="s">
        <v>520</v>
      </c>
      <c r="D356" s="369" t="s">
        <v>521</v>
      </c>
    </row>
    <row r="357" spans="2:4" ht="15" thickBot="1">
      <c r="B357" s="28">
        <v>62</v>
      </c>
      <c r="C357" s="28" t="s">
        <v>522</v>
      </c>
      <c r="D357" s="369" t="s">
        <v>523</v>
      </c>
    </row>
    <row r="358" spans="2:4" ht="15" thickBot="1">
      <c r="B358" s="28">
        <v>63</v>
      </c>
      <c r="C358" s="28" t="s">
        <v>524</v>
      </c>
      <c r="D358" s="369" t="s">
        <v>525</v>
      </c>
    </row>
    <row r="359" spans="2:4" ht="15" thickBot="1">
      <c r="B359" s="28">
        <v>64</v>
      </c>
      <c r="C359" s="28" t="s">
        <v>526</v>
      </c>
      <c r="D359" s="369" t="s">
        <v>527</v>
      </c>
    </row>
    <row r="360" spans="2:4" ht="15" thickBot="1">
      <c r="B360" s="28">
        <v>65</v>
      </c>
      <c r="C360" s="28" t="s">
        <v>528</v>
      </c>
      <c r="D360" s="369" t="s">
        <v>529</v>
      </c>
    </row>
    <row r="361" spans="2:4" ht="15" thickBot="1">
      <c r="B361" s="28">
        <v>66</v>
      </c>
      <c r="C361" s="28" t="s">
        <v>530</v>
      </c>
      <c r="D361" s="369" t="s">
        <v>531</v>
      </c>
    </row>
    <row r="362" spans="2:4" ht="15" thickBot="1">
      <c r="B362" s="28">
        <v>67</v>
      </c>
      <c r="C362" s="28" t="s">
        <v>532</v>
      </c>
      <c r="D362" s="369" t="s">
        <v>533</v>
      </c>
    </row>
    <row r="363" spans="2:4" ht="15" thickBot="1">
      <c r="B363" s="28">
        <v>68</v>
      </c>
      <c r="C363" s="28" t="s">
        <v>534</v>
      </c>
      <c r="D363" s="369" t="s">
        <v>535</v>
      </c>
    </row>
    <row r="364" spans="2:4" ht="15" thickBot="1">
      <c r="B364" s="28">
        <v>69</v>
      </c>
      <c r="C364" s="28" t="s">
        <v>536</v>
      </c>
      <c r="D364" s="369" t="s">
        <v>537</v>
      </c>
    </row>
    <row r="365" spans="2:4" ht="15" thickBot="1">
      <c r="B365" s="28">
        <v>70</v>
      </c>
      <c r="C365" s="28" t="s">
        <v>538</v>
      </c>
      <c r="D365" s="369" t="s">
        <v>539</v>
      </c>
    </row>
    <row r="366" spans="2:4" ht="15" thickBot="1">
      <c r="B366" s="28">
        <v>71</v>
      </c>
      <c r="C366" s="28" t="s">
        <v>540</v>
      </c>
      <c r="D366" s="369" t="s">
        <v>541</v>
      </c>
    </row>
    <row r="367" spans="2:4" ht="15" thickBot="1">
      <c r="B367" s="28">
        <v>72</v>
      </c>
      <c r="C367" s="28" t="s">
        <v>291</v>
      </c>
      <c r="D367" s="369" t="s">
        <v>542</v>
      </c>
    </row>
    <row r="368" spans="2:4" ht="15" thickBot="1">
      <c r="B368" s="28">
        <v>73</v>
      </c>
      <c r="C368" s="28" t="s">
        <v>543</v>
      </c>
      <c r="D368" s="369" t="s">
        <v>544</v>
      </c>
    </row>
    <row r="369" spans="2:4" ht="15" thickBot="1">
      <c r="B369" s="28">
        <v>74</v>
      </c>
      <c r="C369" s="28" t="s">
        <v>545</v>
      </c>
      <c r="D369" s="369" t="s">
        <v>546</v>
      </c>
    </row>
    <row r="370" spans="2:4" ht="15" thickBot="1">
      <c r="B370" s="28">
        <v>75</v>
      </c>
      <c r="C370" s="28" t="s">
        <v>547</v>
      </c>
      <c r="D370" s="369" t="s">
        <v>548</v>
      </c>
    </row>
    <row r="371" spans="2:4" ht="15" thickBot="1">
      <c r="B371" s="28">
        <v>76</v>
      </c>
      <c r="C371" s="28" t="s">
        <v>549</v>
      </c>
      <c r="D371" s="369" t="s">
        <v>550</v>
      </c>
    </row>
    <row r="372" spans="2:4" ht="15" thickBot="1">
      <c r="B372" s="28">
        <v>77</v>
      </c>
      <c r="C372" s="28" t="s">
        <v>551</v>
      </c>
      <c r="D372" s="369" t="s">
        <v>552</v>
      </c>
    </row>
    <row r="373" spans="2:4" ht="15" thickBot="1">
      <c r="B373" s="28">
        <v>78</v>
      </c>
      <c r="C373" s="28" t="s">
        <v>306</v>
      </c>
      <c r="D373" s="369" t="s">
        <v>553</v>
      </c>
    </row>
    <row r="374" spans="2:4" ht="15" thickBot="1">
      <c r="B374" s="28">
        <v>79</v>
      </c>
      <c r="C374" s="28" t="s">
        <v>554</v>
      </c>
      <c r="D374" s="369" t="s">
        <v>555</v>
      </c>
    </row>
    <row r="375" spans="2:4" ht="15" thickBot="1">
      <c r="B375" s="28">
        <v>80</v>
      </c>
      <c r="C375" s="28" t="s">
        <v>556</v>
      </c>
      <c r="D375" s="369" t="s">
        <v>557</v>
      </c>
    </row>
    <row r="376" spans="2:4" ht="15" thickBot="1">
      <c r="B376" s="28">
        <v>81</v>
      </c>
      <c r="C376" s="28" t="s">
        <v>558</v>
      </c>
      <c r="D376" s="369" t="s">
        <v>559</v>
      </c>
    </row>
    <row r="377" spans="2:4" ht="15" thickBot="1">
      <c r="B377" s="28">
        <v>82</v>
      </c>
      <c r="C377" s="28" t="s">
        <v>560</v>
      </c>
      <c r="D377" s="369" t="s">
        <v>561</v>
      </c>
    </row>
    <row r="378" spans="2:4" ht="15" thickBot="1">
      <c r="B378" s="28">
        <v>83</v>
      </c>
      <c r="C378" s="28" t="s">
        <v>562</v>
      </c>
      <c r="D378" s="369" t="s">
        <v>563</v>
      </c>
    </row>
    <row r="379" spans="2:4" ht="15" thickBot="1">
      <c r="B379" s="28">
        <v>84</v>
      </c>
      <c r="C379" s="28" t="s">
        <v>564</v>
      </c>
      <c r="D379" s="369" t="s">
        <v>565</v>
      </c>
    </row>
    <row r="380" spans="2:4" ht="15" thickBot="1">
      <c r="B380" s="28">
        <v>85</v>
      </c>
      <c r="C380" s="28" t="s">
        <v>312</v>
      </c>
      <c r="D380" s="369" t="s">
        <v>566</v>
      </c>
    </row>
    <row r="381" spans="2:4" ht="15" thickBot="1">
      <c r="B381" s="28">
        <v>86</v>
      </c>
      <c r="C381" s="28" t="s">
        <v>314</v>
      </c>
      <c r="D381" s="369" t="s">
        <v>567</v>
      </c>
    </row>
    <row r="382" spans="2:4" ht="15" thickBot="1">
      <c r="B382" s="28">
        <v>87</v>
      </c>
      <c r="C382" s="28" t="s">
        <v>568</v>
      </c>
      <c r="D382" s="369" t="s">
        <v>569</v>
      </c>
    </row>
    <row r="383" spans="2:4" ht="15" thickBot="1">
      <c r="B383" s="28">
        <v>88</v>
      </c>
      <c r="C383" s="28" t="s">
        <v>570</v>
      </c>
      <c r="D383" s="369" t="s">
        <v>571</v>
      </c>
    </row>
    <row r="384" spans="2:4" ht="15" thickBot="1">
      <c r="B384" s="28">
        <v>89</v>
      </c>
      <c r="C384" s="28" t="s">
        <v>572</v>
      </c>
      <c r="D384" s="369" t="s">
        <v>573</v>
      </c>
    </row>
    <row r="385" spans="2:4" ht="15" thickBot="1">
      <c r="B385" s="28">
        <v>90</v>
      </c>
      <c r="C385" s="28" t="s">
        <v>574</v>
      </c>
      <c r="D385" s="369" t="s">
        <v>575</v>
      </c>
    </row>
    <row r="386" spans="2:4" ht="15" thickBot="1">
      <c r="B386" s="28">
        <v>91</v>
      </c>
      <c r="C386" s="28" t="s">
        <v>576</v>
      </c>
      <c r="D386" s="369" t="s">
        <v>577</v>
      </c>
    </row>
    <row r="387" spans="2:4" ht="15" thickBot="1">
      <c r="B387" s="28">
        <v>92</v>
      </c>
      <c r="C387" s="28" t="s">
        <v>578</v>
      </c>
      <c r="D387" s="369" t="s">
        <v>579</v>
      </c>
    </row>
    <row r="388" spans="2:4" ht="15" thickBot="1">
      <c r="B388" s="28">
        <v>93</v>
      </c>
      <c r="C388" s="28" t="s">
        <v>580</v>
      </c>
      <c r="D388" s="369" t="s">
        <v>581</v>
      </c>
    </row>
    <row r="389" spans="2:4" ht="15" thickBot="1">
      <c r="B389" s="28">
        <v>94</v>
      </c>
      <c r="C389" s="28" t="s">
        <v>582</v>
      </c>
      <c r="D389" s="369" t="s">
        <v>583</v>
      </c>
    </row>
    <row r="390" spans="2:4" ht="15" thickBot="1">
      <c r="B390" s="28">
        <v>95</v>
      </c>
      <c r="C390" s="28" t="s">
        <v>584</v>
      </c>
      <c r="D390" s="369" t="s">
        <v>585</v>
      </c>
    </row>
    <row r="391" spans="2:4" ht="15" thickBot="1">
      <c r="B391" s="28">
        <v>96</v>
      </c>
      <c r="C391" s="28" t="s">
        <v>365</v>
      </c>
      <c r="D391" s="369" t="s">
        <v>586</v>
      </c>
    </row>
    <row r="392" spans="2:4" ht="15" thickBot="1">
      <c r="B392" s="28">
        <v>97</v>
      </c>
      <c r="C392" s="28" t="s">
        <v>587</v>
      </c>
      <c r="D392" s="369" t="s">
        <v>588</v>
      </c>
    </row>
    <row r="393" spans="2:4" ht="15" thickBot="1">
      <c r="B393" s="28">
        <v>98</v>
      </c>
      <c r="C393" s="28" t="s">
        <v>215</v>
      </c>
      <c r="D393" s="369" t="s">
        <v>589</v>
      </c>
    </row>
    <row r="394" spans="2:4" ht="15" thickBot="1">
      <c r="B394" s="28">
        <v>99</v>
      </c>
      <c r="C394" s="28" t="s">
        <v>329</v>
      </c>
      <c r="D394" s="369" t="s">
        <v>590</v>
      </c>
    </row>
    <row r="395" spans="2:4" ht="15" thickBot="1">
      <c r="B395" s="28">
        <v>100</v>
      </c>
      <c r="C395" s="28" t="s">
        <v>591</v>
      </c>
      <c r="D395" s="369" t="s">
        <v>592</v>
      </c>
    </row>
    <row r="396" spans="2:4" ht="15" thickBot="1">
      <c r="B396" s="28">
        <v>101</v>
      </c>
      <c r="C396" s="28" t="s">
        <v>593</v>
      </c>
      <c r="D396" s="369" t="s">
        <v>594</v>
      </c>
    </row>
    <row r="397" spans="2:4" ht="15" thickBot="1">
      <c r="B397" s="28">
        <v>102</v>
      </c>
      <c r="C397" s="28" t="s">
        <v>595</v>
      </c>
      <c r="D397" s="369" t="s">
        <v>596</v>
      </c>
    </row>
    <row r="398" spans="2:4" ht="15" thickBot="1">
      <c r="B398" s="28">
        <v>103</v>
      </c>
      <c r="C398" s="28" t="s">
        <v>597</v>
      </c>
      <c r="D398" s="369" t="s">
        <v>598</v>
      </c>
    </row>
    <row r="399" spans="2:4" ht="15" thickBot="1">
      <c r="B399" s="28">
        <v>104</v>
      </c>
      <c r="C399" s="28" t="s">
        <v>309</v>
      </c>
      <c r="D399" s="369" t="s">
        <v>599</v>
      </c>
    </row>
    <row r="400" spans="2:4" ht="15" thickBot="1">
      <c r="B400" s="28">
        <v>105</v>
      </c>
      <c r="C400" s="28" t="s">
        <v>600</v>
      </c>
      <c r="D400" s="369" t="s">
        <v>601</v>
      </c>
    </row>
    <row r="401" spans="2:4" ht="15" thickBot="1">
      <c r="B401" s="28">
        <v>106</v>
      </c>
      <c r="C401" s="28" t="s">
        <v>602</v>
      </c>
      <c r="D401" s="369" t="s">
        <v>603</v>
      </c>
    </row>
    <row r="402" spans="2:4" ht="15" thickBot="1">
      <c r="B402" s="28">
        <v>107</v>
      </c>
      <c r="C402" s="28" t="s">
        <v>604</v>
      </c>
      <c r="D402" s="369" t="s">
        <v>605</v>
      </c>
    </row>
    <row r="403" spans="2:4" ht="15" thickBot="1">
      <c r="B403" s="28">
        <v>108</v>
      </c>
      <c r="C403" s="28" t="s">
        <v>606</v>
      </c>
      <c r="D403" s="369" t="s">
        <v>607</v>
      </c>
    </row>
    <row r="404" spans="2:4" ht="15" thickBot="1">
      <c r="B404" s="28">
        <v>109</v>
      </c>
      <c r="C404" s="28" t="s">
        <v>608</v>
      </c>
      <c r="D404" s="369" t="s">
        <v>609</v>
      </c>
    </row>
    <row r="405" spans="2:4" ht="15" thickBot="1">
      <c r="B405" s="28">
        <v>110</v>
      </c>
      <c r="C405" s="28" t="s">
        <v>610</v>
      </c>
      <c r="D405" s="369" t="s">
        <v>611</v>
      </c>
    </row>
    <row r="406" spans="2:4" ht="15" thickBot="1">
      <c r="B406" s="28">
        <v>111</v>
      </c>
      <c r="C406" s="28" t="s">
        <v>612</v>
      </c>
      <c r="D406" s="369" t="s">
        <v>613</v>
      </c>
    </row>
    <row r="407" spans="2:4" ht="15" thickBot="1">
      <c r="B407" s="28">
        <v>112</v>
      </c>
      <c r="C407" s="28" t="s">
        <v>614</v>
      </c>
      <c r="D407" s="369" t="s">
        <v>615</v>
      </c>
    </row>
    <row r="408" spans="2:4" ht="15" thickBot="1">
      <c r="B408" s="28">
        <v>113</v>
      </c>
      <c r="C408" s="28" t="s">
        <v>616</v>
      </c>
      <c r="D408" s="369" t="s">
        <v>617</v>
      </c>
    </row>
    <row r="409" spans="2:4" ht="15" thickBot="1">
      <c r="B409" s="28">
        <v>114</v>
      </c>
      <c r="C409" s="28" t="s">
        <v>15</v>
      </c>
      <c r="D409" s="369" t="s">
        <v>618</v>
      </c>
    </row>
    <row r="410" spans="2:4" ht="15" thickBot="1">
      <c r="B410" s="28">
        <v>115</v>
      </c>
      <c r="C410" s="28" t="s">
        <v>619</v>
      </c>
      <c r="D410" s="369" t="s">
        <v>620</v>
      </c>
    </row>
    <row r="411" spans="2:4" ht="15" thickBot="1">
      <c r="B411" s="28">
        <v>116</v>
      </c>
      <c r="C411" s="28" t="s">
        <v>621</v>
      </c>
      <c r="D411" s="369" t="s">
        <v>622</v>
      </c>
    </row>
    <row r="412" spans="2:4" ht="15" thickBot="1">
      <c r="B412" s="28">
        <v>117</v>
      </c>
      <c r="C412" s="28" t="s">
        <v>623</v>
      </c>
      <c r="D412" s="369" t="s">
        <v>624</v>
      </c>
    </row>
    <row r="413" spans="2:4" ht="15" thickBot="1">
      <c r="B413" s="28">
        <v>118</v>
      </c>
      <c r="C413" s="28" t="s">
        <v>625</v>
      </c>
      <c r="D413" s="369" t="s">
        <v>626</v>
      </c>
    </row>
    <row r="414" spans="2:4" ht="15" thickBot="1">
      <c r="B414" s="28">
        <v>119</v>
      </c>
      <c r="C414" s="28" t="s">
        <v>627</v>
      </c>
      <c r="D414" s="369" t="s">
        <v>628</v>
      </c>
    </row>
    <row r="415" spans="2:4" ht="15" thickBot="1">
      <c r="B415" s="28">
        <v>120</v>
      </c>
      <c r="C415" s="28" t="s">
        <v>629</v>
      </c>
      <c r="D415" s="369" t="s">
        <v>630</v>
      </c>
    </row>
  </sheetData>
  <conditionalFormatting sqref="D5:D292">
    <cfRule type="duplicateValues" dxfId="15" priority="1"/>
  </conditionalFormatting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/>
  </sheetPr>
  <dimension ref="A1:K61"/>
  <sheetViews>
    <sheetView showGridLines="0" zoomScaleNormal="100" workbookViewId="0">
      <pane xSplit="4" ySplit="4" topLeftCell="E33" activePane="bottomRight" state="frozen"/>
      <selection pane="bottomRight" activeCell="J58" sqref="J58:J60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28.5703125" style="9" customWidth="1"/>
    <col min="3" max="3" width="14.85546875" style="7" customWidth="1"/>
    <col min="4" max="4" width="16.140625" style="7" customWidth="1"/>
    <col min="5" max="5" width="13.42578125" style="7" customWidth="1"/>
    <col min="6" max="6" width="13.42578125" style="7" bestFit="1" customWidth="1"/>
    <col min="7" max="7" width="17.140625" style="7" customWidth="1"/>
    <col min="8" max="8" width="14.42578125" style="7" customWidth="1"/>
    <col min="9" max="9" width="16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677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8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204000000</v>
      </c>
      <c r="D5" s="189">
        <f t="shared" ref="D5:K5" si="0">SUM(D6:D8)</f>
        <v>204000000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204000000</v>
      </c>
      <c r="J5" s="189">
        <f t="shared" si="0"/>
        <v>204000000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204000000</v>
      </c>
      <c r="D8" s="190">
        <v>204000000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204000000</v>
      </c>
      <c r="J8" s="190">
        <f t="shared" si="3"/>
        <v>204000000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3873494746</v>
      </c>
      <c r="D9" s="189">
        <f t="shared" ref="D9:G9" si="5">SUM(D10:D27)</f>
        <v>8854680728</v>
      </c>
      <c r="E9" s="189">
        <f t="shared" si="1"/>
        <v>4981185982</v>
      </c>
      <c r="F9" s="189">
        <f t="shared" si="5"/>
        <v>4981185982</v>
      </c>
      <c r="G9" s="189">
        <f t="shared" si="5"/>
        <v>0</v>
      </c>
      <c r="H9" s="189">
        <f t="shared" si="2"/>
        <v>-4981185982</v>
      </c>
      <c r="I9" s="189">
        <f t="shared" si="3"/>
        <v>8854680728</v>
      </c>
      <c r="J9" s="189">
        <f t="shared" si="3"/>
        <v>8854680728</v>
      </c>
      <c r="K9" s="189">
        <f t="shared" si="4"/>
        <v>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>
        <v>245702070</v>
      </c>
      <c r="D11" s="190">
        <v>358025070</v>
      </c>
      <c r="E11" s="197">
        <f t="shared" si="1"/>
        <v>112323000</v>
      </c>
      <c r="F11" s="190">
        <f>24573000+87750000</f>
        <v>112323000</v>
      </c>
      <c r="G11" s="190"/>
      <c r="H11" s="190">
        <f t="shared" si="2"/>
        <v>-112323000</v>
      </c>
      <c r="I11" s="190">
        <f t="shared" si="3"/>
        <v>358025070</v>
      </c>
      <c r="J11" s="190">
        <f t="shared" si="3"/>
        <v>358025070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1570325673</v>
      </c>
      <c r="D13" s="190">
        <v>1748595015</v>
      </c>
      <c r="E13" s="197">
        <f t="shared" si="1"/>
        <v>178269342</v>
      </c>
      <c r="F13" s="197">
        <f>36162863+123817735+3364838+14923906</f>
        <v>178269342</v>
      </c>
      <c r="G13" s="190"/>
      <c r="H13" s="190">
        <f t="shared" si="2"/>
        <v>-178269342</v>
      </c>
      <c r="I13" s="190">
        <f t="shared" si="3"/>
        <v>1748595015</v>
      </c>
      <c r="J13" s="190">
        <f t="shared" si="3"/>
        <v>1748595015</v>
      </c>
      <c r="K13" s="190">
        <f t="shared" si="4"/>
        <v>0</v>
      </c>
    </row>
    <row r="14" spans="1:11" ht="13.35" customHeight="1">
      <c r="B14" s="198" t="s">
        <v>6262</v>
      </c>
      <c r="C14" s="191">
        <v>1870560</v>
      </c>
      <c r="D14" s="191">
        <v>1870560</v>
      </c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1870560</v>
      </c>
      <c r="J14" s="191">
        <f t="shared" si="3"/>
        <v>1870560</v>
      </c>
      <c r="K14" s="191">
        <f t="shared" si="4"/>
        <v>0</v>
      </c>
    </row>
    <row r="15" spans="1:11" ht="13.35" customHeight="1">
      <c r="B15" s="192" t="s">
        <v>6263</v>
      </c>
      <c r="C15" s="190">
        <v>1122783315</v>
      </c>
      <c r="D15" s="190">
        <v>4174117175</v>
      </c>
      <c r="E15" s="197">
        <f t="shared" si="1"/>
        <v>3051333860</v>
      </c>
      <c r="F15" s="197">
        <f>217476639+21747663+91123873+282247744+438737941+100000000+1800000000+100000000</f>
        <v>3051333860</v>
      </c>
      <c r="G15" s="190"/>
      <c r="H15" s="190">
        <f t="shared" si="2"/>
        <v>-3051333860</v>
      </c>
      <c r="I15" s="190">
        <f t="shared" si="3"/>
        <v>4174117175</v>
      </c>
      <c r="J15" s="190">
        <f t="shared" si="3"/>
        <v>4174117175</v>
      </c>
      <c r="K15" s="190">
        <f t="shared" si="4"/>
        <v>0</v>
      </c>
    </row>
    <row r="16" spans="1:11" ht="13.35" customHeight="1">
      <c r="B16" s="198" t="s">
        <v>6264</v>
      </c>
      <c r="C16" s="191">
        <v>28368844</v>
      </c>
      <c r="D16" s="191">
        <v>60767545</v>
      </c>
      <c r="E16" s="199">
        <f t="shared" si="1"/>
        <v>32398701</v>
      </c>
      <c r="F16" s="199">
        <v>32398701</v>
      </c>
      <c r="G16" s="191"/>
      <c r="H16" s="191">
        <f t="shared" si="2"/>
        <v>-32398701</v>
      </c>
      <c r="I16" s="191">
        <f t="shared" si="3"/>
        <v>60767545</v>
      </c>
      <c r="J16" s="191">
        <f t="shared" si="3"/>
        <v>60767545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>
        <v>16653621</v>
      </c>
      <c r="E17" s="197">
        <f t="shared" si="1"/>
        <v>16653621</v>
      </c>
      <c r="F17" s="190">
        <v>16653621</v>
      </c>
      <c r="G17" s="190"/>
      <c r="H17" s="190">
        <f t="shared" si="2"/>
        <v>-16653621</v>
      </c>
      <c r="I17" s="190">
        <f t="shared" si="3"/>
        <v>16653621</v>
      </c>
      <c r="J17" s="190">
        <f t="shared" si="3"/>
        <v>16653621</v>
      </c>
      <c r="K17" s="190">
        <f t="shared" si="4"/>
        <v>0</v>
      </c>
    </row>
    <row r="18" spans="2:11" ht="13.35" customHeight="1">
      <c r="B18" s="198" t="s">
        <v>6266</v>
      </c>
      <c r="C18" s="191">
        <v>98702598</v>
      </c>
      <c r="D18" s="191">
        <v>216704560</v>
      </c>
      <c r="E18" s="199">
        <f t="shared" si="1"/>
        <v>118001962</v>
      </c>
      <c r="F18" s="199">
        <v>118001962</v>
      </c>
      <c r="G18" s="191"/>
      <c r="H18" s="191">
        <f t="shared" si="2"/>
        <v>-118001962</v>
      </c>
      <c r="I18" s="191">
        <f t="shared" si="3"/>
        <v>216704560</v>
      </c>
      <c r="J18" s="191">
        <f t="shared" si="3"/>
        <v>216704560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>
        <v>22880617</v>
      </c>
      <c r="E19" s="197">
        <f t="shared" si="1"/>
        <v>22880617</v>
      </c>
      <c r="F19" s="190">
        <v>22880617</v>
      </c>
      <c r="G19" s="190"/>
      <c r="H19" s="190">
        <f t="shared" si="2"/>
        <v>-22880617</v>
      </c>
      <c r="I19" s="190">
        <f t="shared" si="3"/>
        <v>22880617</v>
      </c>
      <c r="J19" s="190">
        <f t="shared" si="3"/>
        <v>22880617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>
        <v>10502</v>
      </c>
      <c r="E20" s="199">
        <f t="shared" si="1"/>
        <v>10502</v>
      </c>
      <c r="F20" s="199">
        <v>10502</v>
      </c>
      <c r="G20" s="191"/>
      <c r="H20" s="191">
        <f t="shared" si="2"/>
        <v>-10502</v>
      </c>
      <c r="I20" s="191">
        <f t="shared" si="3"/>
        <v>10502</v>
      </c>
      <c r="J20" s="191">
        <f t="shared" si="3"/>
        <v>10502</v>
      </c>
      <c r="K20" s="191">
        <f t="shared" si="4"/>
        <v>0</v>
      </c>
    </row>
    <row r="21" spans="2:11" ht="13.35" customHeight="1">
      <c r="B21" s="192" t="s">
        <v>6269</v>
      </c>
      <c r="C21" s="190">
        <v>462324306</v>
      </c>
      <c r="D21" s="190">
        <v>507454584</v>
      </c>
      <c r="E21" s="197">
        <f t="shared" si="1"/>
        <v>45130278</v>
      </c>
      <c r="F21" s="190">
        <v>45130278</v>
      </c>
      <c r="G21" s="190"/>
      <c r="H21" s="190">
        <f t="shared" si="2"/>
        <v>-45130278</v>
      </c>
      <c r="I21" s="190">
        <f t="shared" si="3"/>
        <v>507454584</v>
      </c>
      <c r="J21" s="190">
        <f t="shared" si="3"/>
        <v>507454584</v>
      </c>
      <c r="K21" s="190">
        <f t="shared" si="4"/>
        <v>0</v>
      </c>
    </row>
    <row r="22" spans="2:11" ht="13.35" customHeight="1">
      <c r="B22" s="198" t="s">
        <v>6270</v>
      </c>
      <c r="C22" s="191">
        <v>159759169</v>
      </c>
      <c r="D22" s="191">
        <v>1563943268</v>
      </c>
      <c r="E22" s="199">
        <f>D22-C22</f>
        <v>1404184099</v>
      </c>
      <c r="F22" s="191">
        <v>1404184099</v>
      </c>
      <c r="G22" s="191"/>
      <c r="H22" s="191">
        <f t="shared" si="2"/>
        <v>-1404184099</v>
      </c>
      <c r="I22" s="191">
        <f t="shared" si="3"/>
        <v>1563943268</v>
      </c>
      <c r="J22" s="191">
        <f t="shared" si="3"/>
        <v>1563943268</v>
      </c>
      <c r="K22" s="191">
        <f t="shared" si="4"/>
        <v>0</v>
      </c>
    </row>
    <row r="23" spans="2:11" ht="13.35" customHeight="1">
      <c r="B23" s="192" t="s">
        <v>6271</v>
      </c>
      <c r="C23" s="190">
        <v>183658211</v>
      </c>
      <c r="D23" s="190">
        <v>183658211</v>
      </c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183658211</v>
      </c>
      <c r="J23" s="190">
        <f t="shared" si="3"/>
        <v>183658211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1719618209</v>
      </c>
      <c r="D37" s="189">
        <f t="shared" ref="D37:G37" si="7">+SUM(D38:D39)</f>
        <v>1716218640</v>
      </c>
      <c r="E37" s="189">
        <f t="shared" si="1"/>
        <v>-3399569</v>
      </c>
      <c r="F37" s="189">
        <f t="shared" si="7"/>
        <v>0</v>
      </c>
      <c r="G37" s="189">
        <f t="shared" si="7"/>
        <v>-120255152</v>
      </c>
      <c r="H37" s="189">
        <f t="shared" si="2"/>
        <v>-120255152</v>
      </c>
      <c r="I37" s="189">
        <f t="shared" si="3"/>
        <v>1719618209</v>
      </c>
      <c r="J37" s="189">
        <f t="shared" si="3"/>
        <v>1595963488</v>
      </c>
      <c r="K37" s="189">
        <f t="shared" si="4"/>
        <v>-123654721</v>
      </c>
    </row>
    <row r="38" spans="2:11" ht="13.35" customHeight="1">
      <c r="B38" s="198" t="s">
        <v>6283</v>
      </c>
      <c r="C38" s="191">
        <v>1719618209</v>
      </c>
      <c r="D38" s="191">
        <v>1716218640</v>
      </c>
      <c r="E38" s="200">
        <f t="shared" si="1"/>
        <v>-3399569</v>
      </c>
      <c r="F38" s="191"/>
      <c r="G38" s="191">
        <v>-120255152</v>
      </c>
      <c r="H38" s="191">
        <f t="shared" si="2"/>
        <v>-120255152</v>
      </c>
      <c r="I38" s="191">
        <f t="shared" si="3"/>
        <v>1719618209</v>
      </c>
      <c r="J38" s="191">
        <f t="shared" si="3"/>
        <v>1595963488</v>
      </c>
      <c r="K38" s="191">
        <f t="shared" si="4"/>
        <v>-123654721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307108464</v>
      </c>
      <c r="D40" s="189">
        <f t="shared" ref="D40:G40" si="8">SUM(D41:D44)</f>
        <v>307108464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307108464</v>
      </c>
      <c r="J40" s="189">
        <f t="shared" si="3"/>
        <v>307108464</v>
      </c>
      <c r="K40" s="189">
        <f t="shared" si="4"/>
        <v>0</v>
      </c>
    </row>
    <row r="41" spans="2:11" ht="13.35" customHeight="1">
      <c r="B41" s="198" t="s">
        <v>6286</v>
      </c>
      <c r="C41" s="191">
        <v>307108464</v>
      </c>
      <c r="D41" s="191">
        <v>307108464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307108464</v>
      </c>
      <c r="J41" s="191">
        <f t="shared" si="3"/>
        <v>307108464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0</v>
      </c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0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635728066</v>
      </c>
      <c r="D50" s="189">
        <f t="shared" ref="D50:G50" si="10">SUM(D51:D53)</f>
        <v>635728066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635728066</v>
      </c>
      <c r="J50" s="189">
        <f t="shared" si="3"/>
        <v>635728066</v>
      </c>
      <c r="K50" s="189">
        <f t="shared" si="4"/>
        <v>0</v>
      </c>
    </row>
    <row r="51" spans="2:11" ht="13.35" customHeight="1">
      <c r="B51" s="198" t="s">
        <v>6293</v>
      </c>
      <c r="C51" s="191">
        <v>489706522</v>
      </c>
      <c r="D51" s="191">
        <v>489706522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489706522</v>
      </c>
      <c r="J51" s="191">
        <f t="shared" si="3"/>
        <v>489706522</v>
      </c>
      <c r="K51" s="191">
        <f t="shared" si="4"/>
        <v>0</v>
      </c>
    </row>
    <row r="52" spans="2:11" ht="13.35" customHeight="1">
      <c r="B52" s="192" t="s">
        <v>6294</v>
      </c>
      <c r="C52" s="190">
        <v>146021544</v>
      </c>
      <c r="D52" s="190">
        <v>146021544</v>
      </c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146021544</v>
      </c>
      <c r="J52" s="190">
        <f t="shared" si="3"/>
        <v>146021544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 t="shared" ref="C57:G57" si="11">SUM(C58:C60)</f>
        <v>284995508</v>
      </c>
      <c r="D57" s="189">
        <f t="shared" si="11"/>
        <v>0</v>
      </c>
      <c r="E57" s="189">
        <f t="shared" si="1"/>
        <v>-284995508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284995508</v>
      </c>
      <c r="J57" s="189">
        <f t="shared" si="3"/>
        <v>0</v>
      </c>
      <c r="K57" s="189">
        <f t="shared" si="4"/>
        <v>-284995508</v>
      </c>
    </row>
    <row r="58" spans="2:11" ht="13.35" customHeight="1">
      <c r="B58" s="198" t="s">
        <v>6297</v>
      </c>
      <c r="C58" s="191">
        <v>247995508</v>
      </c>
      <c r="D58" s="191"/>
      <c r="E58" s="200">
        <f t="shared" si="1"/>
        <v>-247995508</v>
      </c>
      <c r="F58" s="191"/>
      <c r="G58" s="191"/>
      <c r="H58" s="191">
        <f t="shared" si="2"/>
        <v>0</v>
      </c>
      <c r="I58" s="191">
        <f t="shared" si="3"/>
        <v>247995508</v>
      </c>
      <c r="J58" s="191">
        <f t="shared" si="3"/>
        <v>0</v>
      </c>
      <c r="K58" s="191">
        <f t="shared" si="4"/>
        <v>-247995508</v>
      </c>
    </row>
    <row r="59" spans="2:11" ht="13.35" customHeight="1">
      <c r="B59" s="192" t="s">
        <v>6298</v>
      </c>
      <c r="C59" s="221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>
        <v>37000000</v>
      </c>
      <c r="D60" s="191"/>
      <c r="E60" s="200">
        <f t="shared" si="1"/>
        <v>-37000000</v>
      </c>
      <c r="F60" s="191"/>
      <c r="G60" s="191"/>
      <c r="H60" s="191">
        <f t="shared" si="2"/>
        <v>0</v>
      </c>
      <c r="I60" s="191">
        <f t="shared" si="3"/>
        <v>37000000</v>
      </c>
      <c r="J60" s="191">
        <f t="shared" si="3"/>
        <v>0</v>
      </c>
      <c r="K60" s="191">
        <f t="shared" si="4"/>
        <v>-37000000</v>
      </c>
    </row>
    <row r="61" spans="2:11" ht="13.35" customHeight="1">
      <c r="B61" s="201" t="s">
        <v>825</v>
      </c>
      <c r="C61" s="195">
        <f>C5+C9+C28+C37+C40+C45+C50</f>
        <v>6739949485</v>
      </c>
      <c r="D61" s="195">
        <f>D5+D9+D28+D37+D40+D45+D50</f>
        <v>11717735898</v>
      </c>
      <c r="E61" s="195">
        <f>E5+E9+E28+E37+E40+E45+E50</f>
        <v>4977786413</v>
      </c>
      <c r="F61" s="195">
        <f t="shared" ref="F61:J61" si="12">F5+F9+F28+F37+F40+F45+F50</f>
        <v>4981185982</v>
      </c>
      <c r="G61" s="195">
        <f t="shared" si="12"/>
        <v>-120255152</v>
      </c>
      <c r="H61" s="195">
        <f t="shared" si="12"/>
        <v>-5101441134</v>
      </c>
      <c r="I61" s="195">
        <f>I5+I9+I28+I37+I40+I45+I50</f>
        <v>11721135467</v>
      </c>
      <c r="J61" s="195">
        <f t="shared" si="12"/>
        <v>11597480746</v>
      </c>
      <c r="K61" s="195">
        <f>K5+K9+K28+K37+K40+K45+K50+K57</f>
        <v>-408650229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K61"/>
  <sheetViews>
    <sheetView showGridLines="0" zoomScale="110" zoomScaleNormal="110" workbookViewId="0">
      <pane xSplit="4" ySplit="4" topLeftCell="E31" activePane="bottomRight" state="frozen"/>
      <selection pane="bottomRight" activeCell="J22" sqref="J22:J23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1.42578125" style="9" customWidth="1"/>
    <col min="3" max="3" width="15.140625" style="7" bestFit="1" customWidth="1"/>
    <col min="4" max="4" width="15.42578125" style="7" bestFit="1" customWidth="1"/>
    <col min="5" max="6" width="13.5703125" style="7" bestFit="1" customWidth="1"/>
    <col min="7" max="7" width="15" style="7" bestFit="1" customWidth="1"/>
    <col min="8" max="8" width="13.5703125" style="7" bestFit="1" customWidth="1"/>
    <col min="9" max="10" width="15.42578125" style="7" bestFit="1" customWidth="1"/>
    <col min="11" max="11" width="12.42578125" style="7" bestFit="1" customWidth="1"/>
    <col min="12" max="16384" width="11.5703125" style="5"/>
  </cols>
  <sheetData>
    <row r="1" spans="1:11" ht="13.35" customHeight="1">
      <c r="A1" s="5" t="s">
        <v>6247</v>
      </c>
      <c r="B1" s="9" t="s">
        <v>682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11" t="s">
        <v>6252</v>
      </c>
      <c r="J3" s="412"/>
      <c r="K3" s="413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1021363527</v>
      </c>
      <c r="D5" s="189">
        <f t="shared" ref="D5:K5" si="0">SUM(D6:D8)</f>
        <v>1021363527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1021363527</v>
      </c>
      <c r="J5" s="189">
        <f t="shared" si="0"/>
        <v>1021363527</v>
      </c>
      <c r="K5" s="189">
        <f t="shared" si="0"/>
        <v>0</v>
      </c>
    </row>
    <row r="6" spans="1:11" ht="13.35" customHeight="1">
      <c r="B6" s="192" t="s">
        <v>6255</v>
      </c>
      <c r="C6" s="190">
        <v>984363527</v>
      </c>
      <c r="D6" s="190">
        <v>984363527</v>
      </c>
      <c r="E6" s="197">
        <f>D6-C6</f>
        <v>0</v>
      </c>
      <c r="F6" s="190"/>
      <c r="G6" s="190"/>
      <c r="H6" s="190">
        <f>G6-F6</f>
        <v>0</v>
      </c>
      <c r="I6" s="190">
        <f>C6+F6</f>
        <v>984363527</v>
      </c>
      <c r="J6" s="190">
        <f>D6+G6</f>
        <v>984363527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37000000</v>
      </c>
      <c r="D8" s="190">
        <v>37000000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37000000</v>
      </c>
      <c r="J8" s="190">
        <f t="shared" si="3"/>
        <v>37000000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1182570977</v>
      </c>
      <c r="D9" s="189">
        <f t="shared" ref="D9:G9" si="5">SUM(D10:D27)</f>
        <v>1182570977</v>
      </c>
      <c r="E9" s="189">
        <f t="shared" si="1"/>
        <v>0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1182570977</v>
      </c>
      <c r="J9" s="189">
        <f t="shared" si="3"/>
        <v>1182570977</v>
      </c>
      <c r="K9" s="189">
        <f t="shared" si="4"/>
        <v>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>
        <v>135288053</v>
      </c>
      <c r="D11" s="190">
        <v>135288053</v>
      </c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135288053</v>
      </c>
      <c r="J11" s="190">
        <f t="shared" si="3"/>
        <v>135288053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984363527</v>
      </c>
      <c r="D13" s="190">
        <v>984363527</v>
      </c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984363527</v>
      </c>
      <c r="J13" s="190">
        <f t="shared" si="3"/>
        <v>984363527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/>
      <c r="D16" s="191"/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0</v>
      </c>
      <c r="J16" s="191">
        <f t="shared" si="3"/>
        <v>0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/>
      <c r="D18" s="191"/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0</v>
      </c>
      <c r="J18" s="191">
        <f t="shared" si="3"/>
        <v>0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/>
      <c r="D21" s="216"/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0</v>
      </c>
      <c r="J21" s="190">
        <f t="shared" si="3"/>
        <v>0</v>
      </c>
      <c r="K21" s="190">
        <f t="shared" si="4"/>
        <v>0</v>
      </c>
    </row>
    <row r="22" spans="2:11" ht="13.35" customHeight="1">
      <c r="B22" s="198" t="s">
        <v>6270</v>
      </c>
      <c r="C22" s="191">
        <v>37246368</v>
      </c>
      <c r="D22" s="191">
        <v>38480090</v>
      </c>
      <c r="E22" s="199">
        <f t="shared" si="1"/>
        <v>1233722</v>
      </c>
      <c r="F22" s="191"/>
      <c r="G22" s="191"/>
      <c r="H22" s="191">
        <f t="shared" si="2"/>
        <v>0</v>
      </c>
      <c r="I22" s="191">
        <f t="shared" si="3"/>
        <v>37246368</v>
      </c>
      <c r="J22" s="191">
        <f t="shared" si="3"/>
        <v>38480090</v>
      </c>
      <c r="K22" s="191">
        <f t="shared" si="4"/>
        <v>1233722</v>
      </c>
    </row>
    <row r="23" spans="2:11" ht="13.35" customHeight="1">
      <c r="B23" s="192" t="s">
        <v>6271</v>
      </c>
      <c r="C23" s="190">
        <v>25673029</v>
      </c>
      <c r="D23" s="190">
        <v>24439307</v>
      </c>
      <c r="E23" s="197">
        <f t="shared" si="1"/>
        <v>-1233722</v>
      </c>
      <c r="F23" s="190"/>
      <c r="G23" s="190"/>
      <c r="H23" s="190">
        <f t="shared" si="2"/>
        <v>0</v>
      </c>
      <c r="I23" s="190">
        <f t="shared" si="3"/>
        <v>25673029</v>
      </c>
      <c r="J23" s="190">
        <f t="shared" si="3"/>
        <v>24439307</v>
      </c>
      <c r="K23" s="190">
        <f t="shared" si="4"/>
        <v>-1233722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11254350</v>
      </c>
      <c r="D37" s="189">
        <f t="shared" ref="D37:G37" si="7">+SUM(D38:D39)</f>
        <v>11254350</v>
      </c>
      <c r="E37" s="189">
        <f t="shared" si="1"/>
        <v>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11254350</v>
      </c>
      <c r="J37" s="189">
        <f t="shared" si="3"/>
        <v>11254350</v>
      </c>
      <c r="K37" s="189">
        <f t="shared" si="4"/>
        <v>0</v>
      </c>
    </row>
    <row r="38" spans="2:11" ht="13.35" customHeight="1">
      <c r="B38" s="198" t="s">
        <v>6283</v>
      </c>
      <c r="C38" s="191">
        <v>11254350</v>
      </c>
      <c r="D38" s="191">
        <v>11254350</v>
      </c>
      <c r="E38" s="200">
        <f t="shared" si="1"/>
        <v>0</v>
      </c>
      <c r="F38" s="191"/>
      <c r="G38" s="191"/>
      <c r="H38" s="191">
        <f t="shared" si="2"/>
        <v>0</v>
      </c>
      <c r="I38" s="191">
        <f t="shared" si="3"/>
        <v>11254350</v>
      </c>
      <c r="J38" s="191">
        <f t="shared" si="3"/>
        <v>11254350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24660339</v>
      </c>
      <c r="D40" s="189">
        <f t="shared" ref="D40:G40" si="8">SUM(D41:D44)</f>
        <v>24660339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24660339</v>
      </c>
      <c r="J40" s="189">
        <f t="shared" si="3"/>
        <v>24660339</v>
      </c>
      <c r="K40" s="189">
        <f t="shared" si="4"/>
        <v>0</v>
      </c>
    </row>
    <row r="41" spans="2:11" ht="13.35" customHeight="1">
      <c r="B41" s="198" t="s">
        <v>6286</v>
      </c>
      <c r="C41" s="191">
        <v>21443773</v>
      </c>
      <c r="D41" s="191">
        <v>21443773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21443773</v>
      </c>
      <c r="J41" s="191">
        <f t="shared" si="3"/>
        <v>21443773</v>
      </c>
      <c r="K41" s="191">
        <f t="shared" si="4"/>
        <v>0</v>
      </c>
    </row>
    <row r="42" spans="2:11" ht="13.35" customHeight="1">
      <c r="B42" s="192" t="s">
        <v>6301</v>
      </c>
      <c r="C42" s="190">
        <v>1072188</v>
      </c>
      <c r="D42" s="190">
        <v>1072188</v>
      </c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>
        <v>2144378</v>
      </c>
      <c r="D43" s="191">
        <v>2144378</v>
      </c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0</v>
      </c>
      <c r="D50" s="189">
        <f t="shared" ref="D50:G50" si="10">SUM(D51:D53)</f>
        <v>0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0</v>
      </c>
      <c r="J50" s="189">
        <f t="shared" si="3"/>
        <v>0</v>
      </c>
      <c r="K50" s="189">
        <f t="shared" si="4"/>
        <v>0</v>
      </c>
    </row>
    <row r="51" spans="2:11" ht="13.35" customHeight="1">
      <c r="B51" s="198" t="s">
        <v>6293</v>
      </c>
      <c r="C51" s="191"/>
      <c r="D51" s="191"/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0</v>
      </c>
      <c r="J51" s="191">
        <f t="shared" si="3"/>
        <v>0</v>
      </c>
      <c r="K51" s="191">
        <f t="shared" si="4"/>
        <v>0</v>
      </c>
    </row>
    <row r="52" spans="2:11" ht="13.35" customHeight="1">
      <c r="B52" s="192" t="s">
        <v>6294</v>
      </c>
      <c r="C52" s="190"/>
      <c r="D52" s="190"/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0</v>
      </c>
      <c r="J52" s="190">
        <f t="shared" si="3"/>
        <v>0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3825000</v>
      </c>
      <c r="D57" s="189">
        <f t="shared" ref="D57:G57" si="11">SUM(D58:D60)</f>
        <v>0</v>
      </c>
      <c r="E57" s="189">
        <f t="shared" si="1"/>
        <v>-3825000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3825000</v>
      </c>
      <c r="J57" s="189">
        <f t="shared" si="3"/>
        <v>0</v>
      </c>
      <c r="K57" s="189">
        <f t="shared" si="4"/>
        <v>-3825000</v>
      </c>
    </row>
    <row r="58" spans="2:11" ht="13.35" customHeight="1">
      <c r="B58" s="198" t="s">
        <v>6297</v>
      </c>
      <c r="C58" s="191">
        <v>3825000</v>
      </c>
      <c r="D58" s="191"/>
      <c r="E58" s="200">
        <f t="shared" si="1"/>
        <v>-3825000</v>
      </c>
      <c r="F58" s="191"/>
      <c r="G58" s="191"/>
      <c r="H58" s="191">
        <f t="shared" si="2"/>
        <v>0</v>
      </c>
      <c r="I58" s="191">
        <f t="shared" si="3"/>
        <v>3825000</v>
      </c>
      <c r="J58" s="191">
        <f t="shared" si="3"/>
        <v>0</v>
      </c>
      <c r="K58" s="191">
        <f t="shared" si="4"/>
        <v>-3825000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2239849193</v>
      </c>
      <c r="D61" s="195">
        <f t="shared" ref="D61:K61" si="12">D5+D9+D28+D37+D40+D45+D50</f>
        <v>2239849193</v>
      </c>
      <c r="E61" s="195">
        <f>E5+E9+E28+E37+E40+E45+E50</f>
        <v>0</v>
      </c>
      <c r="F61" s="195">
        <f t="shared" si="12"/>
        <v>0</v>
      </c>
      <c r="G61" s="195">
        <f t="shared" si="12"/>
        <v>0</v>
      </c>
      <c r="H61" s="195">
        <f t="shared" si="12"/>
        <v>0</v>
      </c>
      <c r="I61" s="195">
        <f t="shared" si="12"/>
        <v>2239849193</v>
      </c>
      <c r="J61" s="195">
        <f t="shared" si="12"/>
        <v>2239849193</v>
      </c>
      <c r="K61" s="195">
        <f t="shared" si="12"/>
        <v>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K61"/>
  <sheetViews>
    <sheetView showGridLines="0" zoomScaleNormal="100" workbookViewId="0">
      <pane xSplit="4" ySplit="4" topLeftCell="G30" activePane="bottomRight" state="frozen"/>
      <selection pane="bottomRight" activeCell="J51" sqref="J51:J53"/>
      <selection pane="bottomLeft" activeCell="A5" sqref="A5"/>
      <selection pane="topRight" activeCell="E1" sqref="E1"/>
    </sheetView>
  </sheetViews>
  <sheetFormatPr defaultColWidth="11.42578125" defaultRowHeight="13.35" customHeight="1"/>
  <cols>
    <col min="1" max="1" width="16.42578125" customWidth="1"/>
    <col min="2" max="2" width="41.5703125" style="16" customWidth="1"/>
    <col min="3" max="3" width="14.85546875" style="11" customWidth="1"/>
    <col min="4" max="4" width="16.140625" style="11" customWidth="1"/>
    <col min="5" max="5" width="14" style="11" bestFit="1" customWidth="1"/>
    <col min="6" max="6" width="13.42578125" style="11" bestFit="1" customWidth="1"/>
    <col min="7" max="7" width="17.140625" style="11" customWidth="1"/>
    <col min="8" max="8" width="14.42578125" style="11" customWidth="1"/>
    <col min="9" max="9" width="15.42578125" style="11" bestFit="1" customWidth="1"/>
    <col min="10" max="10" width="17.85546875" style="11" customWidth="1"/>
    <col min="11" max="11" width="18.5703125" style="11" customWidth="1"/>
  </cols>
  <sheetData>
    <row r="1" spans="1:11" ht="13.35" customHeight="1">
      <c r="A1" t="s">
        <v>6247</v>
      </c>
      <c r="B1" s="16" t="s">
        <v>685</v>
      </c>
    </row>
    <row r="2" spans="1:11" ht="13.35" customHeight="1">
      <c r="A2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1914755147</v>
      </c>
      <c r="D9" s="189">
        <f t="shared" ref="D9:G9" si="5">SUM(D10:D27)</f>
        <v>48473991</v>
      </c>
      <c r="E9" s="189">
        <f t="shared" si="1"/>
        <v>-1866281156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1914755147</v>
      </c>
      <c r="J9" s="189">
        <f t="shared" si="3"/>
        <v>48473991</v>
      </c>
      <c r="K9" s="189">
        <f t="shared" si="4"/>
        <v>-1866281156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>
        <v>9306000</v>
      </c>
      <c r="E11" s="197">
        <f t="shared" si="1"/>
        <v>9306000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9306000</v>
      </c>
      <c r="K11" s="190">
        <f t="shared" si="4"/>
        <v>9306000</v>
      </c>
    </row>
    <row r="12" spans="1:11" ht="13.35" customHeight="1">
      <c r="B12" s="198" t="s">
        <v>6260</v>
      </c>
      <c r="C12" s="191"/>
      <c r="D12" s="191">
        <v>31000000</v>
      </c>
      <c r="E12" s="199">
        <f t="shared" si="1"/>
        <v>31000000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31000000</v>
      </c>
      <c r="K12" s="191">
        <f t="shared" si="4"/>
        <v>31000000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>
        <v>256764720</v>
      </c>
      <c r="D14" s="191">
        <v>3965366</v>
      </c>
      <c r="E14" s="199">
        <f t="shared" si="1"/>
        <v>-252799354</v>
      </c>
      <c r="F14" s="191"/>
      <c r="G14" s="191"/>
      <c r="H14" s="191">
        <f t="shared" si="2"/>
        <v>0</v>
      </c>
      <c r="I14" s="191">
        <f t="shared" si="3"/>
        <v>256764720</v>
      </c>
      <c r="J14" s="191">
        <f t="shared" si="3"/>
        <v>3965366</v>
      </c>
      <c r="K14" s="191">
        <f t="shared" si="4"/>
        <v>-252799354</v>
      </c>
    </row>
    <row r="15" spans="1:11" ht="13.35" customHeight="1">
      <c r="B15" s="192" t="s">
        <v>6263</v>
      </c>
      <c r="C15" s="190"/>
      <c r="D15" s="190">
        <v>4130625</v>
      </c>
      <c r="E15" s="197">
        <f t="shared" si="1"/>
        <v>4130625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4130625</v>
      </c>
      <c r="K15" s="190">
        <f t="shared" si="4"/>
        <v>4130625</v>
      </c>
    </row>
    <row r="16" spans="1:11" ht="13.35" customHeight="1">
      <c r="B16" s="198" t="s">
        <v>6264</v>
      </c>
      <c r="C16" s="191">
        <v>2448682</v>
      </c>
      <c r="D16" s="191">
        <v>12000</v>
      </c>
      <c r="E16" s="199">
        <f t="shared" si="1"/>
        <v>-2436682</v>
      </c>
      <c r="F16" s="191"/>
      <c r="G16" s="191"/>
      <c r="H16" s="191">
        <f t="shared" si="2"/>
        <v>0</v>
      </c>
      <c r="I16" s="191">
        <f t="shared" si="3"/>
        <v>2448682</v>
      </c>
      <c r="J16" s="191">
        <f t="shared" si="3"/>
        <v>12000</v>
      </c>
      <c r="K16" s="191">
        <f t="shared" si="4"/>
        <v>-2436682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8573403</v>
      </c>
      <c r="D18" s="191">
        <v>42000</v>
      </c>
      <c r="E18" s="199">
        <f t="shared" si="1"/>
        <v>-8531403</v>
      </c>
      <c r="F18" s="191"/>
      <c r="G18" s="191"/>
      <c r="H18" s="191">
        <f t="shared" si="2"/>
        <v>0</v>
      </c>
      <c r="I18" s="191">
        <f t="shared" si="3"/>
        <v>8573403</v>
      </c>
      <c r="J18" s="191">
        <f t="shared" si="3"/>
        <v>42000</v>
      </c>
      <c r="K18" s="191">
        <f t="shared" si="4"/>
        <v>-8531403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>
        <v>1170501872</v>
      </c>
      <c r="D20" s="191"/>
      <c r="E20" s="199">
        <f t="shared" si="1"/>
        <v>-1170501872</v>
      </c>
      <c r="F20" s="191"/>
      <c r="G20" s="191"/>
      <c r="H20" s="191">
        <f t="shared" si="2"/>
        <v>0</v>
      </c>
      <c r="I20" s="191">
        <f t="shared" si="3"/>
        <v>1170501872</v>
      </c>
      <c r="J20" s="191">
        <f t="shared" si="3"/>
        <v>0</v>
      </c>
      <c r="K20" s="191">
        <f t="shared" si="4"/>
        <v>-1170501872</v>
      </c>
    </row>
    <row r="21" spans="2:11" ht="13.35" customHeight="1">
      <c r="B21" s="192" t="s">
        <v>6269</v>
      </c>
      <c r="C21" s="190">
        <v>54360686</v>
      </c>
      <c r="D21" s="190">
        <v>18000</v>
      </c>
      <c r="E21" s="197">
        <f t="shared" si="1"/>
        <v>-54342686</v>
      </c>
      <c r="F21" s="190"/>
      <c r="G21" s="190"/>
      <c r="H21" s="190">
        <f t="shared" si="2"/>
        <v>0</v>
      </c>
      <c r="I21" s="190">
        <f t="shared" si="3"/>
        <v>54360686</v>
      </c>
      <c r="J21" s="190">
        <f t="shared" si="3"/>
        <v>18000</v>
      </c>
      <c r="K21" s="190">
        <f t="shared" si="4"/>
        <v>-54342686</v>
      </c>
    </row>
    <row r="22" spans="2:11" ht="13.35" customHeight="1">
      <c r="B22" s="198" t="s">
        <v>6270</v>
      </c>
      <c r="C22" s="191">
        <v>419225784</v>
      </c>
      <c r="D22" s="191"/>
      <c r="E22" s="199">
        <f t="shared" si="1"/>
        <v>-419225784</v>
      </c>
      <c r="F22" s="191"/>
      <c r="G22" s="191"/>
      <c r="H22" s="191">
        <f t="shared" si="2"/>
        <v>0</v>
      </c>
      <c r="I22" s="191">
        <f t="shared" si="3"/>
        <v>419225784</v>
      </c>
      <c r="J22" s="191">
        <f t="shared" si="3"/>
        <v>0</v>
      </c>
      <c r="K22" s="191">
        <f t="shared" si="4"/>
        <v>-419225784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>
        <v>2880000</v>
      </c>
      <c r="D24" s="191"/>
      <c r="E24" s="199">
        <f t="shared" si="1"/>
        <v>-2880000</v>
      </c>
      <c r="F24" s="191"/>
      <c r="G24" s="191"/>
      <c r="H24" s="191">
        <f t="shared" si="2"/>
        <v>0</v>
      </c>
      <c r="I24" s="191">
        <f t="shared" si="3"/>
        <v>2880000</v>
      </c>
      <c r="J24" s="191">
        <f t="shared" si="3"/>
        <v>0</v>
      </c>
      <c r="K24" s="191">
        <f t="shared" si="4"/>
        <v>-2880000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10000000</v>
      </c>
      <c r="D28" s="189">
        <f t="shared" ref="D28:G28" si="6">SUM(D29:D36)</f>
        <v>10000000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10000000</v>
      </c>
      <c r="J28" s="189">
        <f t="shared" si="3"/>
        <v>10000000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>
        <v>10000000</v>
      </c>
      <c r="D31" s="191">
        <v>10000000</v>
      </c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10000000</v>
      </c>
      <c r="J31" s="191">
        <f t="shared" si="3"/>
        <v>10000000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517211493</v>
      </c>
      <c r="D37" s="189">
        <f t="shared" ref="D37:G37" si="7">+SUM(D38:D39)</f>
        <v>609495342</v>
      </c>
      <c r="E37" s="189">
        <f t="shared" si="1"/>
        <v>92283849</v>
      </c>
      <c r="F37" s="189">
        <f t="shared" si="7"/>
        <v>0</v>
      </c>
      <c r="G37" s="189">
        <f t="shared" si="7"/>
        <v>-8510711</v>
      </c>
      <c r="H37" s="189">
        <f t="shared" si="2"/>
        <v>-8510711</v>
      </c>
      <c r="I37" s="189">
        <f t="shared" si="3"/>
        <v>517211493</v>
      </c>
      <c r="J37" s="189">
        <f t="shared" si="3"/>
        <v>600984631</v>
      </c>
      <c r="K37" s="189">
        <f t="shared" si="4"/>
        <v>83773138</v>
      </c>
    </row>
    <row r="38" spans="2:11" ht="13.35" customHeight="1">
      <c r="B38" s="198" t="s">
        <v>6283</v>
      </c>
      <c r="C38" s="191">
        <v>517211493</v>
      </c>
      <c r="D38" s="191">
        <v>609495342</v>
      </c>
      <c r="E38" s="200">
        <f t="shared" si="1"/>
        <v>92283849</v>
      </c>
      <c r="F38" s="191"/>
      <c r="G38" s="191">
        <v>-8510711</v>
      </c>
      <c r="H38" s="191">
        <f t="shared" si="2"/>
        <v>-8510711</v>
      </c>
      <c r="I38" s="191">
        <f t="shared" si="3"/>
        <v>517211493</v>
      </c>
      <c r="J38" s="191">
        <f t="shared" si="3"/>
        <v>600984631</v>
      </c>
      <c r="K38" s="191">
        <f t="shared" si="4"/>
        <v>83773138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0</v>
      </c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0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216962812</v>
      </c>
      <c r="D50" s="189">
        <f t="shared" ref="D50:G50" si="10">SUM(D51:D53)</f>
        <v>95555498</v>
      </c>
      <c r="E50" s="189">
        <f t="shared" si="1"/>
        <v>-121407314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216962812</v>
      </c>
      <c r="J50" s="189">
        <f t="shared" si="3"/>
        <v>95555498</v>
      </c>
      <c r="K50" s="189">
        <f t="shared" si="4"/>
        <v>-121407314</v>
      </c>
    </row>
    <row r="51" spans="2:11" ht="13.35" customHeight="1">
      <c r="B51" s="198" t="s">
        <v>6293</v>
      </c>
      <c r="C51" s="191">
        <v>101772051</v>
      </c>
      <c r="D51" s="191">
        <v>73606835</v>
      </c>
      <c r="E51" s="200">
        <f t="shared" si="1"/>
        <v>-28165216</v>
      </c>
      <c r="F51" s="191"/>
      <c r="G51" s="191"/>
      <c r="H51" s="191">
        <f t="shared" si="2"/>
        <v>0</v>
      </c>
      <c r="I51" s="191">
        <f t="shared" si="3"/>
        <v>101772051</v>
      </c>
      <c r="J51" s="191">
        <f t="shared" si="3"/>
        <v>73606835</v>
      </c>
      <c r="K51" s="191">
        <f t="shared" si="4"/>
        <v>-28165216</v>
      </c>
    </row>
    <row r="52" spans="2:11" ht="13.35" customHeight="1">
      <c r="B52" s="192" t="s">
        <v>6294</v>
      </c>
      <c r="C52" s="190">
        <v>30232318</v>
      </c>
      <c r="D52" s="190">
        <v>21948663</v>
      </c>
      <c r="E52" s="194">
        <f t="shared" si="1"/>
        <v>-8283655</v>
      </c>
      <c r="F52" s="190"/>
      <c r="G52" s="190"/>
      <c r="H52" s="190">
        <f t="shared" si="2"/>
        <v>0</v>
      </c>
      <c r="I52" s="190">
        <f t="shared" si="3"/>
        <v>30232318</v>
      </c>
      <c r="J52" s="190">
        <f t="shared" si="3"/>
        <v>21948663</v>
      </c>
      <c r="K52" s="190">
        <f t="shared" si="4"/>
        <v>-8283655</v>
      </c>
    </row>
    <row r="53" spans="2:11" ht="13.35" customHeight="1">
      <c r="B53" s="198" t="s">
        <v>6284</v>
      </c>
      <c r="C53" s="191">
        <v>84958443</v>
      </c>
      <c r="D53" s="191"/>
      <c r="E53" s="200">
        <f t="shared" si="1"/>
        <v>-84958443</v>
      </c>
      <c r="F53" s="191"/>
      <c r="G53" s="191"/>
      <c r="H53" s="191">
        <f t="shared" si="2"/>
        <v>0</v>
      </c>
      <c r="I53" s="191">
        <f t="shared" si="3"/>
        <v>84958443</v>
      </c>
      <c r="J53" s="191">
        <f t="shared" si="3"/>
        <v>0</v>
      </c>
      <c r="K53" s="191">
        <f t="shared" si="4"/>
        <v>-84958443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850000</v>
      </c>
      <c r="D57" s="189">
        <f t="shared" ref="D57:G57" si="11">SUM(D58:D60)</f>
        <v>0</v>
      </c>
      <c r="E57" s="189">
        <f t="shared" si="1"/>
        <v>-850000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850000</v>
      </c>
      <c r="J57" s="189">
        <f t="shared" si="3"/>
        <v>0</v>
      </c>
      <c r="K57" s="189">
        <f t="shared" si="4"/>
        <v>-850000</v>
      </c>
    </row>
    <row r="58" spans="2:11" ht="13.35" customHeight="1">
      <c r="B58" s="198" t="s">
        <v>6297</v>
      </c>
      <c r="C58" s="191">
        <v>850000</v>
      </c>
      <c r="D58" s="191"/>
      <c r="E58" s="200">
        <f t="shared" si="1"/>
        <v>-850000</v>
      </c>
      <c r="F58" s="191"/>
      <c r="G58" s="191"/>
      <c r="H58" s="191">
        <f t="shared" si="2"/>
        <v>0</v>
      </c>
      <c r="I58" s="191">
        <f t="shared" si="3"/>
        <v>850000</v>
      </c>
      <c r="J58" s="191">
        <f t="shared" si="3"/>
        <v>0</v>
      </c>
      <c r="K58" s="191">
        <f t="shared" si="4"/>
        <v>-850000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2658929452</v>
      </c>
      <c r="D61" s="195">
        <f t="shared" ref="D61:K61" si="12">D5+D9+D28+D37+D40+D45+D50</f>
        <v>763524831</v>
      </c>
      <c r="E61" s="195">
        <f>E5+E9+E28+E37+E40+E45+E50</f>
        <v>-1895404621</v>
      </c>
      <c r="F61" s="195">
        <f t="shared" si="12"/>
        <v>0</v>
      </c>
      <c r="G61" s="195">
        <f t="shared" si="12"/>
        <v>-8510711</v>
      </c>
      <c r="H61" s="195">
        <f t="shared" si="12"/>
        <v>-8510711</v>
      </c>
      <c r="I61" s="195">
        <f>I5+I9+I28+I37+I40+I45+I50</f>
        <v>2658929452</v>
      </c>
      <c r="J61" s="195">
        <f t="shared" si="12"/>
        <v>755014120</v>
      </c>
      <c r="K61" s="195">
        <f t="shared" si="12"/>
        <v>-1903915332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/>
  </sheetPr>
  <dimension ref="A1:K61"/>
  <sheetViews>
    <sheetView showGridLines="0" zoomScaleNormal="100" workbookViewId="0">
      <pane xSplit="3" ySplit="4" topLeftCell="G29" activePane="bottomRight" state="frozen"/>
      <selection pane="bottomRight" activeCell="J38" sqref="J38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5.1406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698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716348307</v>
      </c>
      <c r="D9" s="189">
        <f t="shared" ref="D9:G9" si="5">SUM(D10:D27)</f>
        <v>464067340</v>
      </c>
      <c r="E9" s="189">
        <f t="shared" si="1"/>
        <v>-252280967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716348307</v>
      </c>
      <c r="J9" s="189">
        <f t="shared" si="3"/>
        <v>464067340</v>
      </c>
      <c r="K9" s="189">
        <f t="shared" si="4"/>
        <v>-252280967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5913546</v>
      </c>
      <c r="D16" s="191">
        <v>5913546</v>
      </c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5913546</v>
      </c>
      <c r="J16" s="191">
        <f t="shared" si="3"/>
        <v>5913546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20572390</v>
      </c>
      <c r="D18" s="191">
        <v>20572390</v>
      </c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20572390</v>
      </c>
      <c r="J18" s="191">
        <f t="shared" si="3"/>
        <v>20572390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>
        <v>252280967</v>
      </c>
      <c r="D20" s="191"/>
      <c r="E20" s="199">
        <f t="shared" si="1"/>
        <v>-252280967</v>
      </c>
      <c r="F20" s="191"/>
      <c r="G20" s="191"/>
      <c r="H20" s="191">
        <f t="shared" si="2"/>
        <v>0</v>
      </c>
      <c r="I20" s="191">
        <f t="shared" si="3"/>
        <v>252280967</v>
      </c>
      <c r="J20" s="191">
        <f t="shared" si="3"/>
        <v>0</v>
      </c>
      <c r="K20" s="191">
        <f t="shared" si="4"/>
        <v>-252280967</v>
      </c>
    </row>
    <row r="21" spans="2:11" ht="13.35" customHeight="1">
      <c r="B21" s="192" t="s">
        <v>6269</v>
      </c>
      <c r="C21" s="190">
        <v>133880864</v>
      </c>
      <c r="D21" s="190">
        <v>133880864</v>
      </c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133880864</v>
      </c>
      <c r="J21" s="190">
        <f t="shared" si="3"/>
        <v>133880864</v>
      </c>
      <c r="K21" s="190">
        <f t="shared" si="4"/>
        <v>0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>
        <v>300921715</v>
      </c>
      <c r="D23" s="190">
        <v>300921715</v>
      </c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300921715</v>
      </c>
      <c r="J23" s="190">
        <f t="shared" si="3"/>
        <v>300921715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>
        <v>2778825</v>
      </c>
      <c r="D25" s="190">
        <v>2778825</v>
      </c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2778825</v>
      </c>
      <c r="J25" s="190">
        <f t="shared" si="3"/>
        <v>2778825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750000</v>
      </c>
      <c r="D28" s="189">
        <f t="shared" ref="D28" si="6">SUM(D29:D36)</f>
        <v>750000</v>
      </c>
      <c r="E28" s="189">
        <f t="shared" si="1"/>
        <v>0</v>
      </c>
      <c r="F28" s="189">
        <f t="shared" ref="F28:G28" si="7">SUM(F29:F36)</f>
        <v>0</v>
      </c>
      <c r="G28" s="189">
        <f t="shared" si="7"/>
        <v>0</v>
      </c>
      <c r="H28" s="189">
        <f t="shared" si="2"/>
        <v>0</v>
      </c>
      <c r="I28" s="189">
        <f t="shared" si="3"/>
        <v>750000</v>
      </c>
      <c r="J28" s="189">
        <f t="shared" si="3"/>
        <v>750000</v>
      </c>
      <c r="K28" s="189">
        <f t="shared" si="4"/>
        <v>0</v>
      </c>
    </row>
    <row r="29" spans="2:11" ht="13.35" customHeight="1">
      <c r="B29" s="198" t="s">
        <v>6276</v>
      </c>
      <c r="C29" s="191">
        <v>750000</v>
      </c>
      <c r="D29" s="191">
        <v>750000</v>
      </c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750000</v>
      </c>
      <c r="J29" s="191">
        <f t="shared" si="3"/>
        <v>750000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0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126900856</v>
      </c>
      <c r="D37" s="189">
        <f t="shared" ref="D37:G37" si="8">+SUM(D38:D39)</f>
        <v>145903409</v>
      </c>
      <c r="E37" s="189">
        <f t="shared" si="1"/>
        <v>19002553</v>
      </c>
      <c r="F37" s="189">
        <f t="shared" si="8"/>
        <v>0</v>
      </c>
      <c r="G37" s="189">
        <f t="shared" si="8"/>
        <v>0</v>
      </c>
      <c r="H37" s="189">
        <f t="shared" si="2"/>
        <v>0</v>
      </c>
      <c r="I37" s="189">
        <f t="shared" si="3"/>
        <v>126900856</v>
      </c>
      <c r="J37" s="189">
        <f t="shared" si="3"/>
        <v>145903409</v>
      </c>
      <c r="K37" s="189">
        <f t="shared" si="4"/>
        <v>19002553</v>
      </c>
    </row>
    <row r="38" spans="2:11" ht="13.35" customHeight="1">
      <c r="B38" s="198" t="s">
        <v>6283</v>
      </c>
      <c r="C38" s="191">
        <v>126900856</v>
      </c>
      <c r="D38" s="191">
        <v>145903409</v>
      </c>
      <c r="E38" s="200">
        <f t="shared" si="1"/>
        <v>19002553</v>
      </c>
      <c r="F38" s="191"/>
      <c r="G38" s="191"/>
      <c r="H38" s="191">
        <f t="shared" si="2"/>
        <v>0</v>
      </c>
      <c r="I38" s="191">
        <f t="shared" si="3"/>
        <v>126900856</v>
      </c>
      <c r="J38" s="191">
        <f t="shared" si="3"/>
        <v>145903409</v>
      </c>
      <c r="K38" s="191">
        <f t="shared" si="4"/>
        <v>19002553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5290000</v>
      </c>
      <c r="D40" s="189">
        <f t="shared" ref="D40:G40" si="9">SUM(D41:D44)</f>
        <v>5290000</v>
      </c>
      <c r="E40" s="189">
        <f t="shared" si="1"/>
        <v>0</v>
      </c>
      <c r="F40" s="189">
        <f t="shared" si="9"/>
        <v>0</v>
      </c>
      <c r="G40" s="189">
        <f t="shared" si="9"/>
        <v>0</v>
      </c>
      <c r="H40" s="189">
        <f t="shared" si="2"/>
        <v>0</v>
      </c>
      <c r="I40" s="189">
        <f t="shared" si="3"/>
        <v>5290000</v>
      </c>
      <c r="J40" s="189">
        <f t="shared" si="3"/>
        <v>5290000</v>
      </c>
      <c r="K40" s="189">
        <f t="shared" si="4"/>
        <v>0</v>
      </c>
    </row>
    <row r="41" spans="2:11" ht="13.35" customHeight="1">
      <c r="B41" s="198" t="s">
        <v>6286</v>
      </c>
      <c r="C41" s="191">
        <v>5290000</v>
      </c>
      <c r="D41" s="191">
        <v>5290000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5290000</v>
      </c>
      <c r="J41" s="191">
        <f t="shared" si="3"/>
        <v>5290000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0</v>
      </c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0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10">SUM(D46:D49)</f>
        <v>0</v>
      </c>
      <c r="E45" s="189">
        <f t="shared" si="1"/>
        <v>0</v>
      </c>
      <c r="F45" s="189">
        <f t="shared" si="10"/>
        <v>0</v>
      </c>
      <c r="G45" s="189">
        <f t="shared" si="10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167684124</v>
      </c>
      <c r="D50" s="189">
        <f t="shared" ref="D50:G50" si="11">SUM(D51:D53)</f>
        <v>167684124</v>
      </c>
      <c r="E50" s="189">
        <f t="shared" si="1"/>
        <v>0</v>
      </c>
      <c r="F50" s="189">
        <f t="shared" si="11"/>
        <v>0</v>
      </c>
      <c r="G50" s="189">
        <f t="shared" si="11"/>
        <v>0</v>
      </c>
      <c r="H50" s="189">
        <f t="shared" si="2"/>
        <v>0</v>
      </c>
      <c r="I50" s="189">
        <f t="shared" si="3"/>
        <v>167684124</v>
      </c>
      <c r="J50" s="189">
        <f t="shared" si="3"/>
        <v>167684124</v>
      </c>
      <c r="K50" s="189">
        <f t="shared" si="4"/>
        <v>0</v>
      </c>
    </row>
    <row r="51" spans="2:11" ht="13.35" customHeight="1">
      <c r="B51" s="198" t="s">
        <v>6293</v>
      </c>
      <c r="C51" s="191">
        <v>129168460</v>
      </c>
      <c r="D51" s="191">
        <v>129168460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129168460</v>
      </c>
      <c r="J51" s="191">
        <f t="shared" si="3"/>
        <v>129168460</v>
      </c>
      <c r="K51" s="191">
        <f t="shared" si="4"/>
        <v>0</v>
      </c>
    </row>
    <row r="52" spans="2:11" ht="13.35" customHeight="1">
      <c r="B52" s="192" t="s">
        <v>6294</v>
      </c>
      <c r="C52" s="190">
        <v>38515664</v>
      </c>
      <c r="D52" s="190">
        <v>38515664</v>
      </c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38515664</v>
      </c>
      <c r="J52" s="190">
        <f t="shared" si="3"/>
        <v>38515664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2">SUM(D58:D60)</f>
        <v>0</v>
      </c>
      <c r="E57" s="189">
        <f t="shared" si="1"/>
        <v>0</v>
      </c>
      <c r="F57" s="189">
        <f t="shared" si="12"/>
        <v>0</v>
      </c>
      <c r="G57" s="189">
        <f t="shared" si="12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1016973287</v>
      </c>
      <c r="D61" s="195">
        <f t="shared" ref="D61:K61" si="13">D5+D9+D28+D37+D40+D45+D50</f>
        <v>783694873</v>
      </c>
      <c r="E61" s="195">
        <f t="shared" si="13"/>
        <v>-233278414</v>
      </c>
      <c r="F61" s="195">
        <f t="shared" si="13"/>
        <v>0</v>
      </c>
      <c r="G61" s="195">
        <f t="shared" si="13"/>
        <v>0</v>
      </c>
      <c r="H61" s="195">
        <f t="shared" si="13"/>
        <v>0</v>
      </c>
      <c r="I61" s="195">
        <f t="shared" si="13"/>
        <v>1016973287</v>
      </c>
      <c r="J61" s="195">
        <f t="shared" si="13"/>
        <v>783694873</v>
      </c>
      <c r="K61" s="195">
        <f t="shared" si="13"/>
        <v>-233278414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K61"/>
  <sheetViews>
    <sheetView showGridLines="0" zoomScaleNormal="100" workbookViewId="0">
      <pane xSplit="3" ySplit="4" topLeftCell="E28" activePane="bottomRight" state="frozen"/>
      <selection pane="bottomRight" activeCell="J51" sqref="J51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5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699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+F6-G6</f>
        <v>0</v>
      </c>
      <c r="I6" s="190">
        <f>C6+F6</f>
        <v>0</v>
      </c>
      <c r="J6" s="190">
        <f>D6+G6</f>
        <v>0</v>
      </c>
      <c r="K6" s="190">
        <f>+I6-J6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8" si="2">+F7-G7</f>
        <v>0</v>
      </c>
      <c r="I7" s="191">
        <f t="shared" ref="I7:J60" si="3">C7+F7</f>
        <v>0</v>
      </c>
      <c r="J7" s="191">
        <f t="shared" si="3"/>
        <v>0</v>
      </c>
      <c r="K7" s="191">
        <f t="shared" ref="K7:K8" si="4">+I7-J7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137327792</v>
      </c>
      <c r="D9" s="189">
        <f t="shared" ref="D9:K9" si="5">SUM(D10:D27)</f>
        <v>125552360</v>
      </c>
      <c r="E9" s="189">
        <f t="shared" si="1"/>
        <v>-11775432</v>
      </c>
      <c r="F9" s="189">
        <f t="shared" si="5"/>
        <v>0</v>
      </c>
      <c r="G9" s="189">
        <f t="shared" si="5"/>
        <v>0</v>
      </c>
      <c r="H9" s="189">
        <f t="shared" si="5"/>
        <v>0</v>
      </c>
      <c r="I9" s="189">
        <f t="shared" si="3"/>
        <v>137327792</v>
      </c>
      <c r="J9" s="189">
        <f t="shared" si="3"/>
        <v>125552360</v>
      </c>
      <c r="K9" s="189">
        <f t="shared" si="5"/>
        <v>11775432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ref="H10:H27" si="6">+F10-G10</f>
        <v>0</v>
      </c>
      <c r="I10" s="191">
        <f t="shared" si="3"/>
        <v>0</v>
      </c>
      <c r="J10" s="191">
        <f t="shared" si="3"/>
        <v>0</v>
      </c>
      <c r="K10" s="191">
        <f t="shared" ref="K10:K27" si="7">+I10-J10</f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6"/>
        <v>0</v>
      </c>
      <c r="I11" s="190">
        <f t="shared" si="3"/>
        <v>0</v>
      </c>
      <c r="J11" s="190">
        <f t="shared" si="3"/>
        <v>0</v>
      </c>
      <c r="K11" s="190">
        <f t="shared" si="7"/>
        <v>0</v>
      </c>
    </row>
    <row r="12" spans="1:11" ht="13.35" customHeight="1">
      <c r="B12" s="198" t="s">
        <v>6260</v>
      </c>
      <c r="C12" s="191"/>
      <c r="D12" s="191">
        <v>2500</v>
      </c>
      <c r="E12" s="199">
        <f t="shared" si="1"/>
        <v>2500</v>
      </c>
      <c r="F12" s="191"/>
      <c r="G12" s="191"/>
      <c r="H12" s="191">
        <f t="shared" si="6"/>
        <v>0</v>
      </c>
      <c r="I12" s="191">
        <f t="shared" si="3"/>
        <v>0</v>
      </c>
      <c r="J12" s="191">
        <f t="shared" si="3"/>
        <v>2500</v>
      </c>
      <c r="K12" s="191">
        <f t="shared" si="7"/>
        <v>-2500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6"/>
        <v>0</v>
      </c>
      <c r="I13" s="190">
        <f t="shared" si="3"/>
        <v>0</v>
      </c>
      <c r="J13" s="190">
        <f t="shared" si="3"/>
        <v>0</v>
      </c>
      <c r="K13" s="190">
        <f t="shared" si="7"/>
        <v>0</v>
      </c>
    </row>
    <row r="14" spans="1:11" ht="13.35" customHeight="1">
      <c r="B14" s="198" t="s">
        <v>6262</v>
      </c>
      <c r="C14" s="191">
        <v>12136271</v>
      </c>
      <c r="D14" s="191"/>
      <c r="E14" s="199">
        <f t="shared" si="1"/>
        <v>-12136271</v>
      </c>
      <c r="F14" s="191"/>
      <c r="G14" s="191"/>
      <c r="H14" s="191">
        <f t="shared" si="6"/>
        <v>0</v>
      </c>
      <c r="I14" s="191">
        <f t="shared" si="3"/>
        <v>12136271</v>
      </c>
      <c r="J14" s="191">
        <f t="shared" si="3"/>
        <v>0</v>
      </c>
      <c r="K14" s="191">
        <f t="shared" si="7"/>
        <v>12136271</v>
      </c>
    </row>
    <row r="15" spans="1:11" ht="13.35" customHeight="1">
      <c r="B15" s="192" t="s">
        <v>6263</v>
      </c>
      <c r="C15" s="190">
        <v>69604723</v>
      </c>
      <c r="D15" s="190">
        <v>69604723</v>
      </c>
      <c r="E15" s="197">
        <f t="shared" si="1"/>
        <v>0</v>
      </c>
      <c r="F15" s="190"/>
      <c r="G15" s="190"/>
      <c r="H15" s="190">
        <f t="shared" si="6"/>
        <v>0</v>
      </c>
      <c r="I15" s="190">
        <f t="shared" si="3"/>
        <v>69604723</v>
      </c>
      <c r="J15" s="190">
        <f t="shared" si="3"/>
        <v>69604723</v>
      </c>
      <c r="K15" s="190">
        <f t="shared" si="7"/>
        <v>0</v>
      </c>
    </row>
    <row r="16" spans="1:11" ht="13.35" customHeight="1">
      <c r="B16" s="198" t="s">
        <v>6264</v>
      </c>
      <c r="C16" s="191">
        <v>3282430</v>
      </c>
      <c r="D16" s="191">
        <v>3282446</v>
      </c>
      <c r="E16" s="199">
        <f t="shared" si="1"/>
        <v>16</v>
      </c>
      <c r="F16" s="191"/>
      <c r="G16" s="191"/>
      <c r="H16" s="191">
        <f t="shared" si="6"/>
        <v>0</v>
      </c>
      <c r="I16" s="191">
        <f t="shared" si="3"/>
        <v>3282430</v>
      </c>
      <c r="J16" s="191">
        <f t="shared" si="3"/>
        <v>3282446</v>
      </c>
      <c r="K16" s="191">
        <f t="shared" si="7"/>
        <v>-16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6"/>
        <v>0</v>
      </c>
      <c r="I17" s="190">
        <f t="shared" si="3"/>
        <v>0</v>
      </c>
      <c r="J17" s="190">
        <f t="shared" si="3"/>
        <v>0</v>
      </c>
      <c r="K17" s="190">
        <f t="shared" si="7"/>
        <v>0</v>
      </c>
    </row>
    <row r="18" spans="2:11" ht="13.35" customHeight="1">
      <c r="B18" s="198" t="s">
        <v>6266</v>
      </c>
      <c r="C18" s="191">
        <v>11488838</v>
      </c>
      <c r="D18" s="191">
        <v>11488838</v>
      </c>
      <c r="E18" s="199">
        <f t="shared" si="1"/>
        <v>0</v>
      </c>
      <c r="F18" s="191"/>
      <c r="G18" s="191"/>
      <c r="H18" s="191">
        <f t="shared" si="6"/>
        <v>0</v>
      </c>
      <c r="I18" s="191">
        <f t="shared" si="3"/>
        <v>11488838</v>
      </c>
      <c r="J18" s="191">
        <f t="shared" si="3"/>
        <v>11488838</v>
      </c>
      <c r="K18" s="191">
        <f t="shared" si="7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6"/>
        <v>0</v>
      </c>
      <c r="I19" s="190">
        <f t="shared" si="3"/>
        <v>0</v>
      </c>
      <c r="J19" s="190">
        <f t="shared" si="3"/>
        <v>0</v>
      </c>
      <c r="K19" s="190">
        <f t="shared" si="7"/>
        <v>0</v>
      </c>
    </row>
    <row r="20" spans="2:11" ht="13.35" customHeight="1">
      <c r="B20" s="198" t="s">
        <v>6268</v>
      </c>
      <c r="C20" s="191">
        <v>19620133</v>
      </c>
      <c r="D20" s="191">
        <v>19978456</v>
      </c>
      <c r="E20" s="199">
        <f t="shared" si="1"/>
        <v>358323</v>
      </c>
      <c r="F20" s="191"/>
      <c r="G20" s="191"/>
      <c r="H20" s="191">
        <f t="shared" si="6"/>
        <v>0</v>
      </c>
      <c r="I20" s="191">
        <f t="shared" si="3"/>
        <v>19620133</v>
      </c>
      <c r="J20" s="191">
        <f t="shared" si="3"/>
        <v>19978456</v>
      </c>
      <c r="K20" s="191">
        <f t="shared" si="7"/>
        <v>-358323</v>
      </c>
    </row>
    <row r="21" spans="2:11" ht="13.35" customHeight="1">
      <c r="B21" s="192" t="s">
        <v>6269</v>
      </c>
      <c r="C21" s="190">
        <v>6544196</v>
      </c>
      <c r="D21" s="216">
        <v>6544196</v>
      </c>
      <c r="E21" s="197">
        <f t="shared" si="1"/>
        <v>0</v>
      </c>
      <c r="F21" s="190"/>
      <c r="G21" s="190"/>
      <c r="H21" s="190">
        <f t="shared" si="6"/>
        <v>0</v>
      </c>
      <c r="I21" s="190">
        <f t="shared" si="3"/>
        <v>6544196</v>
      </c>
      <c r="J21" s="190">
        <f t="shared" si="3"/>
        <v>6544196</v>
      </c>
      <c r="K21" s="190">
        <f t="shared" si="7"/>
        <v>0</v>
      </c>
    </row>
    <row r="22" spans="2:11" ht="13.35" customHeight="1">
      <c r="B22" s="198" t="s">
        <v>6270</v>
      </c>
      <c r="C22" s="191">
        <v>14651201</v>
      </c>
      <c r="D22" s="191">
        <v>14651201</v>
      </c>
      <c r="E22" s="199">
        <f t="shared" si="1"/>
        <v>0</v>
      </c>
      <c r="F22" s="191"/>
      <c r="G22" s="191"/>
      <c r="H22" s="191">
        <f t="shared" si="6"/>
        <v>0</v>
      </c>
      <c r="I22" s="191">
        <f t="shared" si="3"/>
        <v>14651201</v>
      </c>
      <c r="J22" s="191">
        <f t="shared" si="3"/>
        <v>14651201</v>
      </c>
      <c r="K22" s="191">
        <f t="shared" si="7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6"/>
        <v>0</v>
      </c>
      <c r="I23" s="190">
        <f t="shared" si="3"/>
        <v>0</v>
      </c>
      <c r="J23" s="190">
        <f t="shared" si="3"/>
        <v>0</v>
      </c>
      <c r="K23" s="190">
        <f t="shared" si="7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6"/>
        <v>0</v>
      </c>
      <c r="I24" s="191">
        <f t="shared" si="3"/>
        <v>0</v>
      </c>
      <c r="J24" s="191">
        <f t="shared" si="3"/>
        <v>0</v>
      </c>
      <c r="K24" s="191">
        <f t="shared" si="7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6"/>
        <v>0</v>
      </c>
      <c r="I25" s="190">
        <f t="shared" si="3"/>
        <v>0</v>
      </c>
      <c r="J25" s="190">
        <f t="shared" si="3"/>
        <v>0</v>
      </c>
      <c r="K25" s="190">
        <f t="shared" si="7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6"/>
        <v>0</v>
      </c>
      <c r="I26" s="191">
        <f t="shared" si="3"/>
        <v>0</v>
      </c>
      <c r="J26" s="191">
        <f t="shared" si="3"/>
        <v>0</v>
      </c>
      <c r="K26" s="191">
        <f t="shared" si="7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6"/>
        <v>0</v>
      </c>
      <c r="I27" s="190">
        <f t="shared" si="3"/>
        <v>0</v>
      </c>
      <c r="J27" s="190">
        <f t="shared" si="3"/>
        <v>0</v>
      </c>
      <c r="K27" s="190">
        <f t="shared" si="7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K28" si="8">SUM(D29:D36)</f>
        <v>0</v>
      </c>
      <c r="E28" s="189">
        <f t="shared" si="1"/>
        <v>0</v>
      </c>
      <c r="F28" s="189">
        <f t="shared" si="8"/>
        <v>0</v>
      </c>
      <c r="G28" s="189">
        <f t="shared" si="8"/>
        <v>0</v>
      </c>
      <c r="H28" s="189">
        <f t="shared" si="8"/>
        <v>0</v>
      </c>
      <c r="I28" s="189">
        <f t="shared" si="3"/>
        <v>0</v>
      </c>
      <c r="J28" s="189">
        <f t="shared" si="3"/>
        <v>0</v>
      </c>
      <c r="K28" s="189">
        <f t="shared" si="8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ref="H29:H36" si="9">+F29-G29</f>
        <v>0</v>
      </c>
      <c r="I29" s="191">
        <f t="shared" si="3"/>
        <v>0</v>
      </c>
      <c r="J29" s="191">
        <f t="shared" si="3"/>
        <v>0</v>
      </c>
      <c r="K29" s="191">
        <f t="shared" ref="K29:K36" si="10">+I29-J29</f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9"/>
        <v>0</v>
      </c>
      <c r="I30" s="190">
        <f t="shared" si="3"/>
        <v>0</v>
      </c>
      <c r="J30" s="190">
        <f t="shared" si="3"/>
        <v>0</v>
      </c>
      <c r="K30" s="190">
        <f t="shared" si="10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9"/>
        <v>0</v>
      </c>
      <c r="I31" s="191">
        <f t="shared" si="3"/>
        <v>0</v>
      </c>
      <c r="J31" s="191">
        <f t="shared" si="3"/>
        <v>0</v>
      </c>
      <c r="K31" s="191">
        <f t="shared" si="10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9"/>
        <v>0</v>
      </c>
      <c r="I32" s="190">
        <f t="shared" si="3"/>
        <v>0</v>
      </c>
      <c r="J32" s="190">
        <f t="shared" si="3"/>
        <v>0</v>
      </c>
      <c r="K32" s="190">
        <f t="shared" si="10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9"/>
        <v>0</v>
      </c>
      <c r="I33" s="191">
        <f t="shared" si="3"/>
        <v>0</v>
      </c>
      <c r="J33" s="191">
        <f t="shared" si="3"/>
        <v>0</v>
      </c>
      <c r="K33" s="191">
        <f t="shared" si="10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9"/>
        <v>0</v>
      </c>
      <c r="I34" s="190">
        <f t="shared" si="3"/>
        <v>0</v>
      </c>
      <c r="J34" s="190">
        <f t="shared" si="3"/>
        <v>0</v>
      </c>
      <c r="K34" s="190">
        <f t="shared" si="10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9"/>
        <v>0</v>
      </c>
      <c r="I35" s="191">
        <f t="shared" si="3"/>
        <v>0</v>
      </c>
      <c r="J35" s="191">
        <f t="shared" si="3"/>
        <v>0</v>
      </c>
      <c r="K35" s="191">
        <f t="shared" si="10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9"/>
        <v>0</v>
      </c>
      <c r="I36" s="190">
        <f t="shared" si="3"/>
        <v>0</v>
      </c>
      <c r="J36" s="190">
        <f t="shared" si="3"/>
        <v>0</v>
      </c>
      <c r="K36" s="190">
        <f t="shared" si="10"/>
        <v>0</v>
      </c>
    </row>
    <row r="37" spans="2:11" ht="13.35" customHeight="1">
      <c r="B37" s="196" t="s">
        <v>793</v>
      </c>
      <c r="C37" s="189">
        <f>+SUM(C38:C39)</f>
        <v>1620341710</v>
      </c>
      <c r="D37" s="189">
        <f t="shared" ref="D37:K37" si="11">+SUM(D38:D39)</f>
        <v>1586298315</v>
      </c>
      <c r="E37" s="189">
        <f t="shared" si="1"/>
        <v>-34043395</v>
      </c>
      <c r="F37" s="189">
        <f t="shared" si="11"/>
        <v>0</v>
      </c>
      <c r="G37" s="189">
        <f t="shared" si="11"/>
        <v>0</v>
      </c>
      <c r="H37" s="189">
        <f t="shared" si="11"/>
        <v>0</v>
      </c>
      <c r="I37" s="189">
        <f t="shared" si="3"/>
        <v>1620341710</v>
      </c>
      <c r="J37" s="189">
        <f t="shared" si="3"/>
        <v>1586298315</v>
      </c>
      <c r="K37" s="189">
        <f t="shared" si="11"/>
        <v>34043395</v>
      </c>
    </row>
    <row r="38" spans="2:11" ht="13.35" customHeight="1">
      <c r="B38" s="198" t="s">
        <v>6283</v>
      </c>
      <c r="C38" s="191">
        <v>1620341710</v>
      </c>
      <c r="D38" s="191">
        <v>1586298315</v>
      </c>
      <c r="E38" s="200">
        <f t="shared" si="1"/>
        <v>-34043395</v>
      </c>
      <c r="F38" s="191"/>
      <c r="G38" s="191"/>
      <c r="H38" s="191">
        <f t="shared" ref="H38:H39" si="12">+F38-G38</f>
        <v>0</v>
      </c>
      <c r="I38" s="191">
        <f t="shared" si="3"/>
        <v>1620341710</v>
      </c>
      <c r="J38" s="191">
        <f t="shared" si="3"/>
        <v>1586298315</v>
      </c>
      <c r="K38" s="191">
        <f t="shared" ref="K38:K39" si="13">+I38-J38</f>
        <v>34043395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12"/>
        <v>0</v>
      </c>
      <c r="I39" s="190">
        <f t="shared" si="3"/>
        <v>0</v>
      </c>
      <c r="J39" s="190">
        <f t="shared" si="3"/>
        <v>0</v>
      </c>
      <c r="K39" s="190">
        <f t="shared" si="13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K40" si="14">SUM(D41:D44)</f>
        <v>1750000</v>
      </c>
      <c r="E40" s="189">
        <f t="shared" si="1"/>
        <v>1750000</v>
      </c>
      <c r="F40" s="189">
        <f t="shared" si="14"/>
        <v>0</v>
      </c>
      <c r="G40" s="189">
        <f t="shared" si="14"/>
        <v>0</v>
      </c>
      <c r="H40" s="189">
        <f t="shared" si="14"/>
        <v>0</v>
      </c>
      <c r="I40" s="189">
        <f t="shared" si="3"/>
        <v>0</v>
      </c>
      <c r="J40" s="189">
        <f t="shared" si="3"/>
        <v>1750000</v>
      </c>
      <c r="K40" s="189">
        <f t="shared" si="14"/>
        <v>-1566250</v>
      </c>
    </row>
    <row r="41" spans="2:11" ht="13.35" customHeight="1">
      <c r="B41" s="198" t="s">
        <v>6286</v>
      </c>
      <c r="C41" s="191"/>
      <c r="D41" s="191">
        <v>1566250</v>
      </c>
      <c r="E41" s="200">
        <f t="shared" si="1"/>
        <v>1566250</v>
      </c>
      <c r="F41" s="191"/>
      <c r="G41" s="191"/>
      <c r="H41" s="191">
        <f t="shared" ref="H41:H44" si="15">+F41-G41</f>
        <v>0</v>
      </c>
      <c r="I41" s="191">
        <f t="shared" si="3"/>
        <v>0</v>
      </c>
      <c r="J41" s="191">
        <f t="shared" si="3"/>
        <v>1566250</v>
      </c>
      <c r="K41" s="191">
        <f t="shared" ref="K41:K44" si="16">+I41-J41</f>
        <v>-1566250</v>
      </c>
    </row>
    <row r="42" spans="2:11" ht="13.35" customHeight="1">
      <c r="B42" s="192" t="s">
        <v>6301</v>
      </c>
      <c r="C42" s="190"/>
      <c r="D42" s="190">
        <v>175000</v>
      </c>
      <c r="E42" s="194">
        <f t="shared" si="1"/>
        <v>175000</v>
      </c>
      <c r="F42" s="190"/>
      <c r="G42" s="190"/>
      <c r="H42" s="190"/>
      <c r="I42" s="190">
        <f t="shared" si="3"/>
        <v>0</v>
      </c>
      <c r="J42" s="190">
        <f t="shared" si="3"/>
        <v>175000</v>
      </c>
      <c r="K42" s="190"/>
    </row>
    <row r="43" spans="2:11" ht="13.35" customHeight="1">
      <c r="B43" s="198" t="s">
        <v>6288</v>
      </c>
      <c r="C43" s="191"/>
      <c r="D43" s="191">
        <v>8750</v>
      </c>
      <c r="E43" s="200">
        <f t="shared" si="1"/>
        <v>8750</v>
      </c>
      <c r="F43" s="191"/>
      <c r="G43" s="191"/>
      <c r="H43" s="191"/>
      <c r="I43" s="191">
        <f t="shared" si="3"/>
        <v>0</v>
      </c>
      <c r="J43" s="191">
        <f t="shared" si="3"/>
        <v>8750</v>
      </c>
      <c r="K43" s="191"/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15"/>
        <v>0</v>
      </c>
      <c r="I44" s="190">
        <f t="shared" si="3"/>
        <v>0</v>
      </c>
      <c r="J44" s="190">
        <f t="shared" si="3"/>
        <v>0</v>
      </c>
      <c r="K44" s="190">
        <f t="shared" si="16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K45" si="17">SUM(D46:D49)</f>
        <v>0</v>
      </c>
      <c r="E45" s="189">
        <f t="shared" si="1"/>
        <v>0</v>
      </c>
      <c r="F45" s="189">
        <f t="shared" si="17"/>
        <v>0</v>
      </c>
      <c r="G45" s="189">
        <f t="shared" si="17"/>
        <v>0</v>
      </c>
      <c r="H45" s="189">
        <f t="shared" si="17"/>
        <v>0</v>
      </c>
      <c r="I45" s="189">
        <f t="shared" si="3"/>
        <v>0</v>
      </c>
      <c r="J45" s="189">
        <f t="shared" si="3"/>
        <v>0</v>
      </c>
      <c r="K45" s="189">
        <f t="shared" si="17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ref="H46:H49" si="18">+F46-G46</f>
        <v>0</v>
      </c>
      <c r="I46" s="191">
        <f t="shared" si="3"/>
        <v>0</v>
      </c>
      <c r="J46" s="191">
        <f t="shared" si="3"/>
        <v>0</v>
      </c>
      <c r="K46" s="191">
        <f t="shared" ref="K46:K49" si="19">+I46-J46</f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18"/>
        <v>0</v>
      </c>
      <c r="I47" s="190">
        <f t="shared" si="3"/>
        <v>0</v>
      </c>
      <c r="J47" s="190">
        <f t="shared" si="3"/>
        <v>0</v>
      </c>
      <c r="K47" s="190">
        <f t="shared" si="19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18"/>
        <v>0</v>
      </c>
      <c r="I48" s="191">
        <f t="shared" si="3"/>
        <v>0</v>
      </c>
      <c r="J48" s="191">
        <f t="shared" si="3"/>
        <v>0</v>
      </c>
      <c r="K48" s="191">
        <f t="shared" si="19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18"/>
        <v>0</v>
      </c>
      <c r="I49" s="190">
        <f t="shared" si="3"/>
        <v>0</v>
      </c>
      <c r="J49" s="190">
        <f t="shared" si="3"/>
        <v>0</v>
      </c>
      <c r="K49" s="190">
        <f t="shared" si="19"/>
        <v>0</v>
      </c>
    </row>
    <row r="50" spans="2:11" ht="13.35" customHeight="1">
      <c r="B50" s="196" t="s">
        <v>802</v>
      </c>
      <c r="C50" s="189">
        <f>SUM(C51:C53)</f>
        <v>55746706</v>
      </c>
      <c r="D50" s="189">
        <f t="shared" ref="D50:K50" si="20">SUM(D51:D53)</f>
        <v>55746708</v>
      </c>
      <c r="E50" s="189">
        <f t="shared" si="1"/>
        <v>2</v>
      </c>
      <c r="F50" s="189">
        <f t="shared" si="20"/>
        <v>0</v>
      </c>
      <c r="G50" s="189">
        <f t="shared" si="20"/>
        <v>0</v>
      </c>
      <c r="H50" s="189">
        <f>SUM(H51:H53)</f>
        <v>0</v>
      </c>
      <c r="I50" s="189">
        <f t="shared" si="3"/>
        <v>55746706</v>
      </c>
      <c r="J50" s="189">
        <f t="shared" si="3"/>
        <v>55746708</v>
      </c>
      <c r="K50" s="189">
        <f t="shared" si="20"/>
        <v>-2</v>
      </c>
    </row>
    <row r="51" spans="2:11" ht="13.35" customHeight="1">
      <c r="B51" s="198" t="s">
        <v>6293</v>
      </c>
      <c r="C51" s="191">
        <v>43062924</v>
      </c>
      <c r="D51" s="191">
        <v>43062926</v>
      </c>
      <c r="E51" s="200">
        <f>D51-C51</f>
        <v>2</v>
      </c>
      <c r="F51" s="191"/>
      <c r="G51" s="191"/>
      <c r="H51" s="191">
        <f t="shared" ref="H51:H53" si="21">+F51-G51</f>
        <v>0</v>
      </c>
      <c r="I51" s="191">
        <f t="shared" si="3"/>
        <v>43062924</v>
      </c>
      <c r="J51" s="191">
        <f t="shared" si="3"/>
        <v>43062926</v>
      </c>
      <c r="K51" s="191">
        <f t="shared" ref="K51:K53" si="22">+I51-J51</f>
        <v>-2</v>
      </c>
    </row>
    <row r="52" spans="2:11" ht="13.35" customHeight="1">
      <c r="B52" s="192" t="s">
        <v>6294</v>
      </c>
      <c r="C52" s="190">
        <v>12683782</v>
      </c>
      <c r="D52" s="190">
        <v>12683782</v>
      </c>
      <c r="E52" s="194">
        <f t="shared" si="1"/>
        <v>0</v>
      </c>
      <c r="F52" s="190"/>
      <c r="G52" s="190"/>
      <c r="H52" s="190">
        <f t="shared" si="21"/>
        <v>0</v>
      </c>
      <c r="I52" s="190">
        <f t="shared" si="3"/>
        <v>12683782</v>
      </c>
      <c r="J52" s="190">
        <f t="shared" si="3"/>
        <v>12683782</v>
      </c>
      <c r="K52" s="190">
        <f t="shared" si="22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1"/>
        <v>0</v>
      </c>
      <c r="I53" s="191">
        <f t="shared" si="3"/>
        <v>0</v>
      </c>
      <c r="J53" s="191">
        <f t="shared" si="3"/>
        <v>0</v>
      </c>
      <c r="K53" s="191">
        <f t="shared" si="22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>SUM(H55:H56)</f>
        <v>0</v>
      </c>
      <c r="I54" s="189">
        <f t="shared" si="3"/>
        <v>0</v>
      </c>
      <c r="J54" s="189">
        <f t="shared" si="3"/>
        <v>0</v>
      </c>
      <c r="K54" s="189">
        <f>SUM(K55:K56)</f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>F55-G55</f>
        <v>0</v>
      </c>
      <c r="I55" s="191">
        <f t="shared" si="3"/>
        <v>0</v>
      </c>
      <c r="J55" s="191">
        <f t="shared" si="3"/>
        <v>0</v>
      </c>
      <c r="K55" s="191">
        <f>I55-J55</f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>F56-G56</f>
        <v>0</v>
      </c>
      <c r="I56" s="190">
        <f t="shared" si="3"/>
        <v>0</v>
      </c>
      <c r="J56" s="190">
        <f t="shared" si="3"/>
        <v>0</v>
      </c>
      <c r="K56" s="190">
        <f>I56-J56</f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K57" si="23">SUM(D58:D60)</f>
        <v>0</v>
      </c>
      <c r="E57" s="189">
        <f t="shared" si="1"/>
        <v>0</v>
      </c>
      <c r="F57" s="189">
        <f t="shared" si="23"/>
        <v>0</v>
      </c>
      <c r="G57" s="189">
        <f t="shared" si="23"/>
        <v>0</v>
      </c>
      <c r="H57" s="189">
        <f t="shared" si="23"/>
        <v>0</v>
      </c>
      <c r="I57" s="189">
        <f t="shared" si="3"/>
        <v>0</v>
      </c>
      <c r="J57" s="189">
        <f t="shared" si="3"/>
        <v>0</v>
      </c>
      <c r="K57" s="189">
        <f t="shared" si="23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ref="H58:H60" si="24">+F58-G58</f>
        <v>0</v>
      </c>
      <c r="I58" s="191">
        <f t="shared" si="3"/>
        <v>0</v>
      </c>
      <c r="J58" s="191">
        <f t="shared" si="3"/>
        <v>0</v>
      </c>
      <c r="K58" s="191">
        <f t="shared" ref="K58:K60" si="25">+I58-J58</f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4"/>
        <v>0</v>
      </c>
      <c r="I59" s="190">
        <f t="shared" si="3"/>
        <v>0</v>
      </c>
      <c r="J59" s="190">
        <f t="shared" si="3"/>
        <v>0</v>
      </c>
      <c r="K59" s="190">
        <f t="shared" si="25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4"/>
        <v>0</v>
      </c>
      <c r="I60" s="191">
        <f t="shared" si="3"/>
        <v>0</v>
      </c>
      <c r="J60" s="191">
        <f t="shared" si="3"/>
        <v>0</v>
      </c>
      <c r="K60" s="191">
        <f t="shared" si="25"/>
        <v>0</v>
      </c>
    </row>
    <row r="61" spans="2:11" ht="13.35" customHeight="1">
      <c r="B61" s="201" t="s">
        <v>825</v>
      </c>
      <c r="C61" s="195">
        <f>C5+C9+C28+C37+C40+C45+C50</f>
        <v>1813416208</v>
      </c>
      <c r="D61" s="195">
        <f t="shared" ref="D61:K61" si="26">D5+D9+D28+D37+D40+D45+D50</f>
        <v>1769347383</v>
      </c>
      <c r="E61" s="195">
        <f t="shared" si="26"/>
        <v>-44068825</v>
      </c>
      <c r="F61" s="195">
        <f t="shared" si="26"/>
        <v>0</v>
      </c>
      <c r="G61" s="195">
        <f t="shared" si="26"/>
        <v>0</v>
      </c>
      <c r="H61" s="195">
        <f t="shared" si="26"/>
        <v>0</v>
      </c>
      <c r="I61" s="195">
        <f t="shared" si="26"/>
        <v>1813416208</v>
      </c>
      <c r="J61" s="195">
        <f t="shared" si="26"/>
        <v>1769347383</v>
      </c>
      <c r="K61" s="195">
        <f t="shared" si="26"/>
        <v>44252575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K61"/>
  <sheetViews>
    <sheetView showGridLines="0" zoomScaleNormal="100" workbookViewId="0">
      <pane xSplit="4" ySplit="4" topLeftCell="E28" activePane="bottomRight" state="frozen"/>
      <selection pane="bottomRight" activeCell="J38" sqref="J38"/>
      <selection pane="bottomLeft" activeCell="A5" sqref="A5"/>
      <selection pane="topRight" activeCell="E1" sqref="E1"/>
    </sheetView>
  </sheetViews>
  <sheetFormatPr defaultColWidth="11.42578125" defaultRowHeight="13.35" customHeight="1"/>
  <cols>
    <col min="1" max="1" width="16.42578125" customWidth="1"/>
    <col min="2" max="2" width="41.140625" style="16" customWidth="1"/>
    <col min="3" max="3" width="14.85546875" customWidth="1"/>
    <col min="4" max="4" width="16.140625" customWidth="1"/>
    <col min="5" max="5" width="13.42578125" customWidth="1"/>
    <col min="6" max="6" width="13.42578125" bestFit="1" customWidth="1"/>
    <col min="7" max="7" width="17.140625" customWidth="1"/>
    <col min="8" max="8" width="14.42578125" customWidth="1"/>
    <col min="9" max="9" width="15.42578125" bestFit="1" customWidth="1"/>
    <col min="10" max="10" width="17.85546875" customWidth="1"/>
    <col min="11" max="11" width="18.5703125" customWidth="1"/>
  </cols>
  <sheetData>
    <row r="1" spans="1:11" ht="13.35" customHeight="1">
      <c r="A1" t="s">
        <v>6247</v>
      </c>
      <c r="B1" s="16" t="s">
        <v>700</v>
      </c>
    </row>
    <row r="2" spans="1:11" ht="13.35" customHeight="1">
      <c r="A2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38740000</v>
      </c>
      <c r="D5" s="189">
        <f t="shared" ref="D5:K5" si="0">SUM(D6:D8)</f>
        <v>38740000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38740000</v>
      </c>
      <c r="J5" s="189">
        <f t="shared" si="0"/>
        <v>38740000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38740000</v>
      </c>
      <c r="D8" s="190">
        <v>38740000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38740000</v>
      </c>
      <c r="J8" s="190">
        <f t="shared" si="3"/>
        <v>38740000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1030485550</v>
      </c>
      <c r="D9" s="189">
        <f t="shared" ref="D9:G9" si="5">SUM(D10:D27)</f>
        <v>1027775950</v>
      </c>
      <c r="E9" s="189">
        <f t="shared" si="1"/>
        <v>-2709600</v>
      </c>
      <c r="F9" s="189">
        <f t="shared" si="5"/>
        <v>0</v>
      </c>
      <c r="G9" s="189">
        <f t="shared" si="5"/>
        <v>3368136</v>
      </c>
      <c r="H9" s="189">
        <f t="shared" si="2"/>
        <v>3368136</v>
      </c>
      <c r="I9" s="189">
        <f t="shared" si="3"/>
        <v>1030485550</v>
      </c>
      <c r="J9" s="189">
        <f t="shared" si="3"/>
        <v>1031144086</v>
      </c>
      <c r="K9" s="189">
        <f t="shared" si="4"/>
        <v>658536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>
        <v>878048</v>
      </c>
      <c r="D14" s="191">
        <v>1536584</v>
      </c>
      <c r="E14" s="199">
        <f t="shared" si="1"/>
        <v>658536</v>
      </c>
      <c r="F14" s="191"/>
      <c r="G14" s="191"/>
      <c r="H14" s="191">
        <f t="shared" si="2"/>
        <v>0</v>
      </c>
      <c r="I14" s="191">
        <f t="shared" si="3"/>
        <v>878048</v>
      </c>
      <c r="J14" s="191">
        <f t="shared" si="3"/>
        <v>1536584</v>
      </c>
      <c r="K14" s="191">
        <f t="shared" si="4"/>
        <v>658536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26263915</v>
      </c>
      <c r="D16" s="191">
        <v>26263915</v>
      </c>
      <c r="E16" s="199">
        <f t="shared" si="1"/>
        <v>0</v>
      </c>
      <c r="F16" s="191"/>
      <c r="G16" s="199"/>
      <c r="H16" s="191">
        <f t="shared" si="2"/>
        <v>0</v>
      </c>
      <c r="I16" s="191">
        <f t="shared" si="3"/>
        <v>26263915</v>
      </c>
      <c r="J16" s="191">
        <f t="shared" si="3"/>
        <v>26263915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91378172</v>
      </c>
      <c r="D18" s="191">
        <v>91378172</v>
      </c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91378172</v>
      </c>
      <c r="J18" s="191">
        <f t="shared" si="3"/>
        <v>91378172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507564883</v>
      </c>
      <c r="D21" s="190">
        <v>507564883</v>
      </c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507564883</v>
      </c>
      <c r="J21" s="190">
        <f t="shared" si="3"/>
        <v>507564883</v>
      </c>
      <c r="K21" s="190">
        <f t="shared" si="4"/>
        <v>0</v>
      </c>
    </row>
    <row r="22" spans="2:11" ht="13.35" customHeight="1">
      <c r="B22" s="198" t="s">
        <v>6270</v>
      </c>
      <c r="C22" s="191">
        <v>188701682</v>
      </c>
      <c r="D22" s="191">
        <v>188701682</v>
      </c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188701682</v>
      </c>
      <c r="J22" s="191">
        <f t="shared" si="3"/>
        <v>188701682</v>
      </c>
      <c r="K22" s="191">
        <f t="shared" si="4"/>
        <v>0</v>
      </c>
    </row>
    <row r="23" spans="2:11" ht="13.35" customHeight="1">
      <c r="B23" s="192" t="s">
        <v>6271</v>
      </c>
      <c r="C23" s="190">
        <v>212330714</v>
      </c>
      <c r="D23" s="190">
        <v>212330714</v>
      </c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212330714</v>
      </c>
      <c r="J23" s="190">
        <f t="shared" si="3"/>
        <v>212330714</v>
      </c>
      <c r="K23" s="190">
        <f t="shared" si="4"/>
        <v>0</v>
      </c>
    </row>
    <row r="24" spans="2:11" ht="13.35" customHeight="1">
      <c r="B24" s="198" t="s">
        <v>6272</v>
      </c>
      <c r="C24" s="191">
        <v>3368136</v>
      </c>
      <c r="D24" s="191"/>
      <c r="E24" s="199">
        <f t="shared" si="1"/>
        <v>-3368136</v>
      </c>
      <c r="F24" s="191"/>
      <c r="G24" s="191">
        <v>3368136</v>
      </c>
      <c r="H24" s="191">
        <f t="shared" si="2"/>
        <v>3368136</v>
      </c>
      <c r="I24" s="191">
        <f t="shared" si="3"/>
        <v>3368136</v>
      </c>
      <c r="J24" s="191">
        <f t="shared" si="3"/>
        <v>3368136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5138268</v>
      </c>
      <c r="D37" s="189">
        <f t="shared" ref="D37:G37" si="7">+SUM(D38:D39)</f>
        <v>5118268</v>
      </c>
      <c r="E37" s="189">
        <f t="shared" si="1"/>
        <v>-20000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5138268</v>
      </c>
      <c r="J37" s="189">
        <f t="shared" si="3"/>
        <v>5118268</v>
      </c>
      <c r="K37" s="189">
        <f t="shared" si="4"/>
        <v>-20000</v>
      </c>
    </row>
    <row r="38" spans="2:11" ht="13.35" customHeight="1">
      <c r="B38" s="198" t="s">
        <v>6283</v>
      </c>
      <c r="C38" s="191">
        <v>5138268</v>
      </c>
      <c r="D38" s="191">
        <v>5118268</v>
      </c>
      <c r="E38" s="200">
        <f t="shared" si="1"/>
        <v>-20000</v>
      </c>
      <c r="F38" s="191"/>
      <c r="G38" s="191"/>
      <c r="H38" s="191">
        <f t="shared" si="2"/>
        <v>0</v>
      </c>
      <c r="I38" s="191">
        <f t="shared" si="3"/>
        <v>5138268</v>
      </c>
      <c r="J38" s="191">
        <f t="shared" si="3"/>
        <v>5118268</v>
      </c>
      <c r="K38" s="191">
        <f t="shared" si="4"/>
        <v>-20000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60039169</v>
      </c>
      <c r="D40" s="189">
        <f t="shared" ref="D40:G40" si="8">SUM(D41:D44)</f>
        <v>60039169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60039169</v>
      </c>
      <c r="J40" s="189">
        <f t="shared" si="3"/>
        <v>60039169</v>
      </c>
      <c r="K40" s="189">
        <f t="shared" si="4"/>
        <v>0</v>
      </c>
    </row>
    <row r="41" spans="2:11" ht="13.35" customHeight="1">
      <c r="B41" s="198" t="s">
        <v>6286</v>
      </c>
      <c r="C41" s="191">
        <v>60039169</v>
      </c>
      <c r="D41" s="191">
        <v>60039169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60039169</v>
      </c>
      <c r="J41" s="191">
        <f t="shared" si="3"/>
        <v>60039169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742121945</v>
      </c>
      <c r="D50" s="189">
        <f t="shared" ref="D50:G50" si="10">SUM(D51:D53)</f>
        <v>742121945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742121945</v>
      </c>
      <c r="J50" s="189">
        <f t="shared" si="3"/>
        <v>742121945</v>
      </c>
      <c r="K50" s="189">
        <f t="shared" si="4"/>
        <v>0</v>
      </c>
    </row>
    <row r="51" spans="2:11" ht="13.35" customHeight="1">
      <c r="B51" s="198" t="s">
        <v>6293</v>
      </c>
      <c r="C51" s="191">
        <v>533535134</v>
      </c>
      <c r="D51" s="191">
        <v>533535134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533535134</v>
      </c>
      <c r="J51" s="191">
        <f t="shared" si="3"/>
        <v>533535134</v>
      </c>
      <c r="K51" s="191">
        <f t="shared" si="4"/>
        <v>0</v>
      </c>
    </row>
    <row r="52" spans="2:11" ht="13.35" customHeight="1">
      <c r="B52" s="192" t="s">
        <v>6294</v>
      </c>
      <c r="C52" s="190">
        <v>208586811</v>
      </c>
      <c r="D52" s="190">
        <v>208586811</v>
      </c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208586811</v>
      </c>
      <c r="J52" s="190">
        <f t="shared" si="3"/>
        <v>208586811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>
        <f t="shared" ref="C54:D54" si="11">SUM(C55:C56)</f>
        <v>0</v>
      </c>
      <c r="D54" s="189">
        <f t="shared" si="11"/>
        <v>0</v>
      </c>
      <c r="E54" s="189">
        <f t="shared" si="1"/>
        <v>0</v>
      </c>
      <c r="F54" s="189">
        <f t="shared" ref="F54:G54" si="12">SUM(F55:F56)</f>
        <v>0</v>
      </c>
      <c r="G54" s="189">
        <f t="shared" si="12"/>
        <v>0</v>
      </c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244017313</v>
      </c>
      <c r="D57" s="189">
        <f t="shared" ref="D57:G57" si="13">SUM(D58:D60)</f>
        <v>0</v>
      </c>
      <c r="E57" s="189">
        <f t="shared" si="1"/>
        <v>-244017313</v>
      </c>
      <c r="F57" s="189">
        <f t="shared" si="13"/>
        <v>0</v>
      </c>
      <c r="G57" s="189">
        <f t="shared" si="13"/>
        <v>0</v>
      </c>
      <c r="H57" s="189">
        <f t="shared" si="2"/>
        <v>0</v>
      </c>
      <c r="I57" s="189">
        <f t="shared" si="3"/>
        <v>244017313</v>
      </c>
      <c r="J57" s="189">
        <f t="shared" si="3"/>
        <v>0</v>
      </c>
      <c r="K57" s="189">
        <f t="shared" si="4"/>
        <v>-244017313</v>
      </c>
    </row>
    <row r="58" spans="2:11" ht="13.35" customHeight="1">
      <c r="B58" s="198" t="s">
        <v>6297</v>
      </c>
      <c r="C58" s="191">
        <v>244017313</v>
      </c>
      <c r="D58" s="191"/>
      <c r="E58" s="200">
        <f t="shared" si="1"/>
        <v>-244017313</v>
      </c>
      <c r="F58" s="191"/>
      <c r="G58" s="191"/>
      <c r="H58" s="191">
        <f t="shared" si="2"/>
        <v>0</v>
      </c>
      <c r="I58" s="191">
        <f t="shared" si="3"/>
        <v>244017313</v>
      </c>
      <c r="J58" s="191">
        <f t="shared" si="3"/>
        <v>0</v>
      </c>
      <c r="K58" s="191">
        <f t="shared" si="4"/>
        <v>-244017313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C5+C9+C28+C37+C40+C45+C50+C54</f>
        <v>1876524932</v>
      </c>
      <c r="D61" s="195">
        <f t="shared" ref="D61:K61" si="14">D5+D9+D28+D37+D40+D45+D50+D54</f>
        <v>1873795332</v>
      </c>
      <c r="E61" s="195">
        <f t="shared" si="14"/>
        <v>-2729600</v>
      </c>
      <c r="F61" s="195">
        <f t="shared" si="14"/>
        <v>0</v>
      </c>
      <c r="G61" s="195">
        <f t="shared" si="14"/>
        <v>3368136</v>
      </c>
      <c r="H61" s="195">
        <f t="shared" si="14"/>
        <v>3368136</v>
      </c>
      <c r="I61" s="195">
        <f t="shared" si="14"/>
        <v>1876524932</v>
      </c>
      <c r="J61" s="195">
        <f t="shared" si="14"/>
        <v>1877163468</v>
      </c>
      <c r="K61" s="195">
        <f t="shared" si="14"/>
        <v>638536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K61"/>
  <sheetViews>
    <sheetView showGridLines="0" zoomScaleNormal="100" workbookViewId="0">
      <pane xSplit="3" ySplit="4" topLeftCell="F40" activePane="bottomRight" state="frozen"/>
      <selection pane="bottomRight" activeCell="J51" sqref="J51:J52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4.85546875" style="5" customWidth="1"/>
    <col min="4" max="4" width="16.140625" style="5" customWidth="1"/>
    <col min="5" max="6" width="15.140625" style="7" bestFit="1" customWidth="1"/>
    <col min="7" max="7" width="17.140625" style="7" customWidth="1"/>
    <col min="8" max="8" width="15.140625" style="7" bestFit="1" customWidth="1"/>
    <col min="9" max="9" width="16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705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14" t="s">
        <v>6249</v>
      </c>
      <c r="C3" s="415" t="s">
        <v>6250</v>
      </c>
      <c r="D3" s="415"/>
      <c r="E3" s="415"/>
      <c r="F3" s="415" t="s">
        <v>6251</v>
      </c>
      <c r="G3" s="415"/>
      <c r="H3" s="415"/>
      <c r="I3" s="415" t="s">
        <v>6252</v>
      </c>
      <c r="J3" s="415"/>
      <c r="K3" s="415"/>
    </row>
    <row r="4" spans="1:11" ht="13.35" customHeight="1">
      <c r="B4" s="414"/>
      <c r="C4" s="202" t="s">
        <v>4324</v>
      </c>
      <c r="D4" s="202" t="s">
        <v>6253</v>
      </c>
      <c r="E4" s="331" t="s">
        <v>6254</v>
      </c>
      <c r="F4" s="202" t="s">
        <v>4324</v>
      </c>
      <c r="G4" s="202" t="s">
        <v>6253</v>
      </c>
      <c r="H4" s="202" t="s">
        <v>6254</v>
      </c>
      <c r="I4" s="202" t="s">
        <v>4324</v>
      </c>
      <c r="J4" s="202" t="s">
        <v>6253</v>
      </c>
      <c r="K4" s="202" t="s">
        <v>6254</v>
      </c>
    </row>
    <row r="5" spans="1:11" ht="13.35" customHeight="1">
      <c r="B5" s="203" t="s">
        <v>798</v>
      </c>
      <c r="C5" s="204">
        <f>SUM(C6:C8)</f>
        <v>0</v>
      </c>
      <c r="D5" s="204">
        <f t="shared" ref="D5:K5" si="0">SUM(D6:D8)</f>
        <v>0</v>
      </c>
      <c r="E5" s="204">
        <f t="shared" si="0"/>
        <v>0</v>
      </c>
      <c r="F5" s="204">
        <f t="shared" si="0"/>
        <v>0</v>
      </c>
      <c r="G5" s="204">
        <f t="shared" si="0"/>
        <v>0</v>
      </c>
      <c r="H5" s="204">
        <f t="shared" si="0"/>
        <v>0</v>
      </c>
      <c r="I5" s="204">
        <f t="shared" si="0"/>
        <v>0</v>
      </c>
      <c r="J5" s="204">
        <f t="shared" si="0"/>
        <v>0</v>
      </c>
      <c r="K5" s="204">
        <f t="shared" si="0"/>
        <v>0</v>
      </c>
    </row>
    <row r="6" spans="1:11" ht="13.35" customHeight="1">
      <c r="B6" s="205" t="s">
        <v>6255</v>
      </c>
      <c r="C6" s="206"/>
      <c r="D6" s="206"/>
      <c r="E6" s="207">
        <f>D6-C6</f>
        <v>0</v>
      </c>
      <c r="F6" s="206"/>
      <c r="G6" s="206"/>
      <c r="H6" s="206">
        <f>G6-F6</f>
        <v>0</v>
      </c>
      <c r="I6" s="206">
        <f>C6+F6</f>
        <v>0</v>
      </c>
      <c r="J6" s="206">
        <f>D6+G6</f>
        <v>0</v>
      </c>
      <c r="K6" s="206">
        <f>J6-I6</f>
        <v>0</v>
      </c>
    </row>
    <row r="7" spans="1:11" ht="13.35" customHeight="1">
      <c r="B7" s="208" t="s">
        <v>6256</v>
      </c>
      <c r="C7" s="209"/>
      <c r="D7" s="209"/>
      <c r="E7" s="210">
        <f t="shared" ref="E7:E61" si="1">D7-C7</f>
        <v>0</v>
      </c>
      <c r="F7" s="209"/>
      <c r="G7" s="209"/>
      <c r="H7" s="209">
        <f t="shared" ref="H7:H61" si="2">G7-F7</f>
        <v>0</v>
      </c>
      <c r="I7" s="209">
        <f t="shared" ref="I7:J60" si="3">C7+F7</f>
        <v>0</v>
      </c>
      <c r="J7" s="209">
        <f t="shared" si="3"/>
        <v>0</v>
      </c>
      <c r="K7" s="209">
        <f t="shared" ref="K7:K61" si="4">J7-I7</f>
        <v>0</v>
      </c>
    </row>
    <row r="8" spans="1:11" ht="13.35" customHeight="1">
      <c r="B8" s="205" t="s">
        <v>6257</v>
      </c>
      <c r="C8" s="206"/>
      <c r="D8" s="206"/>
      <c r="E8" s="207">
        <f t="shared" si="1"/>
        <v>0</v>
      </c>
      <c r="F8" s="206"/>
      <c r="G8" s="206"/>
      <c r="H8" s="206">
        <f t="shared" si="2"/>
        <v>0</v>
      </c>
      <c r="I8" s="206">
        <f t="shared" si="3"/>
        <v>0</v>
      </c>
      <c r="J8" s="206">
        <f t="shared" si="3"/>
        <v>0</v>
      </c>
      <c r="K8" s="206">
        <f t="shared" si="4"/>
        <v>0</v>
      </c>
    </row>
    <row r="9" spans="1:11" ht="13.35" customHeight="1">
      <c r="B9" s="203" t="s">
        <v>794</v>
      </c>
      <c r="C9" s="204">
        <f>SUM(C10:C27)</f>
        <v>868301725</v>
      </c>
      <c r="D9" s="204">
        <f t="shared" ref="D9:G9" si="5">SUM(D10:D27)</f>
        <v>869520039</v>
      </c>
      <c r="E9" s="204">
        <f t="shared" si="1"/>
        <v>1218314</v>
      </c>
      <c r="F9" s="204">
        <f t="shared" si="5"/>
        <v>0</v>
      </c>
      <c r="G9" s="204">
        <f t="shared" si="5"/>
        <v>0</v>
      </c>
      <c r="H9" s="204">
        <f t="shared" si="2"/>
        <v>0</v>
      </c>
      <c r="I9" s="204">
        <f t="shared" si="3"/>
        <v>868301725</v>
      </c>
      <c r="J9" s="204">
        <f t="shared" si="3"/>
        <v>869520039</v>
      </c>
      <c r="K9" s="204">
        <f t="shared" si="4"/>
        <v>1218314</v>
      </c>
    </row>
    <row r="10" spans="1:11" ht="13.35" customHeight="1">
      <c r="B10" s="208" t="s">
        <v>6258</v>
      </c>
      <c r="C10" s="209"/>
      <c r="D10" s="209"/>
      <c r="E10" s="210">
        <f t="shared" si="1"/>
        <v>0</v>
      </c>
      <c r="F10" s="209"/>
      <c r="G10" s="209"/>
      <c r="H10" s="209">
        <f t="shared" si="2"/>
        <v>0</v>
      </c>
      <c r="I10" s="209">
        <f t="shared" si="3"/>
        <v>0</v>
      </c>
      <c r="J10" s="209">
        <f t="shared" si="3"/>
        <v>0</v>
      </c>
      <c r="K10" s="209">
        <f t="shared" si="4"/>
        <v>0</v>
      </c>
    </row>
    <row r="11" spans="1:11" ht="13.35" customHeight="1">
      <c r="B11" s="205" t="s">
        <v>6259</v>
      </c>
      <c r="C11" s="206"/>
      <c r="D11" s="206"/>
      <c r="E11" s="207">
        <f t="shared" si="1"/>
        <v>0</v>
      </c>
      <c r="F11" s="206"/>
      <c r="G11" s="206"/>
      <c r="H11" s="206">
        <f t="shared" si="2"/>
        <v>0</v>
      </c>
      <c r="I11" s="206">
        <f t="shared" si="3"/>
        <v>0</v>
      </c>
      <c r="J11" s="206">
        <f t="shared" si="3"/>
        <v>0</v>
      </c>
      <c r="K11" s="206">
        <f t="shared" si="4"/>
        <v>0</v>
      </c>
    </row>
    <row r="12" spans="1:11" ht="13.35" customHeight="1">
      <c r="B12" s="208" t="s">
        <v>6260</v>
      </c>
      <c r="C12" s="209"/>
      <c r="D12" s="209"/>
      <c r="E12" s="210">
        <f t="shared" si="1"/>
        <v>0</v>
      </c>
      <c r="F12" s="209"/>
      <c r="G12" s="209"/>
      <c r="H12" s="209">
        <f t="shared" si="2"/>
        <v>0</v>
      </c>
      <c r="I12" s="209">
        <f t="shared" si="3"/>
        <v>0</v>
      </c>
      <c r="J12" s="209">
        <f t="shared" si="3"/>
        <v>0</v>
      </c>
      <c r="K12" s="209">
        <f t="shared" si="4"/>
        <v>0</v>
      </c>
    </row>
    <row r="13" spans="1:11" ht="13.35" customHeight="1">
      <c r="B13" s="205" t="s">
        <v>6261</v>
      </c>
      <c r="C13" s="206"/>
      <c r="D13" s="206"/>
      <c r="E13" s="207">
        <f t="shared" si="1"/>
        <v>0</v>
      </c>
      <c r="F13" s="206"/>
      <c r="G13" s="206"/>
      <c r="H13" s="206">
        <f t="shared" si="2"/>
        <v>0</v>
      </c>
      <c r="I13" s="206">
        <f t="shared" si="3"/>
        <v>0</v>
      </c>
      <c r="J13" s="206">
        <f t="shared" si="3"/>
        <v>0</v>
      </c>
      <c r="K13" s="206">
        <f t="shared" si="4"/>
        <v>0</v>
      </c>
    </row>
    <row r="14" spans="1:11" ht="13.35" customHeight="1">
      <c r="B14" s="208" t="s">
        <v>6262</v>
      </c>
      <c r="C14" s="209"/>
      <c r="D14" s="209"/>
      <c r="E14" s="210">
        <f t="shared" si="1"/>
        <v>0</v>
      </c>
      <c r="F14" s="209"/>
      <c r="G14" s="209"/>
      <c r="H14" s="209">
        <f t="shared" si="2"/>
        <v>0</v>
      </c>
      <c r="I14" s="209">
        <f t="shared" si="3"/>
        <v>0</v>
      </c>
      <c r="J14" s="209">
        <f t="shared" si="3"/>
        <v>0</v>
      </c>
      <c r="K14" s="209">
        <f t="shared" si="4"/>
        <v>0</v>
      </c>
    </row>
    <row r="15" spans="1:11" ht="13.35" customHeight="1">
      <c r="B15" s="205" t="s">
        <v>6263</v>
      </c>
      <c r="C15" s="206">
        <v>8875000</v>
      </c>
      <c r="D15" s="206">
        <v>8875000</v>
      </c>
      <c r="E15" s="207">
        <f t="shared" si="1"/>
        <v>0</v>
      </c>
      <c r="F15" s="206"/>
      <c r="G15" s="206"/>
      <c r="H15" s="206">
        <f t="shared" si="2"/>
        <v>0</v>
      </c>
      <c r="I15" s="206">
        <f t="shared" si="3"/>
        <v>8875000</v>
      </c>
      <c r="J15" s="206">
        <f t="shared" si="3"/>
        <v>8875000</v>
      </c>
      <c r="K15" s="206">
        <f t="shared" si="4"/>
        <v>0</v>
      </c>
    </row>
    <row r="16" spans="1:11" ht="13.35" customHeight="1">
      <c r="B16" s="208" t="s">
        <v>6264</v>
      </c>
      <c r="C16" s="209">
        <v>29272641</v>
      </c>
      <c r="D16" s="209">
        <v>31110255</v>
      </c>
      <c r="E16" s="209">
        <f t="shared" si="1"/>
        <v>1837614</v>
      </c>
      <c r="F16" s="209"/>
      <c r="G16" s="209"/>
      <c r="H16" s="209">
        <f t="shared" si="2"/>
        <v>0</v>
      </c>
      <c r="I16" s="209">
        <f t="shared" si="3"/>
        <v>29272641</v>
      </c>
      <c r="J16" s="209">
        <f t="shared" si="3"/>
        <v>31110255</v>
      </c>
      <c r="K16" s="209">
        <f t="shared" si="4"/>
        <v>1837614</v>
      </c>
    </row>
    <row r="17" spans="2:11" ht="13.35" customHeight="1">
      <c r="B17" s="205" t="s">
        <v>6265</v>
      </c>
      <c r="C17" s="206"/>
      <c r="D17" s="206"/>
      <c r="E17" s="206">
        <f t="shared" si="1"/>
        <v>0</v>
      </c>
      <c r="F17" s="206"/>
      <c r="G17" s="206"/>
      <c r="H17" s="206">
        <f t="shared" si="2"/>
        <v>0</v>
      </c>
      <c r="I17" s="206">
        <f t="shared" si="3"/>
        <v>0</v>
      </c>
      <c r="J17" s="206">
        <f t="shared" si="3"/>
        <v>0</v>
      </c>
      <c r="K17" s="206">
        <f t="shared" si="4"/>
        <v>0</v>
      </c>
    </row>
    <row r="18" spans="2:11" ht="13.35" customHeight="1">
      <c r="B18" s="208" t="s">
        <v>6266</v>
      </c>
      <c r="C18" s="209">
        <v>102360969</v>
      </c>
      <c r="D18" s="209">
        <v>108785873</v>
      </c>
      <c r="E18" s="209">
        <f t="shared" si="1"/>
        <v>6424904</v>
      </c>
      <c r="F18" s="209"/>
      <c r="G18" s="209"/>
      <c r="H18" s="209">
        <f t="shared" si="2"/>
        <v>0</v>
      </c>
      <c r="I18" s="209">
        <f t="shared" si="3"/>
        <v>102360969</v>
      </c>
      <c r="J18" s="209">
        <f t="shared" si="3"/>
        <v>108785873</v>
      </c>
      <c r="K18" s="209">
        <f t="shared" si="4"/>
        <v>6424904</v>
      </c>
    </row>
    <row r="19" spans="2:11" ht="13.35" customHeight="1">
      <c r="B19" s="205" t="s">
        <v>6267</v>
      </c>
      <c r="C19" s="206"/>
      <c r="D19" s="206"/>
      <c r="E19" s="206">
        <f t="shared" si="1"/>
        <v>0</v>
      </c>
      <c r="F19" s="206"/>
      <c r="G19" s="206"/>
      <c r="H19" s="206">
        <f t="shared" si="2"/>
        <v>0</v>
      </c>
      <c r="I19" s="206">
        <f t="shared" si="3"/>
        <v>0</v>
      </c>
      <c r="J19" s="206">
        <f t="shared" si="3"/>
        <v>0</v>
      </c>
      <c r="K19" s="206">
        <f t="shared" si="4"/>
        <v>0</v>
      </c>
    </row>
    <row r="20" spans="2:11" ht="13.35" customHeight="1">
      <c r="B20" s="208" t="s">
        <v>6268</v>
      </c>
      <c r="C20" s="209">
        <v>78918957</v>
      </c>
      <c r="D20" s="209">
        <v>74300355</v>
      </c>
      <c r="E20" s="209">
        <f t="shared" si="1"/>
        <v>-4618602</v>
      </c>
      <c r="F20" s="209"/>
      <c r="G20" s="209"/>
      <c r="H20" s="209">
        <f t="shared" si="2"/>
        <v>0</v>
      </c>
      <c r="I20" s="209">
        <f t="shared" si="3"/>
        <v>78918957</v>
      </c>
      <c r="J20" s="209">
        <f t="shared" si="3"/>
        <v>74300355</v>
      </c>
      <c r="K20" s="209">
        <f t="shared" si="4"/>
        <v>-4618602</v>
      </c>
    </row>
    <row r="21" spans="2:11" ht="13.35" customHeight="1">
      <c r="B21" s="205" t="s">
        <v>6269</v>
      </c>
      <c r="C21" s="206">
        <v>648874158</v>
      </c>
      <c r="D21" s="211">
        <v>646448556</v>
      </c>
      <c r="E21" s="206">
        <f t="shared" si="1"/>
        <v>-2425602</v>
      </c>
      <c r="F21" s="206"/>
      <c r="G21" s="206"/>
      <c r="H21" s="206">
        <f t="shared" si="2"/>
        <v>0</v>
      </c>
      <c r="I21" s="206">
        <f t="shared" si="3"/>
        <v>648874158</v>
      </c>
      <c r="J21" s="206">
        <f t="shared" si="3"/>
        <v>646448556</v>
      </c>
      <c r="K21" s="206">
        <f t="shared" si="4"/>
        <v>-2425602</v>
      </c>
    </row>
    <row r="22" spans="2:11" ht="13.35" customHeight="1">
      <c r="B22" s="208" t="s">
        <v>6270</v>
      </c>
      <c r="C22" s="209"/>
      <c r="D22" s="209"/>
      <c r="E22" s="209">
        <f t="shared" si="1"/>
        <v>0</v>
      </c>
      <c r="F22" s="209"/>
      <c r="G22" s="209"/>
      <c r="H22" s="209">
        <f t="shared" si="2"/>
        <v>0</v>
      </c>
      <c r="I22" s="209">
        <f t="shared" si="3"/>
        <v>0</v>
      </c>
      <c r="J22" s="209">
        <f t="shared" si="3"/>
        <v>0</v>
      </c>
      <c r="K22" s="209">
        <f t="shared" si="4"/>
        <v>0</v>
      </c>
    </row>
    <row r="23" spans="2:11" ht="13.35" customHeight="1">
      <c r="B23" s="205" t="s">
        <v>6271</v>
      </c>
      <c r="C23" s="206"/>
      <c r="D23" s="206"/>
      <c r="E23" s="207">
        <f t="shared" si="1"/>
        <v>0</v>
      </c>
      <c r="F23" s="206"/>
      <c r="G23" s="206"/>
      <c r="H23" s="206">
        <f t="shared" si="2"/>
        <v>0</v>
      </c>
      <c r="I23" s="206">
        <f t="shared" si="3"/>
        <v>0</v>
      </c>
      <c r="J23" s="206">
        <f t="shared" si="3"/>
        <v>0</v>
      </c>
      <c r="K23" s="206">
        <f t="shared" si="4"/>
        <v>0</v>
      </c>
    </row>
    <row r="24" spans="2:11" ht="13.35" customHeight="1">
      <c r="B24" s="208" t="s">
        <v>6272</v>
      </c>
      <c r="C24" s="209"/>
      <c r="D24" s="209"/>
      <c r="E24" s="210">
        <f t="shared" si="1"/>
        <v>0</v>
      </c>
      <c r="F24" s="209"/>
      <c r="G24" s="209"/>
      <c r="H24" s="209">
        <f t="shared" si="2"/>
        <v>0</v>
      </c>
      <c r="I24" s="209">
        <f t="shared" si="3"/>
        <v>0</v>
      </c>
      <c r="J24" s="209">
        <f t="shared" si="3"/>
        <v>0</v>
      </c>
      <c r="K24" s="209">
        <f t="shared" si="4"/>
        <v>0</v>
      </c>
    </row>
    <row r="25" spans="2:11" ht="13.35" customHeight="1">
      <c r="B25" s="205" t="s">
        <v>6273</v>
      </c>
      <c r="C25" s="206"/>
      <c r="D25" s="206"/>
      <c r="E25" s="207">
        <f t="shared" si="1"/>
        <v>0</v>
      </c>
      <c r="F25" s="206"/>
      <c r="G25" s="206"/>
      <c r="H25" s="206">
        <f t="shared" si="2"/>
        <v>0</v>
      </c>
      <c r="I25" s="206">
        <f t="shared" si="3"/>
        <v>0</v>
      </c>
      <c r="J25" s="206">
        <f t="shared" si="3"/>
        <v>0</v>
      </c>
      <c r="K25" s="206">
        <f t="shared" si="4"/>
        <v>0</v>
      </c>
    </row>
    <row r="26" spans="2:11" ht="13.35" customHeight="1">
      <c r="B26" s="208" t="s">
        <v>6274</v>
      </c>
      <c r="C26" s="209"/>
      <c r="D26" s="209"/>
      <c r="E26" s="210">
        <f t="shared" si="1"/>
        <v>0</v>
      </c>
      <c r="F26" s="209"/>
      <c r="G26" s="209"/>
      <c r="H26" s="209">
        <f t="shared" si="2"/>
        <v>0</v>
      </c>
      <c r="I26" s="209">
        <f t="shared" si="3"/>
        <v>0</v>
      </c>
      <c r="J26" s="209">
        <f t="shared" si="3"/>
        <v>0</v>
      </c>
      <c r="K26" s="209">
        <f t="shared" si="4"/>
        <v>0</v>
      </c>
    </row>
    <row r="27" spans="2:11" ht="13.35" customHeight="1">
      <c r="B27" s="205" t="s">
        <v>6275</v>
      </c>
      <c r="C27" s="206"/>
      <c r="D27" s="206"/>
      <c r="E27" s="207">
        <f t="shared" si="1"/>
        <v>0</v>
      </c>
      <c r="F27" s="206"/>
      <c r="G27" s="206"/>
      <c r="H27" s="206">
        <f t="shared" si="2"/>
        <v>0</v>
      </c>
      <c r="I27" s="206">
        <f t="shared" si="3"/>
        <v>0</v>
      </c>
      <c r="J27" s="206">
        <f t="shared" si="3"/>
        <v>0</v>
      </c>
      <c r="K27" s="206">
        <f t="shared" si="4"/>
        <v>0</v>
      </c>
    </row>
    <row r="28" spans="2:11" ht="13.35" customHeight="1">
      <c r="B28" s="203" t="s">
        <v>799</v>
      </c>
      <c r="C28" s="204">
        <f>SUM(C29:C36)</f>
        <v>0</v>
      </c>
      <c r="D28" s="204">
        <f t="shared" ref="D28:G28" si="6">SUM(D29:D36)</f>
        <v>0</v>
      </c>
      <c r="E28" s="204">
        <f t="shared" si="1"/>
        <v>0</v>
      </c>
      <c r="F28" s="204">
        <f t="shared" si="6"/>
        <v>0</v>
      </c>
      <c r="G28" s="204">
        <f t="shared" si="6"/>
        <v>0</v>
      </c>
      <c r="H28" s="204">
        <f t="shared" si="2"/>
        <v>0</v>
      </c>
      <c r="I28" s="204">
        <f t="shared" si="3"/>
        <v>0</v>
      </c>
      <c r="J28" s="204">
        <f t="shared" si="3"/>
        <v>0</v>
      </c>
      <c r="K28" s="204">
        <f t="shared" si="4"/>
        <v>0</v>
      </c>
    </row>
    <row r="29" spans="2:11" ht="13.35" customHeight="1">
      <c r="B29" s="208" t="s">
        <v>6276</v>
      </c>
      <c r="C29" s="209"/>
      <c r="D29" s="209"/>
      <c r="E29" s="210">
        <f t="shared" si="1"/>
        <v>0</v>
      </c>
      <c r="F29" s="209"/>
      <c r="G29" s="209"/>
      <c r="H29" s="209">
        <f t="shared" si="2"/>
        <v>0</v>
      </c>
      <c r="I29" s="209">
        <f t="shared" si="3"/>
        <v>0</v>
      </c>
      <c r="J29" s="209">
        <f t="shared" si="3"/>
        <v>0</v>
      </c>
      <c r="K29" s="209">
        <f t="shared" si="4"/>
        <v>0</v>
      </c>
    </row>
    <row r="30" spans="2:11" ht="13.35" customHeight="1">
      <c r="B30" s="205" t="s">
        <v>6277</v>
      </c>
      <c r="C30" s="206"/>
      <c r="D30" s="206"/>
      <c r="E30" s="207">
        <f t="shared" si="1"/>
        <v>0</v>
      </c>
      <c r="F30" s="206"/>
      <c r="G30" s="206"/>
      <c r="H30" s="206">
        <f t="shared" si="2"/>
        <v>0</v>
      </c>
      <c r="I30" s="206">
        <f t="shared" si="3"/>
        <v>0</v>
      </c>
      <c r="J30" s="206">
        <f t="shared" si="3"/>
        <v>0</v>
      </c>
      <c r="K30" s="206">
        <f t="shared" si="4"/>
        <v>0</v>
      </c>
    </row>
    <row r="31" spans="2:11" ht="13.35" customHeight="1">
      <c r="B31" s="208" t="s">
        <v>6278</v>
      </c>
      <c r="C31" s="209"/>
      <c r="D31" s="209"/>
      <c r="E31" s="210">
        <f t="shared" si="1"/>
        <v>0</v>
      </c>
      <c r="F31" s="209"/>
      <c r="G31" s="209"/>
      <c r="H31" s="209">
        <f t="shared" si="2"/>
        <v>0</v>
      </c>
      <c r="I31" s="209">
        <f t="shared" si="3"/>
        <v>0</v>
      </c>
      <c r="J31" s="209">
        <f t="shared" si="3"/>
        <v>0</v>
      </c>
      <c r="K31" s="209">
        <f t="shared" si="4"/>
        <v>0</v>
      </c>
    </row>
    <row r="32" spans="2:11" ht="13.35" customHeight="1">
      <c r="B32" s="205" t="s">
        <v>6279</v>
      </c>
      <c r="C32" s="206"/>
      <c r="D32" s="206"/>
      <c r="E32" s="207">
        <f t="shared" si="1"/>
        <v>0</v>
      </c>
      <c r="F32" s="206"/>
      <c r="G32" s="206"/>
      <c r="H32" s="206">
        <f t="shared" si="2"/>
        <v>0</v>
      </c>
      <c r="I32" s="206">
        <f t="shared" si="3"/>
        <v>0</v>
      </c>
      <c r="J32" s="206">
        <f t="shared" si="3"/>
        <v>0</v>
      </c>
      <c r="K32" s="206">
        <f t="shared" si="4"/>
        <v>0</v>
      </c>
    </row>
    <row r="33" spans="2:11" ht="13.35" customHeight="1">
      <c r="B33" s="208" t="s">
        <v>6280</v>
      </c>
      <c r="C33" s="209"/>
      <c r="D33" s="209"/>
      <c r="E33" s="210">
        <f t="shared" si="1"/>
        <v>0</v>
      </c>
      <c r="F33" s="209"/>
      <c r="G33" s="209"/>
      <c r="H33" s="209">
        <f t="shared" si="2"/>
        <v>0</v>
      </c>
      <c r="I33" s="209">
        <f t="shared" si="3"/>
        <v>0</v>
      </c>
      <c r="J33" s="209">
        <f t="shared" si="3"/>
        <v>0</v>
      </c>
      <c r="K33" s="209">
        <f t="shared" si="4"/>
        <v>0</v>
      </c>
    </row>
    <row r="34" spans="2:11" ht="13.35" customHeight="1">
      <c r="B34" s="205" t="s">
        <v>6281</v>
      </c>
      <c r="C34" s="206"/>
      <c r="D34" s="206"/>
      <c r="E34" s="207">
        <f t="shared" si="1"/>
        <v>0</v>
      </c>
      <c r="F34" s="206"/>
      <c r="G34" s="206"/>
      <c r="H34" s="206">
        <f t="shared" si="2"/>
        <v>0</v>
      </c>
      <c r="I34" s="206">
        <f t="shared" si="3"/>
        <v>0</v>
      </c>
      <c r="J34" s="206">
        <f t="shared" si="3"/>
        <v>0</v>
      </c>
      <c r="K34" s="206">
        <f t="shared" si="4"/>
        <v>0</v>
      </c>
    </row>
    <row r="35" spans="2:11" ht="13.35" customHeight="1">
      <c r="B35" s="208" t="s">
        <v>6282</v>
      </c>
      <c r="C35" s="209"/>
      <c r="D35" s="209"/>
      <c r="E35" s="210">
        <f t="shared" si="1"/>
        <v>0</v>
      </c>
      <c r="F35" s="209"/>
      <c r="G35" s="209"/>
      <c r="H35" s="209">
        <f t="shared" si="2"/>
        <v>0</v>
      </c>
      <c r="I35" s="209">
        <f t="shared" si="3"/>
        <v>0</v>
      </c>
      <c r="J35" s="209">
        <f t="shared" si="3"/>
        <v>0</v>
      </c>
      <c r="K35" s="209">
        <f t="shared" si="4"/>
        <v>0</v>
      </c>
    </row>
    <row r="36" spans="2:11" ht="13.35" customHeight="1">
      <c r="B36" s="205" t="s">
        <v>6275</v>
      </c>
      <c r="C36" s="206"/>
      <c r="D36" s="206"/>
      <c r="E36" s="207">
        <f t="shared" si="1"/>
        <v>0</v>
      </c>
      <c r="F36" s="206"/>
      <c r="G36" s="206"/>
      <c r="H36" s="206">
        <f t="shared" si="2"/>
        <v>0</v>
      </c>
      <c r="I36" s="206">
        <f t="shared" si="3"/>
        <v>0</v>
      </c>
      <c r="J36" s="206">
        <f t="shared" si="3"/>
        <v>0</v>
      </c>
      <c r="K36" s="206">
        <f t="shared" si="4"/>
        <v>0</v>
      </c>
    </row>
    <row r="37" spans="2:11" ht="13.35" customHeight="1">
      <c r="B37" s="203" t="s">
        <v>793</v>
      </c>
      <c r="C37" s="204">
        <f>+SUM(C38:C39)</f>
        <v>0</v>
      </c>
      <c r="D37" s="204">
        <f t="shared" ref="D37:G37" si="7">+SUM(D38:D39)</f>
        <v>0</v>
      </c>
      <c r="E37" s="204">
        <f t="shared" si="1"/>
        <v>0</v>
      </c>
      <c r="F37" s="204">
        <f t="shared" si="7"/>
        <v>0</v>
      </c>
      <c r="G37" s="204">
        <f t="shared" si="7"/>
        <v>0</v>
      </c>
      <c r="H37" s="204">
        <f t="shared" si="2"/>
        <v>0</v>
      </c>
      <c r="I37" s="204">
        <f t="shared" si="3"/>
        <v>0</v>
      </c>
      <c r="J37" s="204">
        <f t="shared" si="3"/>
        <v>0</v>
      </c>
      <c r="K37" s="204">
        <f t="shared" si="4"/>
        <v>0</v>
      </c>
    </row>
    <row r="38" spans="2:11" ht="13.35" customHeight="1">
      <c r="B38" s="208" t="s">
        <v>6283</v>
      </c>
      <c r="C38" s="209"/>
      <c r="D38" s="209"/>
      <c r="E38" s="212">
        <f t="shared" si="1"/>
        <v>0</v>
      </c>
      <c r="F38" s="209"/>
      <c r="G38" s="209"/>
      <c r="H38" s="209">
        <f t="shared" si="2"/>
        <v>0</v>
      </c>
      <c r="I38" s="209">
        <f t="shared" si="3"/>
        <v>0</v>
      </c>
      <c r="J38" s="209">
        <f t="shared" si="3"/>
        <v>0</v>
      </c>
      <c r="K38" s="209">
        <f t="shared" si="4"/>
        <v>0</v>
      </c>
    </row>
    <row r="39" spans="2:11" ht="13.35" customHeight="1">
      <c r="B39" s="205" t="s">
        <v>6284</v>
      </c>
      <c r="C39" s="206"/>
      <c r="D39" s="206"/>
      <c r="E39" s="207">
        <f t="shared" si="1"/>
        <v>0</v>
      </c>
      <c r="F39" s="206"/>
      <c r="G39" s="206"/>
      <c r="H39" s="206">
        <f t="shared" si="2"/>
        <v>0</v>
      </c>
      <c r="I39" s="206">
        <f t="shared" si="3"/>
        <v>0</v>
      </c>
      <c r="J39" s="206">
        <f t="shared" si="3"/>
        <v>0</v>
      </c>
      <c r="K39" s="206">
        <f t="shared" si="4"/>
        <v>0</v>
      </c>
    </row>
    <row r="40" spans="2:11" ht="13.35" customHeight="1">
      <c r="B40" s="203" t="s">
        <v>6285</v>
      </c>
      <c r="C40" s="204">
        <f>SUM(C41:C44)</f>
        <v>0</v>
      </c>
      <c r="D40" s="204">
        <f>SUM(D41:D44)</f>
        <v>0</v>
      </c>
      <c r="E40" s="204">
        <f t="shared" si="1"/>
        <v>0</v>
      </c>
      <c r="F40" s="204">
        <f>SUM(F41:F44)</f>
        <v>0</v>
      </c>
      <c r="G40" s="204">
        <f>SUM(G41:G44)</f>
        <v>0</v>
      </c>
      <c r="H40" s="204">
        <f t="shared" si="2"/>
        <v>0</v>
      </c>
      <c r="I40" s="204">
        <f t="shared" si="3"/>
        <v>0</v>
      </c>
      <c r="J40" s="204">
        <f t="shared" si="3"/>
        <v>0</v>
      </c>
      <c r="K40" s="204">
        <f t="shared" si="4"/>
        <v>0</v>
      </c>
    </row>
    <row r="41" spans="2:11" ht="13.35" customHeight="1">
      <c r="B41" s="208" t="s">
        <v>6286</v>
      </c>
      <c r="C41" s="209"/>
      <c r="D41" s="209"/>
      <c r="E41" s="212">
        <f t="shared" si="1"/>
        <v>0</v>
      </c>
      <c r="F41" s="209"/>
      <c r="G41" s="212">
        <f t="shared" ref="G41" si="8">+E41-F41</f>
        <v>0</v>
      </c>
      <c r="H41" s="209">
        <f t="shared" si="2"/>
        <v>0</v>
      </c>
      <c r="I41" s="209">
        <f t="shared" si="3"/>
        <v>0</v>
      </c>
      <c r="J41" s="209">
        <f t="shared" si="3"/>
        <v>0</v>
      </c>
      <c r="K41" s="209">
        <f t="shared" si="4"/>
        <v>0</v>
      </c>
    </row>
    <row r="42" spans="2:11" ht="13.35" customHeight="1">
      <c r="B42" s="205" t="s">
        <v>6301</v>
      </c>
      <c r="C42" s="206"/>
      <c r="D42" s="206"/>
      <c r="E42" s="213"/>
      <c r="F42" s="206"/>
      <c r="G42" s="206"/>
      <c r="H42" s="206"/>
      <c r="I42" s="206"/>
      <c r="J42" s="206"/>
      <c r="K42" s="206"/>
    </row>
    <row r="43" spans="2:11" ht="13.35" customHeight="1">
      <c r="B43" s="198" t="s">
        <v>6288</v>
      </c>
      <c r="C43" s="209"/>
      <c r="D43" s="209"/>
      <c r="E43" s="212"/>
      <c r="F43" s="209"/>
      <c r="G43" s="212"/>
      <c r="H43" s="209"/>
      <c r="I43" s="209"/>
      <c r="J43" s="209"/>
      <c r="K43" s="209"/>
    </row>
    <row r="44" spans="2:11" ht="13.35" customHeight="1">
      <c r="B44" s="205" t="s">
        <v>6275</v>
      </c>
      <c r="C44" s="206"/>
      <c r="D44" s="206"/>
      <c r="E44" s="213">
        <f t="shared" si="1"/>
        <v>0</v>
      </c>
      <c r="F44" s="206"/>
      <c r="G44" s="206"/>
      <c r="H44" s="206">
        <f t="shared" si="2"/>
        <v>0</v>
      </c>
      <c r="I44" s="206">
        <f t="shared" si="3"/>
        <v>0</v>
      </c>
      <c r="J44" s="206">
        <f t="shared" si="3"/>
        <v>0</v>
      </c>
      <c r="K44" s="206">
        <f t="shared" si="4"/>
        <v>0</v>
      </c>
    </row>
    <row r="45" spans="2:11" ht="13.35" customHeight="1">
      <c r="B45" s="203" t="s">
        <v>804</v>
      </c>
      <c r="C45" s="204">
        <f>SUM(C46:C49)</f>
        <v>0</v>
      </c>
      <c r="D45" s="204">
        <f t="shared" ref="D45:G45" si="9">SUM(D46:D49)</f>
        <v>0</v>
      </c>
      <c r="E45" s="204">
        <f t="shared" si="1"/>
        <v>0</v>
      </c>
      <c r="F45" s="204">
        <f t="shared" si="9"/>
        <v>0</v>
      </c>
      <c r="G45" s="204">
        <f t="shared" si="9"/>
        <v>0</v>
      </c>
      <c r="H45" s="204">
        <f t="shared" si="2"/>
        <v>0</v>
      </c>
      <c r="I45" s="204">
        <f t="shared" si="3"/>
        <v>0</v>
      </c>
      <c r="J45" s="204">
        <f t="shared" si="3"/>
        <v>0</v>
      </c>
      <c r="K45" s="204">
        <f t="shared" si="4"/>
        <v>0</v>
      </c>
    </row>
    <row r="46" spans="2:11" ht="13.35" customHeight="1">
      <c r="B46" s="208" t="s">
        <v>6289</v>
      </c>
      <c r="C46" s="209"/>
      <c r="D46" s="209"/>
      <c r="E46" s="212">
        <f t="shared" si="1"/>
        <v>0</v>
      </c>
      <c r="F46" s="209"/>
      <c r="G46" s="209"/>
      <c r="H46" s="209">
        <f t="shared" si="2"/>
        <v>0</v>
      </c>
      <c r="I46" s="209">
        <f t="shared" si="3"/>
        <v>0</v>
      </c>
      <c r="J46" s="209">
        <f t="shared" si="3"/>
        <v>0</v>
      </c>
      <c r="K46" s="209">
        <f t="shared" si="4"/>
        <v>0</v>
      </c>
    </row>
    <row r="47" spans="2:11" ht="13.35" customHeight="1">
      <c r="B47" s="205" t="s">
        <v>6290</v>
      </c>
      <c r="C47" s="206"/>
      <c r="D47" s="206"/>
      <c r="E47" s="213">
        <f t="shared" si="1"/>
        <v>0</v>
      </c>
      <c r="F47" s="206"/>
      <c r="G47" s="206"/>
      <c r="H47" s="206">
        <f t="shared" si="2"/>
        <v>0</v>
      </c>
      <c r="I47" s="206">
        <f t="shared" si="3"/>
        <v>0</v>
      </c>
      <c r="J47" s="206">
        <f t="shared" si="3"/>
        <v>0</v>
      </c>
      <c r="K47" s="206">
        <f t="shared" si="4"/>
        <v>0</v>
      </c>
    </row>
    <row r="48" spans="2:11" ht="13.35" customHeight="1">
      <c r="B48" s="208" t="s">
        <v>6291</v>
      </c>
      <c r="C48" s="209"/>
      <c r="D48" s="209"/>
      <c r="E48" s="209">
        <f t="shared" si="1"/>
        <v>0</v>
      </c>
      <c r="F48" s="209"/>
      <c r="G48" s="209"/>
      <c r="H48" s="209">
        <f t="shared" si="2"/>
        <v>0</v>
      </c>
      <c r="I48" s="209">
        <f t="shared" si="3"/>
        <v>0</v>
      </c>
      <c r="J48" s="209">
        <f t="shared" si="3"/>
        <v>0</v>
      </c>
      <c r="K48" s="209">
        <f t="shared" si="4"/>
        <v>0</v>
      </c>
    </row>
    <row r="49" spans="2:11" ht="13.35" customHeight="1">
      <c r="B49" s="205" t="s">
        <v>6292</v>
      </c>
      <c r="C49" s="206"/>
      <c r="D49" s="206"/>
      <c r="E49" s="213">
        <f t="shared" si="1"/>
        <v>0</v>
      </c>
      <c r="F49" s="206"/>
      <c r="G49" s="206"/>
      <c r="H49" s="206">
        <f t="shared" si="2"/>
        <v>0</v>
      </c>
      <c r="I49" s="206">
        <f t="shared" si="3"/>
        <v>0</v>
      </c>
      <c r="J49" s="206">
        <f t="shared" si="3"/>
        <v>0</v>
      </c>
      <c r="K49" s="206">
        <f t="shared" si="4"/>
        <v>0</v>
      </c>
    </row>
    <row r="50" spans="2:11" ht="13.35" customHeight="1">
      <c r="B50" s="203" t="s">
        <v>802</v>
      </c>
      <c r="C50" s="204">
        <f>SUM(C51:C53)</f>
        <v>815009188</v>
      </c>
      <c r="D50" s="204">
        <f t="shared" ref="D50:G50" si="10">SUM(D51:D53)</f>
        <v>815009186</v>
      </c>
      <c r="E50" s="204">
        <f t="shared" si="1"/>
        <v>-2</v>
      </c>
      <c r="F50" s="204">
        <f t="shared" si="10"/>
        <v>0</v>
      </c>
      <c r="G50" s="204">
        <f t="shared" si="10"/>
        <v>0</v>
      </c>
      <c r="H50" s="204">
        <f t="shared" si="2"/>
        <v>0</v>
      </c>
      <c r="I50" s="204">
        <f t="shared" si="3"/>
        <v>815009188</v>
      </c>
      <c r="J50" s="204">
        <f t="shared" si="3"/>
        <v>815009186</v>
      </c>
      <c r="K50" s="204">
        <f t="shared" si="4"/>
        <v>-2</v>
      </c>
    </row>
    <row r="51" spans="2:11" ht="13.35" customHeight="1">
      <c r="B51" s="208" t="s">
        <v>6293</v>
      </c>
      <c r="C51" s="209">
        <v>627808198</v>
      </c>
      <c r="D51" s="209">
        <v>627808219</v>
      </c>
      <c r="E51" s="212">
        <f t="shared" si="1"/>
        <v>21</v>
      </c>
      <c r="F51" s="209"/>
      <c r="G51" s="209"/>
      <c r="H51" s="209">
        <f t="shared" si="2"/>
        <v>0</v>
      </c>
      <c r="I51" s="209">
        <f t="shared" si="3"/>
        <v>627808198</v>
      </c>
      <c r="J51" s="209">
        <f t="shared" si="3"/>
        <v>627808219</v>
      </c>
      <c r="K51" s="209">
        <f t="shared" si="4"/>
        <v>21</v>
      </c>
    </row>
    <row r="52" spans="2:11" ht="13.35" customHeight="1">
      <c r="B52" s="205" t="s">
        <v>6294</v>
      </c>
      <c r="C52" s="206">
        <v>187200990</v>
      </c>
      <c r="D52" s="206">
        <v>187200967</v>
      </c>
      <c r="E52" s="213">
        <f t="shared" si="1"/>
        <v>-23</v>
      </c>
      <c r="F52" s="206"/>
      <c r="G52" s="206"/>
      <c r="H52" s="206">
        <f t="shared" si="2"/>
        <v>0</v>
      </c>
      <c r="I52" s="206">
        <f t="shared" si="3"/>
        <v>187200990</v>
      </c>
      <c r="J52" s="206">
        <f t="shared" si="3"/>
        <v>187200967</v>
      </c>
      <c r="K52" s="206">
        <f t="shared" si="4"/>
        <v>-23</v>
      </c>
    </row>
    <row r="53" spans="2:11" ht="13.35" customHeight="1">
      <c r="B53" s="208" t="s">
        <v>6284</v>
      </c>
      <c r="C53" s="209"/>
      <c r="D53" s="209"/>
      <c r="E53" s="212">
        <f t="shared" si="1"/>
        <v>0</v>
      </c>
      <c r="F53" s="209"/>
      <c r="G53" s="209"/>
      <c r="H53" s="209">
        <f t="shared" si="2"/>
        <v>0</v>
      </c>
      <c r="I53" s="209">
        <f t="shared" si="3"/>
        <v>0</v>
      </c>
      <c r="J53" s="209">
        <f t="shared" si="3"/>
        <v>0</v>
      </c>
      <c r="K53" s="209">
        <f t="shared" si="4"/>
        <v>0</v>
      </c>
    </row>
    <row r="54" spans="2:11" ht="13.35" customHeight="1">
      <c r="B54" s="203" t="s">
        <v>801</v>
      </c>
      <c r="C54" s="204">
        <f t="shared" ref="C54:D54" si="11">SUM(C55:C56)</f>
        <v>0</v>
      </c>
      <c r="D54" s="204">
        <f t="shared" si="11"/>
        <v>0</v>
      </c>
      <c r="E54" s="204">
        <f t="shared" si="1"/>
        <v>0</v>
      </c>
      <c r="F54" s="204">
        <f t="shared" ref="F54:G54" si="12">SUM(F55:F56)</f>
        <v>0</v>
      </c>
      <c r="G54" s="204">
        <f t="shared" si="12"/>
        <v>0</v>
      </c>
      <c r="H54" s="204">
        <f t="shared" si="2"/>
        <v>0</v>
      </c>
      <c r="I54" s="204">
        <f t="shared" si="3"/>
        <v>0</v>
      </c>
      <c r="J54" s="204">
        <f t="shared" si="3"/>
        <v>0</v>
      </c>
      <c r="K54" s="204">
        <f t="shared" si="4"/>
        <v>0</v>
      </c>
    </row>
    <row r="55" spans="2:11" ht="13.35" customHeight="1">
      <c r="B55" s="208" t="s">
        <v>6295</v>
      </c>
      <c r="C55" s="209"/>
      <c r="D55" s="209"/>
      <c r="E55" s="212">
        <f t="shared" si="1"/>
        <v>0</v>
      </c>
      <c r="F55" s="209"/>
      <c r="G55" s="209"/>
      <c r="H55" s="209">
        <f t="shared" si="2"/>
        <v>0</v>
      </c>
      <c r="I55" s="209">
        <f t="shared" si="3"/>
        <v>0</v>
      </c>
      <c r="J55" s="209">
        <f t="shared" si="3"/>
        <v>0</v>
      </c>
      <c r="K55" s="209">
        <f t="shared" si="4"/>
        <v>0</v>
      </c>
    </row>
    <row r="56" spans="2:11" ht="13.35" customHeight="1">
      <c r="B56" s="205" t="s">
        <v>6275</v>
      </c>
      <c r="C56" s="206"/>
      <c r="D56" s="206"/>
      <c r="E56" s="213">
        <f t="shared" si="1"/>
        <v>0</v>
      </c>
      <c r="F56" s="206"/>
      <c r="G56" s="206"/>
      <c r="H56" s="206">
        <f t="shared" si="2"/>
        <v>0</v>
      </c>
      <c r="I56" s="206">
        <f t="shared" si="3"/>
        <v>0</v>
      </c>
      <c r="J56" s="206">
        <f t="shared" si="3"/>
        <v>0</v>
      </c>
      <c r="K56" s="206">
        <f t="shared" si="4"/>
        <v>0</v>
      </c>
    </row>
    <row r="57" spans="2:11" ht="13.35" customHeight="1">
      <c r="B57" s="203" t="s">
        <v>6296</v>
      </c>
      <c r="C57" s="204">
        <f>SUM(C58:C60)</f>
        <v>0</v>
      </c>
      <c r="D57" s="204">
        <f t="shared" ref="D57:G57" si="13">SUM(D58:D60)</f>
        <v>0</v>
      </c>
      <c r="E57" s="204">
        <f t="shared" si="1"/>
        <v>0</v>
      </c>
      <c r="F57" s="204">
        <f t="shared" si="13"/>
        <v>0</v>
      </c>
      <c r="G57" s="204">
        <f t="shared" si="13"/>
        <v>0</v>
      </c>
      <c r="H57" s="204">
        <f t="shared" si="2"/>
        <v>0</v>
      </c>
      <c r="I57" s="204">
        <f t="shared" si="3"/>
        <v>0</v>
      </c>
      <c r="J57" s="204">
        <f t="shared" si="3"/>
        <v>0</v>
      </c>
      <c r="K57" s="204">
        <f t="shared" si="4"/>
        <v>0</v>
      </c>
    </row>
    <row r="58" spans="2:11" ht="13.35" customHeight="1">
      <c r="B58" s="208" t="s">
        <v>6297</v>
      </c>
      <c r="C58" s="209"/>
      <c r="D58" s="209"/>
      <c r="E58" s="212">
        <f t="shared" si="1"/>
        <v>0</v>
      </c>
      <c r="F58" s="209"/>
      <c r="G58" s="209"/>
      <c r="H58" s="209">
        <f t="shared" si="2"/>
        <v>0</v>
      </c>
      <c r="I58" s="209">
        <f t="shared" si="3"/>
        <v>0</v>
      </c>
      <c r="J58" s="209">
        <f t="shared" si="3"/>
        <v>0</v>
      </c>
      <c r="K58" s="209">
        <f t="shared" si="4"/>
        <v>0</v>
      </c>
    </row>
    <row r="59" spans="2:11" ht="13.35" customHeight="1">
      <c r="B59" s="205" t="s">
        <v>6298</v>
      </c>
      <c r="C59" s="206"/>
      <c r="D59" s="206"/>
      <c r="E59" s="213">
        <f t="shared" si="1"/>
        <v>0</v>
      </c>
      <c r="F59" s="206"/>
      <c r="G59" s="206"/>
      <c r="H59" s="206">
        <f t="shared" si="2"/>
        <v>0</v>
      </c>
      <c r="I59" s="206">
        <f t="shared" si="3"/>
        <v>0</v>
      </c>
      <c r="J59" s="206">
        <f t="shared" si="3"/>
        <v>0</v>
      </c>
      <c r="K59" s="206">
        <f t="shared" si="4"/>
        <v>0</v>
      </c>
    </row>
    <row r="60" spans="2:11" ht="13.35" customHeight="1">
      <c r="B60" s="208" t="s">
        <v>6299</v>
      </c>
      <c r="C60" s="209"/>
      <c r="D60" s="209"/>
      <c r="E60" s="212">
        <f t="shared" si="1"/>
        <v>0</v>
      </c>
      <c r="F60" s="209"/>
      <c r="G60" s="209"/>
      <c r="H60" s="209">
        <f t="shared" si="2"/>
        <v>0</v>
      </c>
      <c r="I60" s="209">
        <f t="shared" si="3"/>
        <v>0</v>
      </c>
      <c r="J60" s="209">
        <f t="shared" si="3"/>
        <v>0</v>
      </c>
      <c r="K60" s="209">
        <f t="shared" si="4"/>
        <v>0</v>
      </c>
    </row>
    <row r="61" spans="2:11" ht="13.35" customHeight="1">
      <c r="B61" s="214" t="s">
        <v>825</v>
      </c>
      <c r="C61" s="215">
        <f>C5+C9+C28+C37+C40+C45+C50+C54</f>
        <v>1683310913</v>
      </c>
      <c r="D61" s="215">
        <f>D5+D9+D28+D37+D40+D45+D50+D54</f>
        <v>1684529225</v>
      </c>
      <c r="E61" s="215">
        <f t="shared" si="1"/>
        <v>1218312</v>
      </c>
      <c r="F61" s="215">
        <f>F5+F9+F28+F37+F40+F45+F50+F54</f>
        <v>0</v>
      </c>
      <c r="G61" s="215">
        <f>G5+G9+G28+G37+G40+G45+G50+G54</f>
        <v>0</v>
      </c>
      <c r="H61" s="215">
        <f t="shared" si="2"/>
        <v>0</v>
      </c>
      <c r="I61" s="215">
        <f>I5+I9+I28+I37+I40+I45+I50+I54</f>
        <v>1683310913</v>
      </c>
      <c r="J61" s="215">
        <f>J5+J9+J28+J37+J40+J45+J50+J54</f>
        <v>1684529225</v>
      </c>
      <c r="K61" s="215">
        <f t="shared" si="4"/>
        <v>1218312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K61"/>
  <sheetViews>
    <sheetView showGridLines="0" zoomScale="90" zoomScaleNormal="90" workbookViewId="0">
      <pane xSplit="4" ySplit="4" topLeftCell="E26" activePane="bottomRight" state="frozen"/>
      <selection pane="bottomRight" activeCell="J51" sqref="J51:J52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2.5703125" style="9" customWidth="1"/>
    <col min="3" max="3" width="14.85546875" style="5" customWidth="1"/>
    <col min="4" max="4" width="16.140625" style="8" customWidth="1"/>
    <col min="5" max="5" width="20.140625" style="8" customWidth="1"/>
    <col min="6" max="6" width="12.85546875" style="7" customWidth="1"/>
    <col min="7" max="7" width="17.140625" style="7" customWidth="1"/>
    <col min="8" max="8" width="14.42578125" style="7" customWidth="1"/>
    <col min="9" max="9" width="18.5703125" style="12" customWidth="1"/>
    <col min="10" max="10" width="17.85546875" style="12" customWidth="1"/>
    <col min="11" max="11" width="18.5703125" style="12" customWidth="1"/>
    <col min="12" max="16384" width="11.5703125" style="5"/>
  </cols>
  <sheetData>
    <row r="1" spans="1:11" ht="13.35" customHeight="1">
      <c r="A1" s="5" t="s">
        <v>6247</v>
      </c>
      <c r="B1" s="9" t="s">
        <v>709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16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17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206534584</v>
      </c>
      <c r="D5" s="189">
        <f t="shared" ref="D5:K5" si="0">SUM(D6:D8)</f>
        <v>199034584</v>
      </c>
      <c r="E5" s="189">
        <f t="shared" si="0"/>
        <v>-7500000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206534584</v>
      </c>
      <c r="J5" s="189">
        <f t="shared" si="0"/>
        <v>199034584</v>
      </c>
      <c r="K5" s="189">
        <f t="shared" si="0"/>
        <v>-7500000</v>
      </c>
    </row>
    <row r="6" spans="1:11" ht="13.35" customHeight="1">
      <c r="B6" s="192" t="s">
        <v>6255</v>
      </c>
      <c r="C6" s="190">
        <v>199034584</v>
      </c>
      <c r="D6" s="190">
        <v>199034584</v>
      </c>
      <c r="E6" s="190">
        <f>D6-C6</f>
        <v>0</v>
      </c>
      <c r="F6" s="190"/>
      <c r="G6" s="190"/>
      <c r="H6" s="190">
        <f>G6-F6</f>
        <v>0</v>
      </c>
      <c r="I6" s="190">
        <f>C6+F6</f>
        <v>199034584</v>
      </c>
      <c r="J6" s="190">
        <f>D6+G6</f>
        <v>199034584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7500000</v>
      </c>
      <c r="D8" s="190"/>
      <c r="E8" s="197">
        <f t="shared" si="1"/>
        <v>-7500000</v>
      </c>
      <c r="F8" s="190"/>
      <c r="G8" s="190"/>
      <c r="H8" s="190">
        <f t="shared" si="2"/>
        <v>0</v>
      </c>
      <c r="I8" s="190">
        <f t="shared" si="3"/>
        <v>7500000</v>
      </c>
      <c r="J8" s="190">
        <f t="shared" si="3"/>
        <v>0</v>
      </c>
      <c r="K8" s="190">
        <f t="shared" si="4"/>
        <v>-7500000</v>
      </c>
    </row>
    <row r="9" spans="1:11" ht="13.35" customHeight="1">
      <c r="B9" s="196" t="s">
        <v>794</v>
      </c>
      <c r="C9" s="189">
        <f>SUM(C10:C27)</f>
        <v>500847171</v>
      </c>
      <c r="D9" s="189">
        <f t="shared" ref="D9:G9" si="5">SUM(D10:D27)</f>
        <v>475367586</v>
      </c>
      <c r="E9" s="189">
        <f t="shared" si="1"/>
        <v>-25479585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500847171</v>
      </c>
      <c r="J9" s="189">
        <f t="shared" si="3"/>
        <v>475367586</v>
      </c>
      <c r="K9" s="189">
        <f t="shared" si="4"/>
        <v>-25479585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>
        <v>48952382</v>
      </c>
      <c r="D11" s="190">
        <v>48952382</v>
      </c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48952382</v>
      </c>
      <c r="J11" s="190">
        <f t="shared" si="3"/>
        <v>48952382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44985857</v>
      </c>
      <c r="D13" s="190">
        <v>44985857</v>
      </c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44985857</v>
      </c>
      <c r="J13" s="190">
        <f t="shared" si="3"/>
        <v>44985857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>
        <v>60981621</v>
      </c>
      <c r="D15" s="190"/>
      <c r="E15" s="197">
        <f t="shared" si="1"/>
        <v>-60981621</v>
      </c>
      <c r="F15" s="190"/>
      <c r="G15" s="190"/>
      <c r="H15" s="190">
        <f t="shared" si="2"/>
        <v>0</v>
      </c>
      <c r="I15" s="190">
        <f t="shared" si="3"/>
        <v>60981621</v>
      </c>
      <c r="J15" s="190">
        <f t="shared" si="3"/>
        <v>0</v>
      </c>
      <c r="K15" s="190">
        <f t="shared" si="4"/>
        <v>-60981621</v>
      </c>
    </row>
    <row r="16" spans="1:11" ht="13.35" customHeight="1">
      <c r="B16" s="198" t="s">
        <v>6264</v>
      </c>
      <c r="C16" s="191">
        <v>13062840</v>
      </c>
      <c r="D16" s="191">
        <v>13062840</v>
      </c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13062840</v>
      </c>
      <c r="J16" s="191">
        <f t="shared" si="3"/>
        <v>13062840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59905439</v>
      </c>
      <c r="D18" s="191">
        <v>59905439</v>
      </c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59905439</v>
      </c>
      <c r="J18" s="191">
        <f t="shared" si="3"/>
        <v>59905439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272959032</v>
      </c>
      <c r="D21" s="190">
        <v>272959032</v>
      </c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272959032</v>
      </c>
      <c r="J21" s="190">
        <f t="shared" si="3"/>
        <v>272959032</v>
      </c>
      <c r="K21" s="190">
        <f t="shared" si="4"/>
        <v>0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6"/>
      <c r="D23" s="190">
        <v>12976865</v>
      </c>
      <c r="E23" s="197">
        <f t="shared" si="1"/>
        <v>12976865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12976865</v>
      </c>
      <c r="K23" s="190">
        <f t="shared" si="4"/>
        <v>12976865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>
        <v>22525171</v>
      </c>
      <c r="E25" s="197">
        <f t="shared" si="1"/>
        <v>22525171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22525171</v>
      </c>
      <c r="K25" s="190">
        <f t="shared" si="4"/>
        <v>22525171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31098230</v>
      </c>
      <c r="D37" s="189">
        <f t="shared" ref="D37:G37" si="7">+SUM(D38:D39)</f>
        <v>134600403</v>
      </c>
      <c r="E37" s="189">
        <f t="shared" si="1"/>
        <v>103502173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31098230</v>
      </c>
      <c r="J37" s="189">
        <f t="shared" si="3"/>
        <v>134600403</v>
      </c>
      <c r="K37" s="189">
        <f t="shared" si="4"/>
        <v>103502173</v>
      </c>
    </row>
    <row r="38" spans="2:11" ht="13.35" customHeight="1">
      <c r="B38" s="198" t="s">
        <v>6283</v>
      </c>
      <c r="C38" s="191">
        <v>31098230</v>
      </c>
      <c r="D38" s="191">
        <v>134600403</v>
      </c>
      <c r="E38" s="200">
        <f t="shared" si="1"/>
        <v>103502173</v>
      </c>
      <c r="F38" s="191"/>
      <c r="G38" s="191"/>
      <c r="H38" s="191">
        <f t="shared" si="2"/>
        <v>0</v>
      </c>
      <c r="I38" s="191">
        <f t="shared" si="3"/>
        <v>31098230</v>
      </c>
      <c r="J38" s="191">
        <f t="shared" si="3"/>
        <v>134600403</v>
      </c>
      <c r="K38" s="191">
        <f t="shared" si="4"/>
        <v>103502173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50000000</v>
      </c>
      <c r="D40" s="189">
        <f t="shared" ref="D40:G40" si="8">SUM(D41:D44)</f>
        <v>50000000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50000000</v>
      </c>
      <c r="J40" s="189">
        <f t="shared" si="3"/>
        <v>50000000</v>
      </c>
      <c r="K40" s="189">
        <f t="shared" si="4"/>
        <v>0</v>
      </c>
    </row>
    <row r="41" spans="2:11" ht="13.35" customHeight="1">
      <c r="B41" s="198" t="s">
        <v>6286</v>
      </c>
      <c r="C41" s="191">
        <v>50000000</v>
      </c>
      <c r="D41" s="191">
        <v>43478260</v>
      </c>
      <c r="E41" s="200">
        <f t="shared" si="1"/>
        <v>-6521740</v>
      </c>
      <c r="F41" s="191"/>
      <c r="G41" s="191"/>
      <c r="H41" s="191">
        <f t="shared" si="2"/>
        <v>0</v>
      </c>
      <c r="I41" s="191">
        <f t="shared" si="3"/>
        <v>50000000</v>
      </c>
      <c r="J41" s="191">
        <f t="shared" si="3"/>
        <v>43478260</v>
      </c>
      <c r="K41" s="191">
        <f t="shared" si="4"/>
        <v>-6521740</v>
      </c>
    </row>
    <row r="42" spans="2:11" ht="13.35" customHeight="1">
      <c r="B42" s="192" t="s">
        <v>6301</v>
      </c>
      <c r="C42" s="190"/>
      <c r="D42" s="190">
        <v>2173914</v>
      </c>
      <c r="E42" s="194">
        <f t="shared" si="1"/>
        <v>2173914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2173914</v>
      </c>
      <c r="K42" s="190">
        <f t="shared" si="4"/>
        <v>2173914</v>
      </c>
    </row>
    <row r="43" spans="2:11" ht="13.35" customHeight="1">
      <c r="B43" s="198" t="s">
        <v>6288</v>
      </c>
      <c r="C43" s="191"/>
      <c r="D43" s="191">
        <v>4347826</v>
      </c>
      <c r="E43" s="200">
        <f t="shared" si="1"/>
        <v>4347826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4347826</v>
      </c>
      <c r="K43" s="191">
        <f t="shared" si="4"/>
        <v>4347826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335580266</v>
      </c>
      <c r="D50" s="189">
        <f>SUM(D51:D53)</f>
        <v>338119999</v>
      </c>
      <c r="E50" s="189">
        <f t="shared" si="1"/>
        <v>2539733</v>
      </c>
      <c r="F50" s="189">
        <f t="shared" ref="F50:G50" si="10">SUM(F51:F53)</f>
        <v>0</v>
      </c>
      <c r="G50" s="189">
        <f t="shared" si="10"/>
        <v>0</v>
      </c>
      <c r="H50" s="189">
        <f t="shared" si="2"/>
        <v>0</v>
      </c>
      <c r="I50" s="189">
        <f t="shared" si="3"/>
        <v>335580266</v>
      </c>
      <c r="J50" s="189">
        <f t="shared" si="3"/>
        <v>338119999</v>
      </c>
      <c r="K50" s="189">
        <f t="shared" si="4"/>
        <v>2539733</v>
      </c>
    </row>
    <row r="51" spans="2:11" ht="13.35" customHeight="1">
      <c r="B51" s="198" t="s">
        <v>6293</v>
      </c>
      <c r="C51" s="191">
        <v>335580266</v>
      </c>
      <c r="D51" s="191">
        <v>260559451</v>
      </c>
      <c r="E51" s="200">
        <f t="shared" si="1"/>
        <v>-75020815</v>
      </c>
      <c r="F51" s="191"/>
      <c r="G51" s="191"/>
      <c r="H51" s="191">
        <f t="shared" si="2"/>
        <v>0</v>
      </c>
      <c r="I51" s="191">
        <f t="shared" si="3"/>
        <v>335580266</v>
      </c>
      <c r="J51" s="191">
        <f t="shared" si="3"/>
        <v>260559451</v>
      </c>
      <c r="K51" s="191">
        <f t="shared" si="4"/>
        <v>-75020815</v>
      </c>
    </row>
    <row r="52" spans="2:11" ht="13.35" customHeight="1">
      <c r="B52" s="192" t="s">
        <v>6294</v>
      </c>
      <c r="C52" s="190"/>
      <c r="D52" s="190">
        <v>77560548</v>
      </c>
      <c r="E52" s="194">
        <f t="shared" si="1"/>
        <v>77560548</v>
      </c>
      <c r="F52" s="190"/>
      <c r="G52" s="190"/>
      <c r="H52" s="190">
        <f t="shared" si="2"/>
        <v>0</v>
      </c>
      <c r="I52" s="190">
        <f t="shared" si="3"/>
        <v>0</v>
      </c>
      <c r="J52" s="190">
        <f t="shared" si="3"/>
        <v>77560548</v>
      </c>
      <c r="K52" s="190">
        <f t="shared" si="4"/>
        <v>77560548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1124060251</v>
      </c>
      <c r="D61" s="195">
        <f t="shared" ref="D61:K61" si="12">D5+D9+D28+D37+D40+D45+D50</f>
        <v>1197122572</v>
      </c>
      <c r="E61" s="195">
        <f t="shared" si="12"/>
        <v>73062321</v>
      </c>
      <c r="F61" s="195">
        <f t="shared" si="12"/>
        <v>0</v>
      </c>
      <c r="G61" s="195">
        <f t="shared" si="12"/>
        <v>0</v>
      </c>
      <c r="H61" s="195">
        <f t="shared" si="12"/>
        <v>0</v>
      </c>
      <c r="I61" s="195">
        <f t="shared" si="12"/>
        <v>1124060251</v>
      </c>
      <c r="J61" s="195">
        <f t="shared" si="12"/>
        <v>1197122572</v>
      </c>
      <c r="K61" s="195">
        <f t="shared" si="12"/>
        <v>73062321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/>
  </sheetPr>
  <dimension ref="A1:K61"/>
  <sheetViews>
    <sheetView showGridLines="0" zoomScale="80" zoomScaleNormal="80" workbookViewId="0">
      <pane xSplit="4" ySplit="4" topLeftCell="G34" activePane="bottomRight" state="frozen"/>
      <selection pane="bottomRight" activeCell="J11" sqref="J11:J12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6.5703125" style="7" customWidth="1"/>
    <col min="4" max="4" width="16.42578125" style="7" bestFit="1" customWidth="1"/>
    <col min="5" max="6" width="15.140625" style="7" bestFit="1" customWidth="1"/>
    <col min="7" max="7" width="17.140625" style="7" customWidth="1"/>
    <col min="8" max="8" width="15.140625" style="7" bestFit="1" customWidth="1"/>
    <col min="9" max="9" width="16.42578125" style="7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716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5348000</v>
      </c>
      <c r="D5" s="189">
        <f t="shared" ref="D5:K5" si="0">SUM(D6:D8)</f>
        <v>5348000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5348000</v>
      </c>
      <c r="J5" s="189">
        <f t="shared" si="0"/>
        <v>5348000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5348000</v>
      </c>
      <c r="D8" s="190">
        <v>5348000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5348000</v>
      </c>
      <c r="J8" s="190">
        <f t="shared" si="3"/>
        <v>5348000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0</v>
      </c>
      <c r="D9" s="189">
        <f t="shared" ref="D9:G9" si="5">SUM(D10:D27)</f>
        <v>351129150</v>
      </c>
      <c r="E9" s="189">
        <f t="shared" si="1"/>
        <v>351129150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0</v>
      </c>
      <c r="J9" s="189">
        <f t="shared" si="3"/>
        <v>351129150</v>
      </c>
      <c r="K9" s="189">
        <f t="shared" si="4"/>
        <v>351129150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>
        <v>351125400</v>
      </c>
      <c r="E11" s="197">
        <f t="shared" si="1"/>
        <v>351125400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351125400</v>
      </c>
      <c r="K11" s="190">
        <f t="shared" si="4"/>
        <v>351125400</v>
      </c>
    </row>
    <row r="12" spans="1:11" ht="13.35" customHeight="1">
      <c r="B12" s="198" t="s">
        <v>6260</v>
      </c>
      <c r="C12" s="191"/>
      <c r="D12" s="191">
        <v>3750</v>
      </c>
      <c r="E12" s="199">
        <f t="shared" si="1"/>
        <v>3750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3750</v>
      </c>
      <c r="K12" s="191">
        <f t="shared" si="4"/>
        <v>3750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/>
      <c r="D16" s="191"/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0</v>
      </c>
      <c r="J16" s="191">
        <f t="shared" si="3"/>
        <v>0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/>
      <c r="D18" s="191"/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0</v>
      </c>
      <c r="J18" s="191">
        <f t="shared" si="3"/>
        <v>0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/>
      <c r="D21" s="190"/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0</v>
      </c>
      <c r="J21" s="190">
        <f t="shared" si="3"/>
        <v>0</v>
      </c>
      <c r="K21" s="190">
        <f t="shared" si="4"/>
        <v>0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0</v>
      </c>
      <c r="E37" s="189">
        <f t="shared" si="1"/>
        <v>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0</v>
      </c>
      <c r="K37" s="189">
        <f t="shared" si="4"/>
        <v>0</v>
      </c>
    </row>
    <row r="38" spans="2:11" ht="13.35" customHeight="1">
      <c r="B38" s="198" t="s">
        <v>6283</v>
      </c>
      <c r="C38" s="191"/>
      <c r="D38" s="191"/>
      <c r="E38" s="200">
        <f t="shared" si="1"/>
        <v>0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0</v>
      </c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0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0</v>
      </c>
      <c r="D50" s="189">
        <f t="shared" ref="D50:G50" si="10">SUM(D51:D53)</f>
        <v>0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0</v>
      </c>
      <c r="J50" s="189">
        <f t="shared" si="3"/>
        <v>0</v>
      </c>
      <c r="K50" s="189">
        <f t="shared" si="4"/>
        <v>0</v>
      </c>
    </row>
    <row r="51" spans="2:11" ht="13.35" customHeight="1">
      <c r="B51" s="198" t="s">
        <v>6293</v>
      </c>
      <c r="C51" s="191"/>
      <c r="D51" s="191"/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0</v>
      </c>
      <c r="J51" s="191">
        <f t="shared" si="3"/>
        <v>0</v>
      </c>
      <c r="K51" s="191">
        <f t="shared" si="4"/>
        <v>0</v>
      </c>
    </row>
    <row r="52" spans="2:11" ht="13.35" customHeight="1">
      <c r="B52" s="192" t="s">
        <v>6294</v>
      </c>
      <c r="C52" s="190"/>
      <c r="D52" s="190"/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0</v>
      </c>
      <c r="J52" s="190">
        <f t="shared" si="3"/>
        <v>0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5348000</v>
      </c>
      <c r="D61" s="195">
        <f t="shared" ref="D61:K61" si="12">D5+D9+D28+D37+D40+D45+D50</f>
        <v>356477150</v>
      </c>
      <c r="E61" s="195">
        <f t="shared" si="12"/>
        <v>351129150</v>
      </c>
      <c r="F61" s="195">
        <f t="shared" si="12"/>
        <v>0</v>
      </c>
      <c r="G61" s="195">
        <f t="shared" si="12"/>
        <v>0</v>
      </c>
      <c r="H61" s="195">
        <f t="shared" si="12"/>
        <v>0</v>
      </c>
      <c r="I61" s="195">
        <f t="shared" si="12"/>
        <v>5348000</v>
      </c>
      <c r="J61" s="195">
        <f t="shared" si="12"/>
        <v>356477150</v>
      </c>
      <c r="K61" s="195">
        <f t="shared" si="12"/>
        <v>351129150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K62"/>
  <sheetViews>
    <sheetView showGridLines="0" zoomScale="110" zoomScaleNormal="110" workbookViewId="0">
      <pane xSplit="4" ySplit="4" topLeftCell="E26" activePane="bottomRight" state="frozen"/>
      <selection pane="bottomRight" activeCell="J38" sqref="J38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720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60669806</v>
      </c>
      <c r="D9" s="189">
        <f t="shared" ref="D9:G9" si="5">SUM(D10:D27)</f>
        <v>104906318</v>
      </c>
      <c r="E9" s="189">
        <f t="shared" si="1"/>
        <v>44236512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60669806</v>
      </c>
      <c r="J9" s="189">
        <f t="shared" si="3"/>
        <v>104906318</v>
      </c>
      <c r="K9" s="189">
        <f t="shared" si="4"/>
        <v>44236512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>
        <v>15000</v>
      </c>
      <c r="D11" s="190"/>
      <c r="E11" s="197">
        <f t="shared" si="1"/>
        <v>-15000</v>
      </c>
      <c r="F11" s="190"/>
      <c r="G11" s="190"/>
      <c r="H11" s="190">
        <f t="shared" si="2"/>
        <v>0</v>
      </c>
      <c r="I11" s="190">
        <f t="shared" si="3"/>
        <v>15000</v>
      </c>
      <c r="J11" s="190">
        <f t="shared" si="3"/>
        <v>0</v>
      </c>
      <c r="K11" s="190">
        <f t="shared" si="4"/>
        <v>-15000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228810</v>
      </c>
      <c r="D16" s="191">
        <v>210810</v>
      </c>
      <c r="E16" s="199">
        <f t="shared" si="1"/>
        <v>-18000</v>
      </c>
      <c r="F16" s="191"/>
      <c r="G16" s="191"/>
      <c r="H16" s="191">
        <f t="shared" si="2"/>
        <v>0</v>
      </c>
      <c r="I16" s="191">
        <f t="shared" si="3"/>
        <v>228810</v>
      </c>
      <c r="J16" s="191">
        <f t="shared" si="3"/>
        <v>210810</v>
      </c>
      <c r="K16" s="191">
        <f t="shared" si="4"/>
        <v>-18000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800835</v>
      </c>
      <c r="D18" s="191">
        <v>737835</v>
      </c>
      <c r="E18" s="199">
        <f t="shared" si="1"/>
        <v>-63000</v>
      </c>
      <c r="F18" s="191"/>
      <c r="G18" s="191"/>
      <c r="H18" s="191">
        <f t="shared" si="2"/>
        <v>0</v>
      </c>
      <c r="I18" s="191">
        <f t="shared" si="3"/>
        <v>800835</v>
      </c>
      <c r="J18" s="191">
        <f t="shared" si="3"/>
        <v>737835</v>
      </c>
      <c r="K18" s="191">
        <f t="shared" si="4"/>
        <v>-63000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>
        <v>5247786</v>
      </c>
      <c r="D20" s="191">
        <v>60606358</v>
      </c>
      <c r="E20" s="199">
        <f t="shared" si="1"/>
        <v>55358572</v>
      </c>
      <c r="F20" s="191"/>
      <c r="G20" s="191"/>
      <c r="H20" s="191">
        <f t="shared" si="2"/>
        <v>0</v>
      </c>
      <c r="I20" s="191">
        <f t="shared" si="3"/>
        <v>5247786</v>
      </c>
      <c r="J20" s="191">
        <f t="shared" si="3"/>
        <v>60606358</v>
      </c>
      <c r="K20" s="191">
        <f t="shared" si="4"/>
        <v>55358572</v>
      </c>
    </row>
    <row r="21" spans="2:11" ht="13.35" customHeight="1">
      <c r="B21" s="192" t="s">
        <v>6269</v>
      </c>
      <c r="C21" s="190">
        <v>2935896</v>
      </c>
      <c r="D21" s="216">
        <v>2614465</v>
      </c>
      <c r="E21" s="197">
        <f t="shared" si="1"/>
        <v>-321431</v>
      </c>
      <c r="F21" s="190"/>
      <c r="G21" s="190"/>
      <c r="H21" s="190">
        <f t="shared" si="2"/>
        <v>0</v>
      </c>
      <c r="I21" s="190">
        <f t="shared" si="3"/>
        <v>2935896</v>
      </c>
      <c r="J21" s="190">
        <f t="shared" si="3"/>
        <v>2614465</v>
      </c>
      <c r="K21" s="190">
        <f t="shared" si="4"/>
        <v>-321431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>
        <v>48953249</v>
      </c>
      <c r="D23" s="190">
        <v>40736850</v>
      </c>
      <c r="E23" s="197">
        <f t="shared" si="1"/>
        <v>-8216399</v>
      </c>
      <c r="F23" s="190"/>
      <c r="G23" s="190"/>
      <c r="H23" s="190">
        <f t="shared" si="2"/>
        <v>0</v>
      </c>
      <c r="I23" s="190">
        <f t="shared" si="3"/>
        <v>48953249</v>
      </c>
      <c r="J23" s="190">
        <f t="shared" si="3"/>
        <v>40736850</v>
      </c>
      <c r="K23" s="190">
        <f t="shared" si="4"/>
        <v>-8216399</v>
      </c>
    </row>
    <row r="24" spans="2:11" ht="13.35" customHeight="1">
      <c r="B24" s="198" t="s">
        <v>6272</v>
      </c>
      <c r="C24" s="191">
        <v>2488230</v>
      </c>
      <c r="D24" s="191"/>
      <c r="E24" s="199">
        <f t="shared" si="1"/>
        <v>-2488230</v>
      </c>
      <c r="F24" s="191"/>
      <c r="G24" s="191"/>
      <c r="H24" s="191">
        <f t="shared" si="2"/>
        <v>0</v>
      </c>
      <c r="I24" s="191">
        <f t="shared" si="3"/>
        <v>2488230</v>
      </c>
      <c r="J24" s="191">
        <f t="shared" si="3"/>
        <v>0</v>
      </c>
      <c r="K24" s="191">
        <f t="shared" si="4"/>
        <v>-2488230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12728415</v>
      </c>
      <c r="D28" s="189">
        <f t="shared" ref="D28:G28" si="6">SUM(D29:D36)</f>
        <v>12728415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12728415</v>
      </c>
      <c r="J28" s="189">
        <f t="shared" si="3"/>
        <v>12728415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>
        <v>12728415</v>
      </c>
      <c r="D32" s="190">
        <v>12728415</v>
      </c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12728415</v>
      </c>
      <c r="J32" s="190">
        <f t="shared" si="3"/>
        <v>12728415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563653</v>
      </c>
      <c r="E37" s="189">
        <f t="shared" si="1"/>
        <v>563653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563653</v>
      </c>
      <c r="K37" s="189">
        <f t="shared" si="4"/>
        <v>563653</v>
      </c>
    </row>
    <row r="38" spans="2:11" ht="13.35" customHeight="1">
      <c r="B38" s="198" t="s">
        <v>6283</v>
      </c>
      <c r="C38" s="191"/>
      <c r="D38" s="191">
        <v>563653</v>
      </c>
      <c r="E38" s="200">
        <f t="shared" si="1"/>
        <v>563653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563653</v>
      </c>
      <c r="K38" s="191">
        <f t="shared" si="4"/>
        <v>563653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7727306</v>
      </c>
      <c r="D50" s="189">
        <f t="shared" ref="D50:G50" si="10">SUM(D51:D53)</f>
        <v>7727309</v>
      </c>
      <c r="E50" s="189">
        <f t="shared" si="1"/>
        <v>3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7727306</v>
      </c>
      <c r="J50" s="189">
        <f t="shared" si="3"/>
        <v>7727309</v>
      </c>
      <c r="K50" s="189">
        <f t="shared" si="4"/>
        <v>3</v>
      </c>
    </row>
    <row r="51" spans="2:11" ht="13.35" customHeight="1">
      <c r="B51" s="198" t="s">
        <v>6293</v>
      </c>
      <c r="C51" s="191">
        <v>5952409</v>
      </c>
      <c r="D51" s="191">
        <v>5952409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5952409</v>
      </c>
      <c r="J51" s="191">
        <f t="shared" si="3"/>
        <v>5952409</v>
      </c>
      <c r="K51" s="191">
        <f t="shared" si="4"/>
        <v>0</v>
      </c>
    </row>
    <row r="52" spans="2:11" ht="13.35" customHeight="1">
      <c r="B52" s="192" t="s">
        <v>6294</v>
      </c>
      <c r="C52" s="190">
        <v>1774897</v>
      </c>
      <c r="D52" s="190">
        <v>1774900</v>
      </c>
      <c r="E52" s="194">
        <f t="shared" si="1"/>
        <v>3</v>
      </c>
      <c r="F52" s="190"/>
      <c r="G52" s="190"/>
      <c r="H52" s="190">
        <f t="shared" si="2"/>
        <v>0</v>
      </c>
      <c r="I52" s="190">
        <f t="shared" si="3"/>
        <v>1774897</v>
      </c>
      <c r="J52" s="190">
        <f t="shared" si="3"/>
        <v>1774900</v>
      </c>
      <c r="K52" s="190">
        <f t="shared" si="4"/>
        <v>3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>
        <f t="shared" ref="C54:D54" si="11">SUM(C55:C56)</f>
        <v>0</v>
      </c>
      <c r="D54" s="189">
        <f t="shared" si="11"/>
        <v>0</v>
      </c>
      <c r="E54" s="189">
        <f t="shared" si="1"/>
        <v>0</v>
      </c>
      <c r="F54" s="189">
        <f t="shared" ref="F54:G54" si="12">SUM(F55:F56)</f>
        <v>0</v>
      </c>
      <c r="G54" s="189">
        <f t="shared" si="12"/>
        <v>0</v>
      </c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3">SUM(D58:D60)</f>
        <v>0</v>
      </c>
      <c r="E57" s="189">
        <f t="shared" si="1"/>
        <v>0</v>
      </c>
      <c r="F57" s="189">
        <f t="shared" si="13"/>
        <v>0</v>
      </c>
      <c r="G57" s="189">
        <f t="shared" si="13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C5+C9+C28+C37+C40+C45+C50+C54+C57</f>
        <v>81125527</v>
      </c>
      <c r="D61" s="195">
        <f t="shared" ref="D61:K61" si="14">D5+D9+D28+D37+D40+D45+D50+D54+D57</f>
        <v>125925695</v>
      </c>
      <c r="E61" s="195">
        <f t="shared" si="14"/>
        <v>44800168</v>
      </c>
      <c r="F61" s="195">
        <f t="shared" si="14"/>
        <v>0</v>
      </c>
      <c r="G61" s="195">
        <f t="shared" si="14"/>
        <v>0</v>
      </c>
      <c r="H61" s="195">
        <f t="shared" si="14"/>
        <v>0</v>
      </c>
      <c r="I61" s="195">
        <f t="shared" si="14"/>
        <v>81125527</v>
      </c>
      <c r="J61" s="195">
        <f t="shared" si="14"/>
        <v>125925695</v>
      </c>
      <c r="K61" s="195">
        <f t="shared" si="14"/>
        <v>44800168</v>
      </c>
    </row>
    <row r="62" spans="2:11" ht="13.35" customHeight="1">
      <c r="B62" s="6"/>
      <c r="C62" s="6"/>
      <c r="D62" s="6"/>
      <c r="E62" s="6"/>
      <c r="F62" s="6"/>
      <c r="G62" s="6"/>
      <c r="H62" s="6"/>
      <c r="I62" s="6"/>
      <c r="J62" s="6"/>
      <c r="K62" s="6"/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2CF2-F9BB-40F6-A40C-7D26B3F5F07D}">
  <sheetPr>
    <tabColor theme="9"/>
  </sheetPr>
  <dimension ref="A1:J68"/>
  <sheetViews>
    <sheetView showGridLines="0" zoomScaleNormal="100" zoomScaleSheetLayoutView="100" workbookViewId="0">
      <pane xSplit="2" ySplit="2" topLeftCell="E3" activePane="bottomRight" state="frozen"/>
      <selection pane="bottomRight" activeCell="E1" sqref="E1:E1048576"/>
      <selection pane="bottomLeft" activeCell="A2" sqref="A2"/>
      <selection pane="topRight" activeCell="B1" sqref="B1"/>
    </sheetView>
  </sheetViews>
  <sheetFormatPr defaultColWidth="11.5703125" defaultRowHeight="13.9"/>
  <cols>
    <col min="1" max="1" width="11.5703125" style="5"/>
    <col min="2" max="2" width="29.5703125" style="10" customWidth="1"/>
    <col min="3" max="3" width="39.7109375" style="10" bestFit="1" customWidth="1"/>
    <col min="4" max="4" width="18.5703125" style="10" bestFit="1" customWidth="1"/>
    <col min="5" max="5" width="54.85546875" style="10" customWidth="1"/>
    <col min="6" max="6" width="17" style="12" customWidth="1"/>
    <col min="7" max="7" width="37.85546875" style="10" bestFit="1" customWidth="1"/>
    <col min="8" max="8" width="30.85546875" style="10" customWidth="1"/>
    <col min="9" max="9" width="38.5703125" style="10" customWidth="1"/>
    <col min="10" max="10" width="29.140625" style="10" customWidth="1"/>
    <col min="11" max="16384" width="11.5703125" style="5"/>
  </cols>
  <sheetData>
    <row r="1" spans="1:10" ht="15.6">
      <c r="B1" s="29" t="s">
        <v>631</v>
      </c>
    </row>
    <row r="2" spans="1:10" ht="41.45">
      <c r="B2" s="156" t="s">
        <v>632</v>
      </c>
      <c r="C2" s="156" t="s">
        <v>633</v>
      </c>
      <c r="D2" s="157" t="s">
        <v>634</v>
      </c>
      <c r="E2" s="156" t="s">
        <v>635</v>
      </c>
      <c r="F2" s="158" t="s">
        <v>636</v>
      </c>
      <c r="G2" s="156" t="s">
        <v>637</v>
      </c>
      <c r="H2" s="156" t="s">
        <v>638</v>
      </c>
      <c r="I2" s="156" t="s">
        <v>639</v>
      </c>
      <c r="J2" s="156" t="s">
        <v>640</v>
      </c>
    </row>
    <row r="3" spans="1:10">
      <c r="B3" s="1" t="s">
        <v>641</v>
      </c>
      <c r="C3" s="31" t="s">
        <v>642</v>
      </c>
      <c r="D3" s="225">
        <v>0.2</v>
      </c>
      <c r="E3" s="31"/>
      <c r="F3" s="32"/>
      <c r="G3" s="33"/>
      <c r="H3" s="33"/>
      <c r="I3" s="33"/>
      <c r="J3" s="34"/>
    </row>
    <row r="4" spans="1:10">
      <c r="A4" s="20"/>
      <c r="B4" s="373"/>
      <c r="C4" s="31" t="s">
        <v>643</v>
      </c>
      <c r="D4" s="225">
        <v>0.8</v>
      </c>
      <c r="E4" s="31"/>
      <c r="F4" s="34"/>
      <c r="G4" s="31"/>
      <c r="H4" s="31"/>
      <c r="I4" s="31"/>
      <c r="J4" s="34"/>
    </row>
    <row r="5" spans="1:10">
      <c r="A5" s="20"/>
      <c r="B5" s="1" t="s">
        <v>644</v>
      </c>
      <c r="C5" s="31" t="s">
        <v>642</v>
      </c>
      <c r="D5" s="31">
        <v>20</v>
      </c>
      <c r="E5" s="31"/>
      <c r="F5" s="34" t="s">
        <v>645</v>
      </c>
      <c r="G5" s="31" t="s">
        <v>645</v>
      </c>
      <c r="H5" s="31" t="s">
        <v>645</v>
      </c>
      <c r="I5" s="31" t="s">
        <v>645</v>
      </c>
      <c r="J5" s="34"/>
    </row>
    <row r="6" spans="1:10">
      <c r="A6" s="20"/>
      <c r="B6" s="373"/>
      <c r="C6" s="35" t="s">
        <v>646</v>
      </c>
      <c r="D6" s="35">
        <v>80</v>
      </c>
      <c r="E6" s="35" t="s">
        <v>647</v>
      </c>
      <c r="F6" s="35"/>
      <c r="G6" s="35" t="s">
        <v>648</v>
      </c>
      <c r="H6" s="35"/>
      <c r="I6" s="31"/>
      <c r="J6" s="31"/>
    </row>
    <row r="7" spans="1:10">
      <c r="A7" s="20"/>
      <c r="B7" s="374" t="s">
        <v>649</v>
      </c>
      <c r="C7" s="35" t="s">
        <v>642</v>
      </c>
      <c r="D7" s="224">
        <v>0.2</v>
      </c>
      <c r="E7" s="31"/>
      <c r="F7" s="34"/>
      <c r="G7" s="35"/>
      <c r="H7" s="224"/>
      <c r="I7" s="35"/>
      <c r="J7" s="34"/>
    </row>
    <row r="8" spans="1:10">
      <c r="A8" s="20"/>
      <c r="B8" s="375"/>
      <c r="C8" s="35" t="s">
        <v>643</v>
      </c>
      <c r="D8" s="224">
        <v>0.8</v>
      </c>
      <c r="E8" s="35"/>
      <c r="F8" s="35"/>
      <c r="G8" s="35"/>
      <c r="H8" s="224"/>
      <c r="I8" s="35"/>
      <c r="J8" s="31"/>
    </row>
    <row r="9" spans="1:10">
      <c r="A9" s="20"/>
      <c r="B9" s="374" t="s">
        <v>650</v>
      </c>
      <c r="C9" s="31" t="s">
        <v>651</v>
      </c>
      <c r="D9" s="35">
        <v>80</v>
      </c>
      <c r="E9" s="31" t="s">
        <v>652</v>
      </c>
      <c r="F9" s="34" t="s">
        <v>653</v>
      </c>
      <c r="G9" s="36" t="s">
        <v>654</v>
      </c>
      <c r="H9" s="36" t="s">
        <v>655</v>
      </c>
      <c r="I9" s="36"/>
      <c r="J9" s="34"/>
    </row>
    <row r="10" spans="1:10">
      <c r="A10" s="20"/>
      <c r="B10" s="375"/>
      <c r="C10" s="35" t="s">
        <v>656</v>
      </c>
      <c r="D10" s="35">
        <v>20</v>
      </c>
      <c r="E10" s="31" t="s">
        <v>657</v>
      </c>
      <c r="F10" s="35"/>
      <c r="G10" s="35"/>
      <c r="H10" s="35"/>
      <c r="I10" s="35"/>
      <c r="J10" s="31"/>
    </row>
    <row r="11" spans="1:10">
      <c r="A11" s="20"/>
      <c r="B11" s="1" t="s">
        <v>658</v>
      </c>
      <c r="C11" s="31" t="s">
        <v>659</v>
      </c>
      <c r="D11" s="31">
        <v>20</v>
      </c>
      <c r="E11" s="31" t="s">
        <v>660</v>
      </c>
      <c r="F11" s="34" t="s">
        <v>661</v>
      </c>
      <c r="G11" s="31" t="s">
        <v>645</v>
      </c>
      <c r="H11" s="31" t="s">
        <v>645</v>
      </c>
      <c r="I11" s="31" t="s">
        <v>645</v>
      </c>
      <c r="J11" s="34"/>
    </row>
    <row r="12" spans="1:10">
      <c r="A12" s="20"/>
      <c r="B12" s="376"/>
      <c r="C12" s="185" t="s">
        <v>662</v>
      </c>
      <c r="D12" s="31">
        <v>40</v>
      </c>
      <c r="E12" s="185" t="s">
        <v>663</v>
      </c>
      <c r="F12" s="186" t="s">
        <v>661</v>
      </c>
      <c r="G12" s="31"/>
      <c r="H12" s="31"/>
      <c r="I12" s="31"/>
      <c r="J12" s="31"/>
    </row>
    <row r="13" spans="1:10">
      <c r="A13" s="20"/>
      <c r="B13" s="373"/>
      <c r="C13" s="31" t="s">
        <v>664</v>
      </c>
      <c r="D13" s="31">
        <v>40</v>
      </c>
      <c r="E13" s="31" t="s">
        <v>663</v>
      </c>
      <c r="F13" s="34"/>
      <c r="G13" s="31"/>
      <c r="H13" s="31"/>
      <c r="I13" s="31"/>
      <c r="J13" s="31"/>
    </row>
    <row r="14" spans="1:10" ht="14.45">
      <c r="A14" s="20"/>
      <c r="B14" s="1" t="s">
        <v>665</v>
      </c>
      <c r="C14" s="31" t="s">
        <v>666</v>
      </c>
      <c r="D14" s="31">
        <v>80</v>
      </c>
      <c r="E14" s="31" t="s">
        <v>660</v>
      </c>
      <c r="F14" s="34" t="s">
        <v>667</v>
      </c>
      <c r="G14" s="31" t="s">
        <v>645</v>
      </c>
      <c r="H14" s="31" t="s">
        <v>645</v>
      </c>
      <c r="I14" s="152" t="s">
        <v>645</v>
      </c>
      <c r="J14" s="34"/>
    </row>
    <row r="15" spans="1:10">
      <c r="A15" s="20"/>
      <c r="B15" s="373"/>
      <c r="C15" s="31" t="s">
        <v>656</v>
      </c>
      <c r="D15" s="31">
        <v>20</v>
      </c>
      <c r="E15" s="35" t="s">
        <v>660</v>
      </c>
      <c r="F15" s="34" t="s">
        <v>667</v>
      </c>
      <c r="G15" s="31" t="s">
        <v>645</v>
      </c>
      <c r="H15" s="31" t="s">
        <v>645</v>
      </c>
      <c r="I15" s="31" t="s">
        <v>645</v>
      </c>
      <c r="J15" s="31"/>
    </row>
    <row r="16" spans="1:10">
      <c r="A16" s="20"/>
      <c r="B16" s="185" t="s">
        <v>668</v>
      </c>
      <c r="C16" s="31" t="s">
        <v>669</v>
      </c>
      <c r="D16" s="31">
        <v>100</v>
      </c>
      <c r="E16" s="31" t="s">
        <v>670</v>
      </c>
      <c r="F16" s="34" t="s">
        <v>671</v>
      </c>
      <c r="G16" s="31"/>
      <c r="H16" s="31"/>
      <c r="I16" s="31"/>
      <c r="J16" s="34"/>
    </row>
    <row r="17" spans="1:10">
      <c r="B17" s="377" t="s">
        <v>672</v>
      </c>
      <c r="C17" s="31" t="s">
        <v>673</v>
      </c>
      <c r="D17" s="224">
        <v>0.2</v>
      </c>
      <c r="E17" s="31" t="s">
        <v>660</v>
      </c>
      <c r="F17" s="35" t="s">
        <v>645</v>
      </c>
      <c r="G17" s="35" t="s">
        <v>645</v>
      </c>
      <c r="H17" s="35"/>
      <c r="I17" s="35"/>
      <c r="J17" s="34"/>
    </row>
    <row r="18" spans="1:10">
      <c r="B18" s="377"/>
      <c r="C18" s="35" t="s">
        <v>674</v>
      </c>
      <c r="D18" s="224">
        <v>0.8</v>
      </c>
      <c r="E18" s="35" t="s">
        <v>675</v>
      </c>
      <c r="F18" s="35" t="s">
        <v>653</v>
      </c>
      <c r="G18" s="35" t="s">
        <v>676</v>
      </c>
      <c r="H18" s="35"/>
      <c r="I18" s="35"/>
      <c r="J18" s="31"/>
    </row>
    <row r="19" spans="1:10">
      <c r="B19" s="1" t="s">
        <v>677</v>
      </c>
      <c r="C19" s="31" t="s">
        <v>678</v>
      </c>
      <c r="D19" s="224">
        <v>0.1</v>
      </c>
      <c r="E19" s="31" t="s">
        <v>657</v>
      </c>
      <c r="F19" s="34"/>
      <c r="G19" s="36"/>
      <c r="H19" s="36"/>
      <c r="I19" s="36"/>
      <c r="J19" s="34"/>
    </row>
    <row r="20" spans="1:10">
      <c r="B20" s="373"/>
      <c r="C20" s="35" t="s">
        <v>679</v>
      </c>
      <c r="D20" s="224">
        <v>0.9</v>
      </c>
      <c r="E20" s="35" t="s">
        <v>680</v>
      </c>
      <c r="F20" s="35" t="s">
        <v>653</v>
      </c>
      <c r="G20" s="35" t="s">
        <v>681</v>
      </c>
      <c r="H20" s="35"/>
      <c r="I20" s="37"/>
      <c r="J20" s="31"/>
    </row>
    <row r="21" spans="1:10">
      <c r="B21" s="31" t="s">
        <v>682</v>
      </c>
      <c r="C21" s="31" t="s">
        <v>683</v>
      </c>
      <c r="D21" s="224">
        <v>1</v>
      </c>
      <c r="E21" s="31" t="s">
        <v>652</v>
      </c>
      <c r="F21" s="34" t="s">
        <v>653</v>
      </c>
      <c r="G21" s="36" t="s">
        <v>684</v>
      </c>
      <c r="H21" s="36"/>
      <c r="I21" s="36"/>
      <c r="J21" s="34"/>
    </row>
    <row r="22" spans="1:10">
      <c r="B22" s="376" t="s">
        <v>685</v>
      </c>
      <c r="C22" s="35" t="s">
        <v>686</v>
      </c>
      <c r="D22" s="35">
        <v>32.4</v>
      </c>
      <c r="E22" s="35" t="s">
        <v>687</v>
      </c>
      <c r="F22" s="35" t="s">
        <v>661</v>
      </c>
      <c r="G22" s="35"/>
      <c r="H22" s="35"/>
      <c r="I22" s="35"/>
      <c r="J22" s="34"/>
    </row>
    <row r="23" spans="1:10">
      <c r="B23" s="376"/>
      <c r="C23" s="35" t="s">
        <v>688</v>
      </c>
      <c r="D23" s="35">
        <v>15</v>
      </c>
      <c r="E23" s="35" t="s">
        <v>689</v>
      </c>
      <c r="F23" s="35" t="s">
        <v>661</v>
      </c>
      <c r="G23" s="35"/>
      <c r="H23" s="35"/>
      <c r="I23" s="35"/>
      <c r="J23" s="34"/>
    </row>
    <row r="24" spans="1:10">
      <c r="B24" s="376"/>
      <c r="C24" s="35" t="s">
        <v>690</v>
      </c>
      <c r="D24" s="35">
        <v>8.5</v>
      </c>
      <c r="E24" s="35" t="s">
        <v>691</v>
      </c>
      <c r="F24" s="35" t="s">
        <v>661</v>
      </c>
      <c r="G24" s="35"/>
      <c r="H24" s="35"/>
      <c r="I24" s="35"/>
      <c r="J24" s="34"/>
    </row>
    <row r="25" spans="1:10">
      <c r="B25" s="376"/>
      <c r="C25" s="35" t="s">
        <v>692</v>
      </c>
      <c r="D25" s="35">
        <v>8.5</v>
      </c>
      <c r="E25" s="35" t="s">
        <v>691</v>
      </c>
      <c r="F25" s="35" t="s">
        <v>661</v>
      </c>
      <c r="G25" s="35"/>
      <c r="H25" s="35"/>
      <c r="I25" s="35"/>
      <c r="J25" s="34"/>
    </row>
    <row r="26" spans="1:10">
      <c r="B26" s="376"/>
      <c r="C26" s="35" t="s">
        <v>693</v>
      </c>
      <c r="D26" s="35">
        <v>20.399999999999999</v>
      </c>
      <c r="E26" s="35" t="s">
        <v>694</v>
      </c>
      <c r="F26" s="35" t="s">
        <v>661</v>
      </c>
      <c r="G26" s="35"/>
      <c r="H26" s="35"/>
      <c r="I26" s="35"/>
      <c r="J26" s="34"/>
    </row>
    <row r="27" spans="1:10">
      <c r="B27" s="376"/>
      <c r="C27" s="35" t="s">
        <v>695</v>
      </c>
      <c r="D27" s="35">
        <v>3.2</v>
      </c>
      <c r="E27" s="35" t="s">
        <v>689</v>
      </c>
      <c r="F27" s="35" t="s">
        <v>661</v>
      </c>
      <c r="G27" s="35"/>
      <c r="H27" s="35"/>
      <c r="I27" s="35"/>
      <c r="J27" s="34"/>
    </row>
    <row r="28" spans="1:10">
      <c r="B28" s="376"/>
      <c r="C28" s="35" t="s">
        <v>696</v>
      </c>
      <c r="D28" s="35">
        <v>1</v>
      </c>
      <c r="E28" s="35" t="s">
        <v>691</v>
      </c>
      <c r="F28" s="35" t="s">
        <v>661</v>
      </c>
      <c r="G28" s="35"/>
      <c r="H28" s="35"/>
      <c r="I28" s="35"/>
      <c r="J28" s="34"/>
    </row>
    <row r="29" spans="1:10">
      <c r="A29" s="20"/>
      <c r="B29" s="373"/>
      <c r="C29" s="35" t="s">
        <v>697</v>
      </c>
      <c r="D29" s="35">
        <v>1</v>
      </c>
      <c r="E29" s="31" t="s">
        <v>689</v>
      </c>
      <c r="F29" s="35" t="s">
        <v>661</v>
      </c>
      <c r="G29" s="35"/>
      <c r="H29" s="35"/>
      <c r="I29" s="35"/>
      <c r="J29" s="38"/>
    </row>
    <row r="30" spans="1:10">
      <c r="A30" s="20"/>
      <c r="B30" s="1" t="s">
        <v>698</v>
      </c>
      <c r="C30" s="31"/>
      <c r="D30" s="35"/>
      <c r="E30" s="31"/>
      <c r="F30" s="34"/>
      <c r="G30" s="36"/>
      <c r="H30" s="36"/>
      <c r="I30" s="36"/>
      <c r="J30" s="34"/>
    </row>
    <row r="31" spans="1:10">
      <c r="A31" s="20"/>
      <c r="B31" s="373"/>
      <c r="C31" s="39"/>
      <c r="D31" s="35"/>
      <c r="E31" s="35"/>
      <c r="F31" s="35"/>
      <c r="G31" s="36"/>
      <c r="H31" s="36"/>
      <c r="I31" s="36"/>
      <c r="J31" s="38"/>
    </row>
    <row r="32" spans="1:10">
      <c r="A32" s="20"/>
      <c r="B32" s="1" t="s">
        <v>699</v>
      </c>
      <c r="C32" s="31"/>
      <c r="D32" s="35"/>
      <c r="E32" s="31"/>
      <c r="F32" s="36"/>
      <c r="G32" s="36"/>
      <c r="H32" s="36"/>
      <c r="I32" s="36"/>
      <c r="J32" s="34"/>
    </row>
    <row r="33" spans="1:10">
      <c r="A33" s="20"/>
      <c r="B33" s="373"/>
      <c r="C33" s="35"/>
      <c r="D33" s="35"/>
      <c r="E33" s="35"/>
      <c r="F33" s="35"/>
      <c r="G33" s="35"/>
      <c r="H33" s="35"/>
      <c r="I33" s="35"/>
      <c r="J33" s="31"/>
    </row>
    <row r="34" spans="1:10">
      <c r="A34" s="20"/>
      <c r="B34" s="1" t="s">
        <v>700</v>
      </c>
      <c r="C34" s="31" t="s">
        <v>701</v>
      </c>
      <c r="D34" s="224">
        <v>0.2</v>
      </c>
      <c r="E34" s="31" t="s">
        <v>701</v>
      </c>
      <c r="F34" s="34"/>
      <c r="G34" s="35"/>
      <c r="H34" s="35"/>
      <c r="I34" s="35"/>
      <c r="J34" s="34"/>
    </row>
    <row r="35" spans="1:10">
      <c r="A35" s="20"/>
      <c r="B35" s="376"/>
      <c r="C35" s="35" t="s">
        <v>702</v>
      </c>
      <c r="D35" s="224">
        <v>0.8</v>
      </c>
      <c r="E35" s="35" t="s">
        <v>703</v>
      </c>
      <c r="F35" s="35" t="s">
        <v>671</v>
      </c>
      <c r="G35" s="35" t="s">
        <v>704</v>
      </c>
      <c r="H35" s="35"/>
      <c r="I35" s="35"/>
      <c r="J35" s="34"/>
    </row>
    <row r="36" spans="1:10">
      <c r="A36" s="20"/>
      <c r="B36" s="184" t="s">
        <v>705</v>
      </c>
      <c r="C36" s="31" t="s">
        <v>706</v>
      </c>
      <c r="D36" s="40">
        <v>100</v>
      </c>
      <c r="E36" s="31" t="s">
        <v>703</v>
      </c>
      <c r="F36" s="40" t="s">
        <v>671</v>
      </c>
      <c r="G36" s="40" t="s">
        <v>707</v>
      </c>
      <c r="H36" s="40" t="s">
        <v>708</v>
      </c>
      <c r="I36" s="40"/>
      <c r="J36" s="34"/>
    </row>
    <row r="37" spans="1:10">
      <c r="A37" s="20"/>
      <c r="B37" s="1" t="s">
        <v>709</v>
      </c>
      <c r="C37" s="31" t="s">
        <v>710</v>
      </c>
      <c r="D37" s="35">
        <v>55</v>
      </c>
      <c r="E37" s="31" t="s">
        <v>711</v>
      </c>
      <c r="F37" s="34" t="s">
        <v>661</v>
      </c>
      <c r="G37" s="34" t="s">
        <v>661</v>
      </c>
      <c r="H37" s="34" t="s">
        <v>661</v>
      </c>
      <c r="I37" s="36"/>
      <c r="J37" s="34"/>
    </row>
    <row r="38" spans="1:10">
      <c r="B38" s="376"/>
      <c r="C38" s="31" t="s">
        <v>712</v>
      </c>
      <c r="D38" s="35">
        <v>25</v>
      </c>
      <c r="E38" s="31" t="s">
        <v>713</v>
      </c>
      <c r="F38" s="34" t="s">
        <v>671</v>
      </c>
      <c r="G38" s="36" t="s">
        <v>714</v>
      </c>
      <c r="H38" s="36"/>
      <c r="I38" s="36"/>
      <c r="J38" s="34"/>
    </row>
    <row r="39" spans="1:10">
      <c r="B39" s="373"/>
      <c r="C39" s="35"/>
      <c r="D39" s="35">
        <v>20</v>
      </c>
      <c r="E39" s="35" t="s">
        <v>715</v>
      </c>
      <c r="F39" s="35" t="s">
        <v>661</v>
      </c>
      <c r="G39" s="34" t="s">
        <v>661</v>
      </c>
      <c r="H39" s="34" t="s">
        <v>661</v>
      </c>
      <c r="I39" s="35"/>
      <c r="J39" s="34"/>
    </row>
    <row r="40" spans="1:10">
      <c r="B40" s="1" t="s">
        <v>716</v>
      </c>
      <c r="C40" s="31" t="s">
        <v>717</v>
      </c>
      <c r="D40" s="35">
        <v>20</v>
      </c>
      <c r="E40" s="31" t="s">
        <v>694</v>
      </c>
      <c r="F40" s="34" t="s">
        <v>667</v>
      </c>
      <c r="G40" s="36"/>
      <c r="H40" s="36"/>
      <c r="I40" s="36"/>
      <c r="J40" s="34"/>
    </row>
    <row r="41" spans="1:10">
      <c r="B41" s="373"/>
      <c r="C41" s="35" t="s">
        <v>718</v>
      </c>
      <c r="D41" s="35">
        <v>80</v>
      </c>
      <c r="E41" s="35" t="s">
        <v>719</v>
      </c>
      <c r="F41" s="35" t="s">
        <v>667</v>
      </c>
      <c r="G41" s="35"/>
      <c r="H41" s="35"/>
      <c r="I41" s="35"/>
      <c r="J41" s="34"/>
    </row>
    <row r="42" spans="1:10">
      <c r="B42" s="185" t="s">
        <v>720</v>
      </c>
      <c r="C42" s="31" t="s">
        <v>721</v>
      </c>
      <c r="D42" s="35">
        <v>100</v>
      </c>
      <c r="E42" s="31" t="s">
        <v>722</v>
      </c>
      <c r="F42" s="34" t="s">
        <v>661</v>
      </c>
      <c r="G42" s="41"/>
      <c r="H42" s="36"/>
      <c r="I42" s="36"/>
      <c r="J42" s="34"/>
    </row>
    <row r="43" spans="1:10">
      <c r="B43" s="185" t="s">
        <v>723</v>
      </c>
      <c r="C43" s="35" t="s">
        <v>724</v>
      </c>
      <c r="D43" s="35"/>
      <c r="E43" s="31" t="s">
        <v>660</v>
      </c>
      <c r="F43" s="34" t="s">
        <v>725</v>
      </c>
      <c r="G43" s="36"/>
      <c r="H43" s="36"/>
      <c r="I43" s="36"/>
      <c r="J43" s="34"/>
    </row>
    <row r="44" spans="1:10">
      <c r="B44" s="377" t="s">
        <v>726</v>
      </c>
      <c r="C44" s="31" t="s">
        <v>727</v>
      </c>
      <c r="D44" s="224">
        <v>0.8</v>
      </c>
      <c r="E44" s="31" t="s">
        <v>652</v>
      </c>
      <c r="F44" s="34" t="s">
        <v>667</v>
      </c>
      <c r="G44" s="36" t="s">
        <v>667</v>
      </c>
      <c r="H44" s="36" t="s">
        <v>667</v>
      </c>
      <c r="I44" s="36"/>
      <c r="J44" s="34"/>
    </row>
    <row r="45" spans="1:10">
      <c r="B45" s="377"/>
      <c r="C45" s="31" t="s">
        <v>728</v>
      </c>
      <c r="D45" s="224">
        <v>0.1</v>
      </c>
      <c r="E45" s="31" t="s">
        <v>729</v>
      </c>
      <c r="F45" s="34" t="s">
        <v>667</v>
      </c>
      <c r="G45" s="36" t="s">
        <v>667</v>
      </c>
      <c r="H45" s="36" t="s">
        <v>667</v>
      </c>
      <c r="I45" s="36"/>
      <c r="J45" s="34"/>
    </row>
    <row r="46" spans="1:10">
      <c r="B46" s="377"/>
      <c r="C46" s="35" t="s">
        <v>730</v>
      </c>
      <c r="D46" s="224">
        <v>0.09</v>
      </c>
      <c r="E46" s="35" t="s">
        <v>657</v>
      </c>
      <c r="F46" s="35" t="s">
        <v>667</v>
      </c>
      <c r="G46" s="35" t="s">
        <v>667</v>
      </c>
      <c r="H46" s="35" t="s">
        <v>667</v>
      </c>
      <c r="I46" s="35"/>
      <c r="J46" s="34"/>
    </row>
    <row r="47" spans="1:10">
      <c r="B47" s="185" t="s">
        <v>731</v>
      </c>
      <c r="C47" s="35" t="s">
        <v>732</v>
      </c>
      <c r="D47" s="35">
        <v>100</v>
      </c>
      <c r="E47" s="31" t="s">
        <v>733</v>
      </c>
      <c r="F47" s="34" t="s">
        <v>653</v>
      </c>
      <c r="G47" s="34" t="s">
        <v>734</v>
      </c>
      <c r="H47" s="34"/>
      <c r="I47" s="34"/>
      <c r="J47" s="34"/>
    </row>
    <row r="48" spans="1:10">
      <c r="B48" s="185" t="s">
        <v>735</v>
      </c>
      <c r="C48" s="35" t="s">
        <v>736</v>
      </c>
      <c r="D48" s="224">
        <v>1</v>
      </c>
      <c r="E48" s="35" t="s">
        <v>737</v>
      </c>
      <c r="F48" s="35" t="s">
        <v>661</v>
      </c>
      <c r="G48" s="35"/>
      <c r="H48" s="35"/>
      <c r="I48" s="35"/>
      <c r="J48" s="34"/>
    </row>
    <row r="49" spans="2:10">
      <c r="B49" s="1" t="s">
        <v>738</v>
      </c>
      <c r="C49" s="35"/>
      <c r="D49" s="35"/>
      <c r="E49" s="35"/>
      <c r="F49" s="35"/>
      <c r="G49" s="35"/>
      <c r="H49" s="35"/>
      <c r="I49" s="35"/>
      <c r="J49" s="34"/>
    </row>
    <row r="50" spans="2:10">
      <c r="B50" s="376"/>
      <c r="C50" s="35"/>
      <c r="D50" s="35"/>
      <c r="E50" s="35"/>
      <c r="F50" s="35"/>
      <c r="G50" s="35"/>
      <c r="H50" s="35"/>
      <c r="I50" s="35"/>
      <c r="J50" s="34"/>
    </row>
    <row r="51" spans="2:10">
      <c r="B51" s="373"/>
      <c r="C51" s="35"/>
      <c r="D51" s="35"/>
      <c r="E51" s="35"/>
      <c r="F51" s="35"/>
      <c r="G51" s="35"/>
      <c r="H51" s="35"/>
      <c r="I51" s="35"/>
      <c r="J51" s="34"/>
    </row>
    <row r="52" spans="2:10">
      <c r="B52" s="1" t="s">
        <v>739</v>
      </c>
      <c r="C52" s="35"/>
      <c r="D52" s="35"/>
      <c r="E52" s="35"/>
      <c r="F52" s="35"/>
      <c r="G52" s="35"/>
      <c r="H52" s="35"/>
      <c r="I52" s="35"/>
      <c r="J52" s="34"/>
    </row>
    <row r="53" spans="2:10">
      <c r="B53" s="376"/>
      <c r="C53" s="35"/>
      <c r="D53" s="35"/>
      <c r="E53" s="35"/>
      <c r="F53" s="35"/>
      <c r="G53" s="35"/>
      <c r="H53" s="35"/>
      <c r="I53" s="35"/>
      <c r="J53" s="34"/>
    </row>
    <row r="54" spans="2:10">
      <c r="B54" s="373"/>
      <c r="C54" s="35"/>
      <c r="D54" s="35"/>
      <c r="E54" s="35"/>
      <c r="F54" s="35"/>
      <c r="G54" s="35"/>
      <c r="H54" s="35"/>
      <c r="I54" s="35"/>
      <c r="J54" s="34"/>
    </row>
    <row r="55" spans="2:10">
      <c r="B55" s="1" t="s">
        <v>740</v>
      </c>
      <c r="C55" s="35" t="s">
        <v>741</v>
      </c>
      <c r="D55" s="35">
        <v>80</v>
      </c>
      <c r="E55" s="35" t="s">
        <v>742</v>
      </c>
      <c r="F55" s="35" t="s">
        <v>667</v>
      </c>
      <c r="G55" s="35" t="s">
        <v>645</v>
      </c>
      <c r="H55" s="35" t="s">
        <v>645</v>
      </c>
      <c r="I55" s="35" t="s">
        <v>645</v>
      </c>
      <c r="J55" s="34"/>
    </row>
    <row r="56" spans="2:10">
      <c r="B56" s="376"/>
      <c r="C56" s="35" t="s">
        <v>743</v>
      </c>
      <c r="D56" s="35">
        <v>20</v>
      </c>
      <c r="E56" s="35" t="s">
        <v>660</v>
      </c>
      <c r="F56" s="35" t="s">
        <v>667</v>
      </c>
      <c r="G56" s="35" t="s">
        <v>645</v>
      </c>
      <c r="H56" s="35" t="s">
        <v>645</v>
      </c>
      <c r="I56" s="35" t="s">
        <v>645</v>
      </c>
      <c r="J56" s="34"/>
    </row>
    <row r="57" spans="2:10">
      <c r="B57" s="373"/>
      <c r="C57" s="35"/>
      <c r="D57" s="35"/>
      <c r="E57" s="35"/>
      <c r="F57" s="35"/>
      <c r="G57" s="35"/>
      <c r="H57" s="35"/>
      <c r="I57" s="35"/>
      <c r="J57" s="34"/>
    </row>
    <row r="58" spans="2:10">
      <c r="B58" s="1" t="s">
        <v>744</v>
      </c>
      <c r="C58" s="35"/>
      <c r="D58" s="35"/>
      <c r="E58" s="35"/>
      <c r="F58" s="35"/>
      <c r="G58" s="35"/>
      <c r="H58" s="35"/>
      <c r="I58" s="35"/>
      <c r="J58" s="34"/>
    </row>
    <row r="59" spans="2:10">
      <c r="B59" s="376"/>
      <c r="C59" s="35"/>
      <c r="D59" s="35"/>
      <c r="E59" s="35"/>
      <c r="F59" s="35"/>
      <c r="G59" s="35"/>
      <c r="H59" s="35"/>
      <c r="I59" s="35"/>
      <c r="J59" s="34"/>
    </row>
    <row r="60" spans="2:10">
      <c r="B60" s="373"/>
      <c r="C60" s="35"/>
      <c r="D60" s="35"/>
      <c r="E60" s="35"/>
      <c r="F60" s="35"/>
      <c r="G60" s="35"/>
      <c r="H60" s="35"/>
      <c r="I60" s="35"/>
      <c r="J60" s="34"/>
    </row>
    <row r="61" spans="2:10">
      <c r="B61" s="185" t="s">
        <v>745</v>
      </c>
      <c r="C61" s="35" t="s">
        <v>746</v>
      </c>
      <c r="D61" s="35">
        <v>100</v>
      </c>
      <c r="E61" s="35" t="s">
        <v>747</v>
      </c>
      <c r="F61" s="35"/>
      <c r="G61" s="35" t="s">
        <v>748</v>
      </c>
      <c r="H61" s="35"/>
      <c r="I61" s="35"/>
      <c r="J61" s="34"/>
    </row>
    <row r="62" spans="2:10">
      <c r="B62" s="1" t="s">
        <v>749</v>
      </c>
      <c r="C62" s="35" t="s">
        <v>750</v>
      </c>
      <c r="D62" s="35">
        <v>75</v>
      </c>
      <c r="E62" s="35" t="s">
        <v>751</v>
      </c>
      <c r="F62" s="35" t="s">
        <v>661</v>
      </c>
      <c r="G62" s="35"/>
      <c r="H62" s="35"/>
      <c r="I62" s="35"/>
      <c r="J62" s="34"/>
    </row>
    <row r="63" spans="2:10">
      <c r="B63" s="376"/>
      <c r="C63" s="35" t="s">
        <v>752</v>
      </c>
      <c r="D63" s="35">
        <v>25</v>
      </c>
      <c r="E63" s="35" t="s">
        <v>694</v>
      </c>
      <c r="F63" s="35"/>
      <c r="G63" s="35"/>
      <c r="H63" s="35"/>
      <c r="I63" s="35"/>
      <c r="J63" s="34"/>
    </row>
    <row r="64" spans="2:10" ht="14.45" customHeight="1">
      <c r="B64" s="184" t="s">
        <v>753</v>
      </c>
      <c r="C64" s="35" t="s">
        <v>754</v>
      </c>
      <c r="D64" s="35">
        <v>100</v>
      </c>
      <c r="E64" s="35"/>
      <c r="F64" s="35"/>
      <c r="G64" s="35"/>
      <c r="H64" s="35"/>
      <c r="I64" s="35"/>
      <c r="J64" s="31"/>
    </row>
    <row r="65" spans="2:10" ht="14.45" customHeight="1">
      <c r="B65" s="378" t="s">
        <v>755</v>
      </c>
      <c r="C65" s="35"/>
      <c r="D65" s="35"/>
      <c r="E65" s="35"/>
      <c r="F65" s="35"/>
      <c r="G65" s="35"/>
      <c r="H65" s="35"/>
      <c r="I65" s="35"/>
      <c r="J65" s="31"/>
    </row>
    <row r="66" spans="2:10" ht="14.45" customHeight="1">
      <c r="B66" s="379"/>
      <c r="C66" s="35"/>
      <c r="D66" s="35"/>
      <c r="E66" s="35"/>
      <c r="F66" s="35"/>
      <c r="G66" s="35"/>
      <c r="H66" s="35"/>
      <c r="I66" s="35"/>
      <c r="J66" s="31"/>
    </row>
    <row r="67" spans="2:10" ht="14.45" customHeight="1">
      <c r="B67" s="378" t="s">
        <v>756</v>
      </c>
      <c r="C67" s="31" t="s">
        <v>757</v>
      </c>
      <c r="D67" s="225">
        <v>0.65</v>
      </c>
      <c r="E67" s="31" t="s">
        <v>758</v>
      </c>
      <c r="F67" s="31" t="s">
        <v>667</v>
      </c>
      <c r="G67" s="31" t="s">
        <v>667</v>
      </c>
      <c r="H67" s="31" t="s">
        <v>667</v>
      </c>
      <c r="I67" s="31" t="s">
        <v>667</v>
      </c>
      <c r="J67" s="31"/>
    </row>
    <row r="68" spans="2:10">
      <c r="B68" s="379"/>
      <c r="C68" s="31" t="s">
        <v>759</v>
      </c>
      <c r="D68" s="225">
        <v>0.35</v>
      </c>
      <c r="E68" s="31" t="s">
        <v>760</v>
      </c>
      <c r="F68" s="31" t="s">
        <v>667</v>
      </c>
      <c r="G68" s="31" t="s">
        <v>667</v>
      </c>
      <c r="H68" s="31" t="s">
        <v>667</v>
      </c>
      <c r="I68" s="31" t="s">
        <v>667</v>
      </c>
      <c r="J68" s="153"/>
    </row>
  </sheetData>
  <autoFilter ref="B2:J68" xr:uid="{C0B6DCBF-C6C9-4C6B-900B-1DF6E27D1A76}"/>
  <mergeCells count="22">
    <mergeCell ref="B65:B66"/>
    <mergeCell ref="B67:B68"/>
    <mergeCell ref="B37:B39"/>
    <mergeCell ref="B40:B41"/>
    <mergeCell ref="B44:B46"/>
    <mergeCell ref="B52:B54"/>
    <mergeCell ref="B55:B57"/>
    <mergeCell ref="B58:B60"/>
    <mergeCell ref="B49:B51"/>
    <mergeCell ref="B62:B63"/>
    <mergeCell ref="B34:B35"/>
    <mergeCell ref="B14:B15"/>
    <mergeCell ref="B17:B18"/>
    <mergeCell ref="B19:B20"/>
    <mergeCell ref="B22:B29"/>
    <mergeCell ref="B30:B31"/>
    <mergeCell ref="B32:B33"/>
    <mergeCell ref="B3:B4"/>
    <mergeCell ref="B5:B6"/>
    <mergeCell ref="B7:B8"/>
    <mergeCell ref="B9:B10"/>
    <mergeCell ref="B11:B13"/>
  </mergeCells>
  <conditionalFormatting sqref="A5:A16 A29:A46">
    <cfRule type="duplicateValues" dxfId="14" priority="6"/>
  </conditionalFormatting>
  <conditionalFormatting sqref="A1:B16 B17:B46 A29:A46 A47:B1048576">
    <cfRule type="duplicateValues" dxfId="13" priority="1"/>
  </conditionalFormatting>
  <pageMargins left="0.7" right="0.7" top="0.75" bottom="0.75" header="0.3" footer="0.3"/>
  <pageSetup paperSize="9" scale="24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/>
  </sheetPr>
  <dimension ref="A1:K61"/>
  <sheetViews>
    <sheetView showGridLines="0" zoomScaleNormal="100" workbookViewId="0">
      <pane xSplit="4" ySplit="4" topLeftCell="E32" activePane="bottomRight" state="frozen"/>
      <selection pane="bottomRight" activeCell="J41" sqref="J41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32.425781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755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52921456</v>
      </c>
      <c r="D5" s="189">
        <f t="shared" ref="D5:K5" si="0">SUM(D6:D8)</f>
        <v>59782149</v>
      </c>
      <c r="E5" s="189">
        <f t="shared" si="0"/>
        <v>6860693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52921456</v>
      </c>
      <c r="J5" s="189">
        <f t="shared" si="0"/>
        <v>59782149</v>
      </c>
      <c r="K5" s="189">
        <f t="shared" si="0"/>
        <v>6860693</v>
      </c>
    </row>
    <row r="6" spans="1:11" ht="13.35" customHeight="1">
      <c r="B6" s="192" t="s">
        <v>6255</v>
      </c>
      <c r="C6" s="190">
        <v>37022956</v>
      </c>
      <c r="D6" s="190">
        <v>59782149</v>
      </c>
      <c r="E6" s="197">
        <f>D6-C6</f>
        <v>22759193</v>
      </c>
      <c r="F6" s="190"/>
      <c r="G6" s="190"/>
      <c r="H6" s="190">
        <f>G6-F6</f>
        <v>0</v>
      </c>
      <c r="I6" s="190">
        <f>C6+F6</f>
        <v>37022956</v>
      </c>
      <c r="J6" s="190">
        <f>D6+G6</f>
        <v>59782149</v>
      </c>
      <c r="K6" s="190">
        <f>J6-I6</f>
        <v>22759193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1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15898500</v>
      </c>
      <c r="D8" s="190"/>
      <c r="E8" s="197">
        <f t="shared" si="1"/>
        <v>-15898500</v>
      </c>
      <c r="F8" s="190"/>
      <c r="G8" s="190"/>
      <c r="H8" s="190">
        <f t="shared" si="2"/>
        <v>0</v>
      </c>
      <c r="I8" s="190">
        <f t="shared" si="3"/>
        <v>15898500</v>
      </c>
      <c r="J8" s="190">
        <f t="shared" si="3"/>
        <v>0</v>
      </c>
      <c r="K8" s="190">
        <f t="shared" si="4"/>
        <v>-15898500</v>
      </c>
    </row>
    <row r="9" spans="1:11" ht="13.35" customHeight="1">
      <c r="B9" s="196" t="s">
        <v>794</v>
      </c>
      <c r="C9" s="189">
        <f>SUM(C10:C27)</f>
        <v>75108976</v>
      </c>
      <c r="D9" s="189">
        <f t="shared" ref="D9:G9" si="5">SUM(D10:D27)</f>
        <v>84350178</v>
      </c>
      <c r="E9" s="189">
        <f t="shared" si="1"/>
        <v>9241202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75108976</v>
      </c>
      <c r="J9" s="189">
        <f t="shared" si="3"/>
        <v>84350178</v>
      </c>
      <c r="K9" s="189">
        <f t="shared" si="4"/>
        <v>9241202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37140024</v>
      </c>
      <c r="D13" s="190">
        <v>23815934</v>
      </c>
      <c r="E13" s="197">
        <f t="shared" si="1"/>
        <v>-13324090</v>
      </c>
      <c r="F13" s="190"/>
      <c r="G13" s="190"/>
      <c r="H13" s="190">
        <f t="shared" si="2"/>
        <v>0</v>
      </c>
      <c r="I13" s="190">
        <f t="shared" si="3"/>
        <v>37140024</v>
      </c>
      <c r="J13" s="190">
        <f t="shared" si="3"/>
        <v>23815934</v>
      </c>
      <c r="K13" s="190">
        <f t="shared" si="4"/>
        <v>-13324090</v>
      </c>
    </row>
    <row r="14" spans="1:11" ht="13.35" customHeight="1">
      <c r="B14" s="198" t="s">
        <v>6262</v>
      </c>
      <c r="C14" s="191">
        <v>4390000</v>
      </c>
      <c r="D14" s="191">
        <v>1756000</v>
      </c>
      <c r="E14" s="199">
        <f t="shared" si="1"/>
        <v>-2634000</v>
      </c>
      <c r="F14" s="191"/>
      <c r="G14" s="191"/>
      <c r="H14" s="191">
        <f t="shared" si="2"/>
        <v>0</v>
      </c>
      <c r="I14" s="191">
        <f t="shared" si="3"/>
        <v>4390000</v>
      </c>
      <c r="J14" s="191">
        <f t="shared" si="3"/>
        <v>1756000</v>
      </c>
      <c r="K14" s="191">
        <f t="shared" si="4"/>
        <v>-2634000</v>
      </c>
    </row>
    <row r="15" spans="1:11" ht="13.35" customHeight="1">
      <c r="B15" s="192" t="s">
        <v>6263</v>
      </c>
      <c r="C15" s="190">
        <v>15327640</v>
      </c>
      <c r="D15" s="190"/>
      <c r="E15" s="197">
        <f t="shared" si="1"/>
        <v>-15327640</v>
      </c>
      <c r="F15" s="190"/>
      <c r="G15" s="190"/>
      <c r="H15" s="190">
        <f t="shared" si="2"/>
        <v>0</v>
      </c>
      <c r="I15" s="190">
        <f t="shared" si="3"/>
        <v>15327640</v>
      </c>
      <c r="J15" s="190">
        <f t="shared" si="3"/>
        <v>0</v>
      </c>
      <c r="K15" s="190">
        <f t="shared" si="4"/>
        <v>-15327640</v>
      </c>
    </row>
    <row r="16" spans="1:11" ht="13.35" customHeight="1">
      <c r="B16" s="198" t="s">
        <v>6264</v>
      </c>
      <c r="C16" s="191"/>
      <c r="D16" s="191"/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0</v>
      </c>
      <c r="J16" s="191">
        <f t="shared" si="3"/>
        <v>0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/>
      <c r="D18" s="191">
        <v>2119426</v>
      </c>
      <c r="E18" s="199">
        <f t="shared" si="1"/>
        <v>2119426</v>
      </c>
      <c r="F18" s="191"/>
      <c r="G18" s="191"/>
      <c r="H18" s="191">
        <f t="shared" si="2"/>
        <v>0</v>
      </c>
      <c r="I18" s="191">
        <f t="shared" si="3"/>
        <v>0</v>
      </c>
      <c r="J18" s="191">
        <f t="shared" si="3"/>
        <v>2119426</v>
      </c>
      <c r="K18" s="191">
        <f t="shared" si="4"/>
        <v>2119426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/>
      <c r="D21" s="216">
        <v>41886322</v>
      </c>
      <c r="E21" s="197">
        <f t="shared" si="1"/>
        <v>41886322</v>
      </c>
      <c r="F21" s="190"/>
      <c r="G21" s="190"/>
      <c r="H21" s="190">
        <f t="shared" si="2"/>
        <v>0</v>
      </c>
      <c r="I21" s="190">
        <f t="shared" si="3"/>
        <v>0</v>
      </c>
      <c r="J21" s="190">
        <f t="shared" si="3"/>
        <v>41886322</v>
      </c>
      <c r="K21" s="190">
        <f t="shared" si="4"/>
        <v>41886322</v>
      </c>
    </row>
    <row r="22" spans="2:11" ht="13.35" customHeight="1">
      <c r="B22" s="198" t="s">
        <v>6270</v>
      </c>
      <c r="C22" s="191">
        <v>8926886</v>
      </c>
      <c r="D22" s="191">
        <v>7393207</v>
      </c>
      <c r="E22" s="199">
        <f t="shared" si="1"/>
        <v>-1533679</v>
      </c>
      <c r="F22" s="191"/>
      <c r="G22" s="191"/>
      <c r="H22" s="191">
        <f t="shared" si="2"/>
        <v>0</v>
      </c>
      <c r="I22" s="191">
        <f t="shared" si="3"/>
        <v>8926886</v>
      </c>
      <c r="J22" s="191">
        <f t="shared" si="3"/>
        <v>7393207</v>
      </c>
      <c r="K22" s="191">
        <f t="shared" si="4"/>
        <v>-1533679</v>
      </c>
    </row>
    <row r="23" spans="2:11" ht="13.35" customHeight="1">
      <c r="B23" s="192" t="s">
        <v>6271</v>
      </c>
      <c r="C23" s="190">
        <v>9324426</v>
      </c>
      <c r="D23" s="190">
        <v>7379289</v>
      </c>
      <c r="E23" s="197">
        <f t="shared" si="1"/>
        <v>-1945137</v>
      </c>
      <c r="F23" s="190"/>
      <c r="G23" s="190"/>
      <c r="H23" s="190">
        <f t="shared" si="2"/>
        <v>0</v>
      </c>
      <c r="I23" s="190">
        <f t="shared" si="3"/>
        <v>9324426</v>
      </c>
      <c r="J23" s="190">
        <f t="shared" si="3"/>
        <v>7379289</v>
      </c>
      <c r="K23" s="190">
        <f t="shared" si="4"/>
        <v>-1945137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0</v>
      </c>
      <c r="E37" s="189">
        <f t="shared" si="1"/>
        <v>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0</v>
      </c>
      <c r="K37" s="189">
        <f t="shared" si="4"/>
        <v>0</v>
      </c>
    </row>
    <row r="38" spans="2:11" ht="13.35" customHeight="1">
      <c r="B38" s="198" t="s">
        <v>6283</v>
      </c>
      <c r="C38" s="191"/>
      <c r="D38" s="191"/>
      <c r="E38" s="200">
        <f t="shared" si="1"/>
        <v>0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 t="shared" ref="C40:G40" si="8">SUM(C41:C44)</f>
        <v>1437500</v>
      </c>
      <c r="D40" s="189">
        <f t="shared" si="8"/>
        <v>1437500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1437500</v>
      </c>
      <c r="J40" s="189">
        <f t="shared" si="3"/>
        <v>1437500</v>
      </c>
      <c r="K40" s="189">
        <f t="shared" si="4"/>
        <v>0</v>
      </c>
    </row>
    <row r="41" spans="2:11" ht="13.35" customHeight="1">
      <c r="B41" s="198" t="s">
        <v>6286</v>
      </c>
      <c r="C41" s="191">
        <v>1437500</v>
      </c>
      <c r="D41" s="191">
        <v>1250000</v>
      </c>
      <c r="E41" s="200">
        <f t="shared" si="1"/>
        <v>-187500</v>
      </c>
      <c r="F41" s="191"/>
      <c r="G41" s="191"/>
      <c r="H41" s="191">
        <f t="shared" si="2"/>
        <v>0</v>
      </c>
      <c r="I41" s="191">
        <f t="shared" si="3"/>
        <v>1437500</v>
      </c>
      <c r="J41" s="191">
        <f t="shared" si="3"/>
        <v>1250000</v>
      </c>
      <c r="K41" s="191">
        <f t="shared" si="4"/>
        <v>-187500</v>
      </c>
    </row>
    <row r="42" spans="2:11" ht="13.35" customHeight="1">
      <c r="B42" s="192" t="s">
        <v>6301</v>
      </c>
      <c r="C42" s="190"/>
      <c r="D42" s="190">
        <v>62500</v>
      </c>
      <c r="E42" s="194">
        <f t="shared" si="1"/>
        <v>62500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>
        <v>125000</v>
      </c>
      <c r="E43" s="200">
        <f t="shared" si="1"/>
        <v>125000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0</v>
      </c>
      <c r="D50" s="189">
        <f t="shared" ref="D50:G50" si="10">SUM(D51:D53)</f>
        <v>0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0</v>
      </c>
      <c r="J50" s="189">
        <f t="shared" si="3"/>
        <v>0</v>
      </c>
      <c r="K50" s="189">
        <f t="shared" si="4"/>
        <v>0</v>
      </c>
    </row>
    <row r="51" spans="2:11" ht="13.35" customHeight="1">
      <c r="B51" s="198" t="s">
        <v>6293</v>
      </c>
      <c r="C51" s="191"/>
      <c r="D51" s="191"/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0</v>
      </c>
      <c r="J51" s="191">
        <f t="shared" si="3"/>
        <v>0</v>
      </c>
      <c r="K51" s="191">
        <f t="shared" si="4"/>
        <v>0</v>
      </c>
    </row>
    <row r="52" spans="2:11" ht="13.35" customHeight="1">
      <c r="B52" s="192" t="s">
        <v>6294</v>
      </c>
      <c r="C52" s="190"/>
      <c r="D52" s="190"/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0</v>
      </c>
      <c r="J52" s="190">
        <f t="shared" si="3"/>
        <v>0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 t="shared" ref="C61:K61" si="12">C5+C9+C28+C37+C40+C45+C50</f>
        <v>129467932</v>
      </c>
      <c r="D61" s="195">
        <f t="shared" si="12"/>
        <v>145569827</v>
      </c>
      <c r="E61" s="195">
        <f t="shared" si="12"/>
        <v>16101895</v>
      </c>
      <c r="F61" s="195">
        <f t="shared" si="12"/>
        <v>0</v>
      </c>
      <c r="G61" s="195">
        <f t="shared" si="12"/>
        <v>0</v>
      </c>
      <c r="H61" s="195">
        <f t="shared" si="2"/>
        <v>0</v>
      </c>
      <c r="I61" s="195">
        <f t="shared" si="12"/>
        <v>129467932</v>
      </c>
      <c r="J61" s="195">
        <f t="shared" si="12"/>
        <v>145569827</v>
      </c>
      <c r="K61" s="195">
        <f t="shared" si="12"/>
        <v>16101895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K61"/>
  <sheetViews>
    <sheetView showGridLines="0" zoomScaleNormal="100" workbookViewId="0">
      <pane xSplit="4" ySplit="4" topLeftCell="E35" activePane="bottomRight" state="frozen"/>
      <selection pane="bottomRight" activeCell="J51" sqref="J51:J53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3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6231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+F6-G6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8" si="2">+F7-G7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99530696</v>
      </c>
      <c r="D9" s="189">
        <f t="shared" ref="D9:H9" si="5">SUM(D10:D27)</f>
        <v>99530696</v>
      </c>
      <c r="E9" s="189">
        <f t="shared" si="1"/>
        <v>0</v>
      </c>
      <c r="F9" s="189">
        <f t="shared" si="5"/>
        <v>0</v>
      </c>
      <c r="G9" s="189">
        <f t="shared" si="5"/>
        <v>0</v>
      </c>
      <c r="H9" s="189">
        <f t="shared" si="5"/>
        <v>0</v>
      </c>
      <c r="I9" s="189">
        <f t="shared" si="3"/>
        <v>99530696</v>
      </c>
      <c r="J9" s="189">
        <f t="shared" si="3"/>
        <v>99530696</v>
      </c>
      <c r="K9" s="189">
        <f t="shared" si="4"/>
        <v>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ref="H10:H27" si="6">+F10-G10</f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6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6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6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6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>
        <v>10278775</v>
      </c>
      <c r="D15" s="190">
        <v>10278775</v>
      </c>
      <c r="E15" s="197">
        <f t="shared" si="1"/>
        <v>0</v>
      </c>
      <c r="F15" s="190"/>
      <c r="G15" s="190"/>
      <c r="H15" s="190">
        <f t="shared" si="6"/>
        <v>0</v>
      </c>
      <c r="I15" s="190">
        <f t="shared" si="3"/>
        <v>10278775</v>
      </c>
      <c r="J15" s="190">
        <f t="shared" si="3"/>
        <v>10278775</v>
      </c>
      <c r="K15" s="190">
        <f t="shared" si="4"/>
        <v>0</v>
      </c>
    </row>
    <row r="16" spans="1:11" ht="13.35" customHeight="1">
      <c r="B16" s="198" t="s">
        <v>6264</v>
      </c>
      <c r="C16" s="191">
        <v>2858083</v>
      </c>
      <c r="D16" s="191">
        <v>2858083</v>
      </c>
      <c r="E16" s="199">
        <f t="shared" si="1"/>
        <v>0</v>
      </c>
      <c r="F16" s="191"/>
      <c r="G16" s="191"/>
      <c r="H16" s="191">
        <f t="shared" si="6"/>
        <v>0</v>
      </c>
      <c r="I16" s="191">
        <f t="shared" si="3"/>
        <v>2858083</v>
      </c>
      <c r="J16" s="191">
        <f t="shared" si="3"/>
        <v>2858083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6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10003010</v>
      </c>
      <c r="D18" s="191">
        <v>10003010</v>
      </c>
      <c r="E18" s="199">
        <f t="shared" si="1"/>
        <v>0</v>
      </c>
      <c r="F18" s="191"/>
      <c r="G18" s="191"/>
      <c r="H18" s="191">
        <f t="shared" si="6"/>
        <v>0</v>
      </c>
      <c r="I18" s="191">
        <f t="shared" si="3"/>
        <v>10003010</v>
      </c>
      <c r="J18" s="191">
        <f t="shared" si="3"/>
        <v>10003010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6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>
        <v>49106280</v>
      </c>
      <c r="D20" s="191">
        <v>49106280</v>
      </c>
      <c r="E20" s="199">
        <f t="shared" si="1"/>
        <v>0</v>
      </c>
      <c r="F20" s="191"/>
      <c r="G20" s="191"/>
      <c r="H20" s="191">
        <f t="shared" si="6"/>
        <v>0</v>
      </c>
      <c r="I20" s="191">
        <f t="shared" si="3"/>
        <v>49106280</v>
      </c>
      <c r="J20" s="191">
        <f t="shared" si="3"/>
        <v>49106280</v>
      </c>
      <c r="K20" s="191">
        <f t="shared" si="4"/>
        <v>0</v>
      </c>
    </row>
    <row r="21" spans="2:11" ht="13.35" customHeight="1">
      <c r="B21" s="192" t="s">
        <v>6269</v>
      </c>
      <c r="C21" s="190">
        <v>27284548</v>
      </c>
      <c r="D21" s="190">
        <v>27284548</v>
      </c>
      <c r="E21" s="197">
        <f t="shared" si="1"/>
        <v>0</v>
      </c>
      <c r="F21" s="190"/>
      <c r="G21" s="190"/>
      <c r="H21" s="190">
        <f t="shared" si="6"/>
        <v>0</v>
      </c>
      <c r="I21" s="190">
        <f t="shared" si="3"/>
        <v>27284548</v>
      </c>
      <c r="J21" s="190">
        <f t="shared" si="3"/>
        <v>27284548</v>
      </c>
      <c r="K21" s="190">
        <f t="shared" si="4"/>
        <v>0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6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6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6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6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6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6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17060540</v>
      </c>
      <c r="D28" s="189">
        <f t="shared" ref="D28:H28" si="7">SUM(D29:D36)</f>
        <v>23431815</v>
      </c>
      <c r="E28" s="189">
        <f t="shared" si="1"/>
        <v>6371275</v>
      </c>
      <c r="F28" s="189">
        <f t="shared" si="7"/>
        <v>0</v>
      </c>
      <c r="G28" s="189">
        <f t="shared" si="7"/>
        <v>0</v>
      </c>
      <c r="H28" s="189">
        <f t="shared" si="7"/>
        <v>0</v>
      </c>
      <c r="I28" s="189">
        <f t="shared" si="3"/>
        <v>17060540</v>
      </c>
      <c r="J28" s="189">
        <f t="shared" si="3"/>
        <v>23431815</v>
      </c>
      <c r="K28" s="189">
        <f t="shared" si="4"/>
        <v>6371275</v>
      </c>
    </row>
    <row r="29" spans="2:11" ht="13.35" customHeight="1">
      <c r="B29" s="198" t="s">
        <v>6276</v>
      </c>
      <c r="C29" s="191">
        <v>300000</v>
      </c>
      <c r="D29" s="191">
        <v>300000</v>
      </c>
      <c r="E29" s="199">
        <f t="shared" si="1"/>
        <v>0</v>
      </c>
      <c r="F29" s="191"/>
      <c r="G29" s="191"/>
      <c r="H29" s="191">
        <f t="shared" ref="H29:H36" si="8">+F29-G29</f>
        <v>0</v>
      </c>
      <c r="I29" s="191">
        <f t="shared" si="3"/>
        <v>300000</v>
      </c>
      <c r="J29" s="191">
        <f t="shared" si="3"/>
        <v>300000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8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8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>
        <v>16760540</v>
      </c>
      <c r="D32" s="190">
        <v>23131815</v>
      </c>
      <c r="E32" s="197">
        <f t="shared" si="1"/>
        <v>6371275</v>
      </c>
      <c r="F32" s="190"/>
      <c r="G32" s="190"/>
      <c r="H32" s="190">
        <f t="shared" si="8"/>
        <v>0</v>
      </c>
      <c r="I32" s="190">
        <f t="shared" si="3"/>
        <v>16760540</v>
      </c>
      <c r="J32" s="190">
        <f t="shared" si="3"/>
        <v>23131815</v>
      </c>
      <c r="K32" s="190">
        <f t="shared" si="4"/>
        <v>6371275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8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8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8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8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73301876</v>
      </c>
      <c r="D37" s="189">
        <f t="shared" ref="D37:H37" si="9">+SUM(D38:D39)</f>
        <v>115054284</v>
      </c>
      <c r="E37" s="189">
        <f t="shared" si="1"/>
        <v>41752408</v>
      </c>
      <c r="F37" s="189">
        <f t="shared" si="9"/>
        <v>0</v>
      </c>
      <c r="G37" s="189">
        <f t="shared" si="9"/>
        <v>-35270240</v>
      </c>
      <c r="H37" s="189">
        <f t="shared" si="9"/>
        <v>35270240</v>
      </c>
      <c r="I37" s="189">
        <f t="shared" si="3"/>
        <v>73301876</v>
      </c>
      <c r="J37" s="189">
        <f t="shared" si="3"/>
        <v>79784044</v>
      </c>
      <c r="K37" s="189">
        <f t="shared" si="4"/>
        <v>6482168</v>
      </c>
    </row>
    <row r="38" spans="2:11" ht="13.35" customHeight="1">
      <c r="B38" s="198" t="s">
        <v>6283</v>
      </c>
      <c r="C38" s="191">
        <v>73301876</v>
      </c>
      <c r="D38" s="191">
        <v>115054284</v>
      </c>
      <c r="E38" s="200">
        <f t="shared" si="1"/>
        <v>41752408</v>
      </c>
      <c r="F38" s="191"/>
      <c r="G38" s="191">
        <v>-35270240</v>
      </c>
      <c r="H38" s="191">
        <f t="shared" ref="H38:H39" si="10">+F38-G38</f>
        <v>35270240</v>
      </c>
      <c r="I38" s="191">
        <f t="shared" si="3"/>
        <v>73301876</v>
      </c>
      <c r="J38" s="191">
        <f t="shared" si="3"/>
        <v>79784044</v>
      </c>
      <c r="K38" s="191">
        <f t="shared" si="4"/>
        <v>6482168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10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2932500</v>
      </c>
      <c r="D40" s="189">
        <f t="shared" ref="D40:H40" si="11">SUM(D41:D44)</f>
        <v>2932500</v>
      </c>
      <c r="E40" s="189">
        <f t="shared" si="1"/>
        <v>0</v>
      </c>
      <c r="F40" s="189">
        <f t="shared" si="11"/>
        <v>0</v>
      </c>
      <c r="G40" s="189">
        <f t="shared" si="11"/>
        <v>0</v>
      </c>
      <c r="H40" s="189">
        <f t="shared" si="11"/>
        <v>0</v>
      </c>
      <c r="I40" s="189">
        <f t="shared" si="3"/>
        <v>2932500</v>
      </c>
      <c r="J40" s="189">
        <f t="shared" si="3"/>
        <v>2932500</v>
      </c>
      <c r="K40" s="189">
        <f t="shared" si="4"/>
        <v>0</v>
      </c>
    </row>
    <row r="41" spans="2:11" ht="13.35" customHeight="1">
      <c r="B41" s="198" t="s">
        <v>6286</v>
      </c>
      <c r="C41" s="191">
        <v>2932500</v>
      </c>
      <c r="D41" s="191">
        <v>2932500</v>
      </c>
      <c r="E41" s="200">
        <f t="shared" si="1"/>
        <v>0</v>
      </c>
      <c r="F41" s="191"/>
      <c r="G41" s="191"/>
      <c r="H41" s="191">
        <f t="shared" ref="H41:H44" si="12">+F41-G41</f>
        <v>0</v>
      </c>
      <c r="I41" s="191">
        <f t="shared" si="3"/>
        <v>2932500</v>
      </c>
      <c r="J41" s="191">
        <f t="shared" si="3"/>
        <v>2932500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/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/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1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H45" si="13">SUM(D46:D49)</f>
        <v>0</v>
      </c>
      <c r="E45" s="189">
        <f t="shared" si="1"/>
        <v>0</v>
      </c>
      <c r="F45" s="189">
        <f t="shared" si="13"/>
        <v>0</v>
      </c>
      <c r="G45" s="189">
        <f t="shared" si="13"/>
        <v>0</v>
      </c>
      <c r="H45" s="189">
        <f t="shared" si="13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ref="H46:H49" si="14">+F46-G46</f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14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14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14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40862259</v>
      </c>
      <c r="D50" s="189">
        <f t="shared" ref="D50:G50" si="15">SUM(D51:D53)</f>
        <v>41056949</v>
      </c>
      <c r="E50" s="189">
        <f t="shared" si="1"/>
        <v>194690</v>
      </c>
      <c r="F50" s="189">
        <f t="shared" si="15"/>
        <v>0</v>
      </c>
      <c r="G50" s="189">
        <f t="shared" si="15"/>
        <v>0</v>
      </c>
      <c r="H50" s="189">
        <f>SUM(H51:H53)</f>
        <v>0</v>
      </c>
      <c r="I50" s="189">
        <f t="shared" si="3"/>
        <v>40862259</v>
      </c>
      <c r="J50" s="189">
        <f t="shared" si="3"/>
        <v>41056949</v>
      </c>
      <c r="K50" s="189">
        <f t="shared" si="4"/>
        <v>194690</v>
      </c>
    </row>
    <row r="51" spans="2:11" ht="13.35" customHeight="1">
      <c r="B51" s="198" t="s">
        <v>6293</v>
      </c>
      <c r="C51" s="191">
        <v>29754264</v>
      </c>
      <c r="D51" s="191">
        <v>31626511</v>
      </c>
      <c r="E51" s="200">
        <f t="shared" si="1"/>
        <v>1872247</v>
      </c>
      <c r="F51" s="191"/>
      <c r="G51" s="191"/>
      <c r="H51" s="191">
        <f t="shared" ref="H51:H53" si="16">+F51-G51</f>
        <v>0</v>
      </c>
      <c r="I51" s="191">
        <f t="shared" si="3"/>
        <v>29754264</v>
      </c>
      <c r="J51" s="191">
        <f t="shared" si="3"/>
        <v>31626511</v>
      </c>
      <c r="K51" s="191">
        <f t="shared" si="4"/>
        <v>1872247</v>
      </c>
    </row>
    <row r="52" spans="2:11" ht="13.35" customHeight="1">
      <c r="B52" s="192" t="s">
        <v>6294</v>
      </c>
      <c r="C52" s="190">
        <v>11107995</v>
      </c>
      <c r="D52" s="190">
        <v>9430438</v>
      </c>
      <c r="E52" s="194">
        <f t="shared" si="1"/>
        <v>-1677557</v>
      </c>
      <c r="F52" s="190"/>
      <c r="G52" s="190"/>
      <c r="H52" s="190">
        <f t="shared" si="16"/>
        <v>0</v>
      </c>
      <c r="I52" s="190">
        <f t="shared" si="3"/>
        <v>11107995</v>
      </c>
      <c r="J52" s="190">
        <f t="shared" si="3"/>
        <v>9430438</v>
      </c>
      <c r="K52" s="190">
        <f t="shared" si="4"/>
        <v>-1677557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16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>SUM(H55:H56)</f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>F55-G55</f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>F56-G56</f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H57" si="17">SUM(D58:D60)</f>
        <v>0</v>
      </c>
      <c r="E57" s="189">
        <f t="shared" si="1"/>
        <v>0</v>
      </c>
      <c r="F57" s="189">
        <f t="shared" si="17"/>
        <v>0</v>
      </c>
      <c r="G57" s="189">
        <f t="shared" si="17"/>
        <v>0</v>
      </c>
      <c r="H57" s="189">
        <f t="shared" si="17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ref="H58:H60" si="18">+F58-G58</f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18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18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233687871</v>
      </c>
      <c r="D61" s="195">
        <f t="shared" ref="D61:K61" si="19">D5+D9+D28+D37+D40+D45+D50</f>
        <v>282006244</v>
      </c>
      <c r="E61" s="195">
        <f t="shared" si="19"/>
        <v>48318373</v>
      </c>
      <c r="F61" s="195">
        <f t="shared" si="19"/>
        <v>0</v>
      </c>
      <c r="G61" s="195">
        <f t="shared" si="19"/>
        <v>-35270240</v>
      </c>
      <c r="H61" s="195">
        <f t="shared" si="19"/>
        <v>35270240</v>
      </c>
      <c r="I61" s="195">
        <f t="shared" si="19"/>
        <v>233687871</v>
      </c>
      <c r="J61" s="195">
        <f t="shared" si="19"/>
        <v>246736004</v>
      </c>
      <c r="K61" s="195">
        <f t="shared" si="19"/>
        <v>13048133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K61"/>
  <sheetViews>
    <sheetView showGridLines="0" zoomScaleNormal="100" workbookViewId="0">
      <pane xSplit="4" ySplit="4" topLeftCell="E34" activePane="bottomRight" state="frozen"/>
      <selection pane="bottomRight" activeCell="J51" sqref="J51:J52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1.85546875" style="9" customWidth="1"/>
    <col min="3" max="3" width="14.85546875" style="7" customWidth="1"/>
    <col min="4" max="4" width="16.140625" style="7" customWidth="1"/>
    <col min="5" max="5" width="18" style="7" customWidth="1"/>
    <col min="6" max="6" width="12.85546875" style="21" customWidth="1"/>
    <col min="7" max="7" width="17.140625" style="7" customWidth="1"/>
    <col min="8" max="8" width="14.42578125" style="7" customWidth="1"/>
    <col min="9" max="9" width="19.85546875" style="7" customWidth="1"/>
    <col min="10" max="10" width="17.85546875" style="7" customWidth="1"/>
    <col min="11" max="11" width="18.5703125" style="21" customWidth="1"/>
    <col min="12" max="16384" width="11.5703125" style="5"/>
  </cols>
  <sheetData>
    <row r="1" spans="1:11" ht="13.35" customHeight="1">
      <c r="A1" s="5" t="s">
        <v>6247</v>
      </c>
      <c r="B1" s="9" t="s">
        <v>726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433561617</v>
      </c>
      <c r="D9" s="189">
        <f t="shared" ref="D9:G9" si="5">SUM(D10:D27)</f>
        <v>0</v>
      </c>
      <c r="E9" s="189">
        <f t="shared" si="1"/>
        <v>-433561617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433561617</v>
      </c>
      <c r="J9" s="189">
        <f t="shared" si="3"/>
        <v>0</v>
      </c>
      <c r="K9" s="189">
        <f t="shared" si="4"/>
        <v>-433561617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>
        <v>688400</v>
      </c>
      <c r="D12" s="191"/>
      <c r="E12" s="199">
        <f t="shared" si="1"/>
        <v>-688400</v>
      </c>
      <c r="F12" s="191"/>
      <c r="G12" s="191"/>
      <c r="H12" s="191">
        <f t="shared" si="2"/>
        <v>0</v>
      </c>
      <c r="I12" s="191">
        <f t="shared" si="3"/>
        <v>688400</v>
      </c>
      <c r="J12" s="191">
        <f t="shared" si="3"/>
        <v>0</v>
      </c>
      <c r="K12" s="191">
        <f t="shared" si="4"/>
        <v>-688400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3171796</v>
      </c>
      <c r="D16" s="191"/>
      <c r="E16" s="199">
        <f t="shared" si="1"/>
        <v>-3171796</v>
      </c>
      <c r="F16" s="191"/>
      <c r="G16" s="191"/>
      <c r="H16" s="191">
        <f t="shared" si="2"/>
        <v>0</v>
      </c>
      <c r="I16" s="191">
        <f t="shared" si="3"/>
        <v>3171796</v>
      </c>
      <c r="J16" s="191">
        <f t="shared" si="3"/>
        <v>0</v>
      </c>
      <c r="K16" s="191">
        <f t="shared" si="4"/>
        <v>-3171796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11051423</v>
      </c>
      <c r="D18" s="191"/>
      <c r="E18" s="199">
        <f t="shared" si="1"/>
        <v>-11051423</v>
      </c>
      <c r="F18" s="191"/>
      <c r="G18" s="191"/>
      <c r="H18" s="191">
        <f t="shared" si="2"/>
        <v>0</v>
      </c>
      <c r="I18" s="191">
        <f t="shared" si="3"/>
        <v>11051423</v>
      </c>
      <c r="J18" s="191">
        <f t="shared" si="3"/>
        <v>0</v>
      </c>
      <c r="K18" s="191">
        <f t="shared" si="4"/>
        <v>-11051423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>
        <v>305611754</v>
      </c>
      <c r="D20" s="191"/>
      <c r="E20" s="199">
        <f t="shared" si="1"/>
        <v>-305611754</v>
      </c>
      <c r="F20" s="191"/>
      <c r="G20" s="191"/>
      <c r="H20" s="191">
        <f t="shared" si="2"/>
        <v>0</v>
      </c>
      <c r="I20" s="191">
        <f t="shared" si="3"/>
        <v>305611754</v>
      </c>
      <c r="J20" s="191">
        <f t="shared" si="3"/>
        <v>0</v>
      </c>
      <c r="K20" s="191">
        <f t="shared" si="4"/>
        <v>-305611754</v>
      </c>
    </row>
    <row r="21" spans="2:11" ht="13.35" customHeight="1">
      <c r="B21" s="192" t="s">
        <v>6269</v>
      </c>
      <c r="C21" s="190">
        <v>76188168</v>
      </c>
      <c r="D21" s="190"/>
      <c r="E21" s="197">
        <f t="shared" si="1"/>
        <v>-76188168</v>
      </c>
      <c r="F21" s="190"/>
      <c r="G21" s="190"/>
      <c r="H21" s="190">
        <f t="shared" si="2"/>
        <v>0</v>
      </c>
      <c r="I21" s="190">
        <f t="shared" si="3"/>
        <v>76188168</v>
      </c>
      <c r="J21" s="190">
        <f t="shared" si="3"/>
        <v>0</v>
      </c>
      <c r="K21" s="190">
        <f t="shared" si="4"/>
        <v>-76188168</v>
      </c>
    </row>
    <row r="22" spans="2:11" ht="13.35" customHeight="1">
      <c r="B22" s="198" t="s">
        <v>6270</v>
      </c>
      <c r="C22" s="191">
        <v>36850076</v>
      </c>
      <c r="D22" s="191"/>
      <c r="E22" s="199">
        <f t="shared" si="1"/>
        <v>-36850076</v>
      </c>
      <c r="F22" s="191"/>
      <c r="G22" s="191"/>
      <c r="H22" s="191">
        <f t="shared" si="2"/>
        <v>0</v>
      </c>
      <c r="I22" s="191">
        <f t="shared" si="3"/>
        <v>36850076</v>
      </c>
      <c r="J22" s="191">
        <f t="shared" si="3"/>
        <v>0</v>
      </c>
      <c r="K22" s="191">
        <f t="shared" si="4"/>
        <v>-36850076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10350000</v>
      </c>
      <c r="D28" s="189">
        <f t="shared" ref="D28:G28" si="6">SUM(D29:D36)</f>
        <v>20700000</v>
      </c>
      <c r="E28" s="189">
        <f t="shared" si="1"/>
        <v>10350000</v>
      </c>
      <c r="F28" s="189">
        <f t="shared" si="6"/>
        <v>10350000</v>
      </c>
      <c r="G28" s="189">
        <f t="shared" si="6"/>
        <v>0</v>
      </c>
      <c r="H28" s="189">
        <f t="shared" si="2"/>
        <v>-10350000</v>
      </c>
      <c r="I28" s="189">
        <f t="shared" si="3"/>
        <v>20700000</v>
      </c>
      <c r="J28" s="189">
        <f t="shared" si="3"/>
        <v>20700000</v>
      </c>
      <c r="K28" s="189">
        <f t="shared" si="4"/>
        <v>0</v>
      </c>
    </row>
    <row r="29" spans="2:11" ht="13.35" customHeight="1">
      <c r="B29" s="198" t="s">
        <v>6276</v>
      </c>
      <c r="C29" s="191">
        <v>10350000</v>
      </c>
      <c r="D29" s="191">
        <v>20700000</v>
      </c>
      <c r="E29" s="199">
        <f t="shared" si="1"/>
        <v>10350000</v>
      </c>
      <c r="F29" s="191">
        <v>10350000</v>
      </c>
      <c r="G29" s="191"/>
      <c r="H29" s="191">
        <f t="shared" si="2"/>
        <v>-10350000</v>
      </c>
      <c r="I29" s="191">
        <f t="shared" si="3"/>
        <v>20700000</v>
      </c>
      <c r="J29" s="191">
        <f t="shared" si="3"/>
        <v>20700000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29388284</v>
      </c>
      <c r="E37" s="189">
        <f t="shared" si="1"/>
        <v>29388284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29388284</v>
      </c>
      <c r="K37" s="189">
        <f t="shared" si="4"/>
        <v>29388284</v>
      </c>
    </row>
    <row r="38" spans="2:11" ht="13.35" customHeight="1">
      <c r="B38" s="198" t="s">
        <v>6283</v>
      </c>
      <c r="C38" s="191"/>
      <c r="D38" s="191">
        <v>29388284</v>
      </c>
      <c r="E38" s="200">
        <f t="shared" si="1"/>
        <v>29388284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29388284</v>
      </c>
      <c r="K38" s="191">
        <f t="shared" si="4"/>
        <v>29388284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69462709</v>
      </c>
      <c r="D50" s="189">
        <f t="shared" ref="D50:G50" si="10">SUM(D51:D53)</f>
        <v>14136380</v>
      </c>
      <c r="E50" s="189">
        <f t="shared" si="1"/>
        <v>-55326329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69462709</v>
      </c>
      <c r="J50" s="189">
        <f t="shared" si="3"/>
        <v>14136380</v>
      </c>
      <c r="K50" s="189">
        <f t="shared" si="4"/>
        <v>-55326329</v>
      </c>
    </row>
    <row r="51" spans="2:11" ht="13.35" customHeight="1">
      <c r="B51" s="198" t="s">
        <v>6293</v>
      </c>
      <c r="C51" s="191">
        <v>58361392</v>
      </c>
      <c r="D51" s="191">
        <v>12286587</v>
      </c>
      <c r="E51" s="200">
        <f t="shared" si="1"/>
        <v>-46074805</v>
      </c>
      <c r="F51" s="191"/>
      <c r="G51" s="191"/>
      <c r="H51" s="191">
        <f t="shared" si="2"/>
        <v>0</v>
      </c>
      <c r="I51" s="191">
        <f t="shared" si="3"/>
        <v>58361392</v>
      </c>
      <c r="J51" s="191">
        <f t="shared" si="3"/>
        <v>12286587</v>
      </c>
      <c r="K51" s="191">
        <f t="shared" si="4"/>
        <v>-46074805</v>
      </c>
    </row>
    <row r="52" spans="2:11" ht="13.35" customHeight="1">
      <c r="B52" s="192" t="s">
        <v>6294</v>
      </c>
      <c r="C52" s="190">
        <v>11101317</v>
      </c>
      <c r="D52" s="190">
        <v>1849793</v>
      </c>
      <c r="E52" s="194">
        <f t="shared" si="1"/>
        <v>-9251524</v>
      </c>
      <c r="F52" s="190"/>
      <c r="G52" s="190"/>
      <c r="H52" s="190">
        <f t="shared" si="2"/>
        <v>0</v>
      </c>
      <c r="I52" s="190">
        <f t="shared" si="3"/>
        <v>11101317</v>
      </c>
      <c r="J52" s="190">
        <f t="shared" si="3"/>
        <v>1849793</v>
      </c>
      <c r="K52" s="190">
        <f t="shared" si="4"/>
        <v>-9251524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150000</v>
      </c>
      <c r="D57" s="189">
        <f t="shared" ref="D57:G57" si="11">SUM(D58:D60)</f>
        <v>0</v>
      </c>
      <c r="E57" s="189">
        <f t="shared" si="1"/>
        <v>-150000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150000</v>
      </c>
      <c r="J57" s="189">
        <f t="shared" si="3"/>
        <v>0</v>
      </c>
      <c r="K57" s="189">
        <f t="shared" si="4"/>
        <v>-150000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>
        <v>150000</v>
      </c>
      <c r="D59" s="190"/>
      <c r="E59" s="194">
        <f t="shared" si="1"/>
        <v>-150000</v>
      </c>
      <c r="F59" s="190"/>
      <c r="G59" s="190"/>
      <c r="H59" s="190">
        <f t="shared" si="2"/>
        <v>0</v>
      </c>
      <c r="I59" s="190">
        <f t="shared" si="3"/>
        <v>150000</v>
      </c>
      <c r="J59" s="190">
        <f t="shared" si="3"/>
        <v>0</v>
      </c>
      <c r="K59" s="190">
        <f t="shared" si="4"/>
        <v>-150000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513374326</v>
      </c>
      <c r="D61" s="195">
        <f t="shared" ref="D61:K61" si="12">D5+D9+D28+D37+D40+D45+D50</f>
        <v>64224664</v>
      </c>
      <c r="E61" s="195">
        <f t="shared" si="12"/>
        <v>-449149662</v>
      </c>
      <c r="F61" s="195">
        <f t="shared" si="12"/>
        <v>10350000</v>
      </c>
      <c r="G61" s="195">
        <f t="shared" si="12"/>
        <v>0</v>
      </c>
      <c r="H61" s="195">
        <f t="shared" si="12"/>
        <v>-10350000</v>
      </c>
      <c r="I61" s="195">
        <f t="shared" si="12"/>
        <v>523724326</v>
      </c>
      <c r="J61" s="195">
        <f t="shared" si="12"/>
        <v>64224664</v>
      </c>
      <c r="K61" s="195">
        <f t="shared" si="12"/>
        <v>-459499662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K61"/>
  <sheetViews>
    <sheetView showGridLines="0" zoomScaleNormal="100" workbookViewId="0">
      <pane xSplit="4" ySplit="4" topLeftCell="G30" activePane="bottomRight" state="frozen"/>
      <selection pane="bottomRight" activeCell="P51" sqref="P51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731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+F6-G6</f>
        <v>0</v>
      </c>
      <c r="I6" s="190">
        <f>C6+F6</f>
        <v>0</v>
      </c>
      <c r="J6" s="190">
        <f>D6+G6</f>
        <v>0</v>
      </c>
      <c r="K6" s="190">
        <f>+I6-J6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8" si="2">+F7-G7</f>
        <v>0</v>
      </c>
      <c r="I7" s="191">
        <f t="shared" ref="I7:J60" si="3">C7+F7</f>
        <v>0</v>
      </c>
      <c r="J7" s="191">
        <f t="shared" si="3"/>
        <v>0</v>
      </c>
      <c r="K7" s="191">
        <f t="shared" ref="K7:K8" si="4">+I7-J7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132629848</v>
      </c>
      <c r="D9" s="189">
        <f t="shared" ref="D9:K9" si="5">SUM(D10:D27)</f>
        <v>129929848</v>
      </c>
      <c r="E9" s="189">
        <f t="shared" si="1"/>
        <v>-2700000</v>
      </c>
      <c r="F9" s="189">
        <f t="shared" si="5"/>
        <v>0</v>
      </c>
      <c r="G9" s="189">
        <f t="shared" si="5"/>
        <v>2700000</v>
      </c>
      <c r="H9" s="189">
        <f t="shared" si="5"/>
        <v>-2700000</v>
      </c>
      <c r="I9" s="189">
        <f t="shared" si="3"/>
        <v>132629848</v>
      </c>
      <c r="J9" s="189">
        <f t="shared" si="3"/>
        <v>132629848</v>
      </c>
      <c r="K9" s="189">
        <f t="shared" si="5"/>
        <v>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ref="H10:H27" si="6">+F10-G10</f>
        <v>0</v>
      </c>
      <c r="I10" s="191">
        <f t="shared" si="3"/>
        <v>0</v>
      </c>
      <c r="J10" s="191">
        <f t="shared" si="3"/>
        <v>0</v>
      </c>
      <c r="K10" s="191">
        <f t="shared" ref="K10:K27" si="7">+I10-J10</f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6"/>
        <v>0</v>
      </c>
      <c r="I11" s="190">
        <f t="shared" si="3"/>
        <v>0</v>
      </c>
      <c r="J11" s="190">
        <f t="shared" si="3"/>
        <v>0</v>
      </c>
      <c r="K11" s="190">
        <f t="shared" si="7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6"/>
        <v>0</v>
      </c>
      <c r="I12" s="191">
        <f t="shared" si="3"/>
        <v>0</v>
      </c>
      <c r="J12" s="191">
        <f t="shared" si="3"/>
        <v>0</v>
      </c>
      <c r="K12" s="191">
        <f t="shared" si="7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6"/>
        <v>0</v>
      </c>
      <c r="I13" s="190">
        <f t="shared" si="3"/>
        <v>0</v>
      </c>
      <c r="J13" s="190">
        <f t="shared" si="3"/>
        <v>0</v>
      </c>
      <c r="K13" s="190">
        <f t="shared" si="7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6"/>
        <v>0</v>
      </c>
      <c r="I14" s="191">
        <f t="shared" si="3"/>
        <v>0</v>
      </c>
      <c r="J14" s="191">
        <f t="shared" si="3"/>
        <v>0</v>
      </c>
      <c r="K14" s="191">
        <f t="shared" si="7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6"/>
        <v>0</v>
      </c>
      <c r="I15" s="190">
        <f t="shared" si="3"/>
        <v>0</v>
      </c>
      <c r="J15" s="190">
        <f t="shared" si="3"/>
        <v>0</v>
      </c>
      <c r="K15" s="190">
        <f t="shared" si="7"/>
        <v>0</v>
      </c>
    </row>
    <row r="16" spans="1:11" ht="13.35" customHeight="1">
      <c r="B16" s="198" t="s">
        <v>6264</v>
      </c>
      <c r="C16" s="191">
        <v>4803940</v>
      </c>
      <c r="D16" s="191">
        <v>4803940</v>
      </c>
      <c r="E16" s="199">
        <f t="shared" si="1"/>
        <v>0</v>
      </c>
      <c r="F16" s="191"/>
      <c r="G16" s="191"/>
      <c r="H16" s="191">
        <f t="shared" si="6"/>
        <v>0</v>
      </c>
      <c r="I16" s="191">
        <f t="shared" si="3"/>
        <v>4803940</v>
      </c>
      <c r="J16" s="191">
        <f t="shared" si="3"/>
        <v>4803940</v>
      </c>
      <c r="K16" s="191">
        <f t="shared" si="7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6"/>
        <v>0</v>
      </c>
      <c r="I17" s="190">
        <f t="shared" si="3"/>
        <v>0</v>
      </c>
      <c r="J17" s="190">
        <f t="shared" si="3"/>
        <v>0</v>
      </c>
      <c r="K17" s="190">
        <f t="shared" si="7"/>
        <v>0</v>
      </c>
    </row>
    <row r="18" spans="2:11" ht="13.35" customHeight="1">
      <c r="B18" s="198" t="s">
        <v>6266</v>
      </c>
      <c r="C18" s="191">
        <v>16765650</v>
      </c>
      <c r="D18" s="191">
        <v>16765650</v>
      </c>
      <c r="E18" s="199">
        <f t="shared" si="1"/>
        <v>0</v>
      </c>
      <c r="F18" s="191"/>
      <c r="G18" s="191"/>
      <c r="H18" s="191">
        <f t="shared" si="6"/>
        <v>0</v>
      </c>
      <c r="I18" s="191">
        <f t="shared" si="3"/>
        <v>16765650</v>
      </c>
      <c r="J18" s="191">
        <f t="shared" si="3"/>
        <v>16765650</v>
      </c>
      <c r="K18" s="191">
        <f t="shared" si="7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6"/>
        <v>0</v>
      </c>
      <c r="I19" s="190">
        <f t="shared" si="3"/>
        <v>0</v>
      </c>
      <c r="J19" s="190">
        <f t="shared" si="3"/>
        <v>0</v>
      </c>
      <c r="K19" s="190">
        <f t="shared" si="7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6"/>
        <v>0</v>
      </c>
      <c r="I20" s="191">
        <f t="shared" si="3"/>
        <v>0</v>
      </c>
      <c r="J20" s="191">
        <f t="shared" si="3"/>
        <v>0</v>
      </c>
      <c r="K20" s="191">
        <f t="shared" si="7"/>
        <v>0</v>
      </c>
    </row>
    <row r="21" spans="2:11" ht="13.35" customHeight="1">
      <c r="B21" s="192" t="s">
        <v>6269</v>
      </c>
      <c r="C21" s="190">
        <v>94719935</v>
      </c>
      <c r="D21" s="193">
        <v>94719935</v>
      </c>
      <c r="E21" s="197">
        <f t="shared" si="1"/>
        <v>0</v>
      </c>
      <c r="F21" s="190"/>
      <c r="G21" s="190"/>
      <c r="H21" s="190">
        <f t="shared" si="6"/>
        <v>0</v>
      </c>
      <c r="I21" s="190">
        <f t="shared" si="3"/>
        <v>94719935</v>
      </c>
      <c r="J21" s="190">
        <f t="shared" si="3"/>
        <v>94719935</v>
      </c>
      <c r="K21" s="190">
        <f t="shared" si="7"/>
        <v>0</v>
      </c>
    </row>
    <row r="22" spans="2:11" ht="13.35" customHeight="1">
      <c r="B22" s="198" t="s">
        <v>6270</v>
      </c>
      <c r="C22" s="191">
        <v>13640323</v>
      </c>
      <c r="D22" s="191">
        <v>13640323</v>
      </c>
      <c r="E22" s="199">
        <f t="shared" si="1"/>
        <v>0</v>
      </c>
      <c r="F22" s="191"/>
      <c r="G22" s="191"/>
      <c r="H22" s="191">
        <f t="shared" si="6"/>
        <v>0</v>
      </c>
      <c r="I22" s="191">
        <f t="shared" si="3"/>
        <v>13640323</v>
      </c>
      <c r="J22" s="191">
        <f t="shared" si="3"/>
        <v>13640323</v>
      </c>
      <c r="K22" s="191">
        <f t="shared" si="7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6"/>
        <v>0</v>
      </c>
      <c r="I23" s="190">
        <f t="shared" si="3"/>
        <v>0</v>
      </c>
      <c r="J23" s="190">
        <f t="shared" si="3"/>
        <v>0</v>
      </c>
      <c r="K23" s="190">
        <f t="shared" si="7"/>
        <v>0</v>
      </c>
    </row>
    <row r="24" spans="2:11" ht="13.35" customHeight="1">
      <c r="B24" s="198" t="s">
        <v>6272</v>
      </c>
      <c r="C24" s="191">
        <v>2700000</v>
      </c>
      <c r="D24" s="191"/>
      <c r="E24" s="199">
        <f t="shared" si="1"/>
        <v>-2700000</v>
      </c>
      <c r="F24" s="191"/>
      <c r="G24" s="191">
        <v>2700000</v>
      </c>
      <c r="H24" s="191">
        <f t="shared" si="6"/>
        <v>-2700000</v>
      </c>
      <c r="I24" s="191">
        <f t="shared" si="3"/>
        <v>2700000</v>
      </c>
      <c r="J24" s="191">
        <f t="shared" si="3"/>
        <v>2700000</v>
      </c>
      <c r="K24" s="191">
        <f t="shared" si="7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6"/>
        <v>0</v>
      </c>
      <c r="I25" s="190">
        <f t="shared" si="3"/>
        <v>0</v>
      </c>
      <c r="J25" s="190">
        <f t="shared" si="3"/>
        <v>0</v>
      </c>
      <c r="K25" s="190">
        <f t="shared" si="7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6"/>
        <v>0</v>
      </c>
      <c r="I26" s="191">
        <f t="shared" si="3"/>
        <v>0</v>
      </c>
      <c r="J26" s="191">
        <f t="shared" si="3"/>
        <v>0</v>
      </c>
      <c r="K26" s="191">
        <f t="shared" si="7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6"/>
        <v>0</v>
      </c>
      <c r="I27" s="190">
        <f t="shared" si="3"/>
        <v>0</v>
      </c>
      <c r="J27" s="190">
        <f t="shared" si="3"/>
        <v>0</v>
      </c>
      <c r="K27" s="190">
        <f t="shared" si="7"/>
        <v>0</v>
      </c>
    </row>
    <row r="28" spans="2:11" ht="13.35" customHeight="1">
      <c r="B28" s="196" t="s">
        <v>799</v>
      </c>
      <c r="C28" s="189">
        <f>SUM(C29:C36)</f>
        <v>800000</v>
      </c>
      <c r="D28" s="189">
        <f t="shared" ref="D28:K28" si="8">SUM(D29:D36)</f>
        <v>800000</v>
      </c>
      <c r="E28" s="189">
        <f t="shared" si="1"/>
        <v>0</v>
      </c>
      <c r="F28" s="189">
        <f t="shared" si="8"/>
        <v>0</v>
      </c>
      <c r="G28" s="189">
        <f t="shared" si="8"/>
        <v>0</v>
      </c>
      <c r="H28" s="189">
        <f t="shared" si="8"/>
        <v>0</v>
      </c>
      <c r="I28" s="189">
        <f t="shared" si="3"/>
        <v>800000</v>
      </c>
      <c r="J28" s="189">
        <f t="shared" si="3"/>
        <v>800000</v>
      </c>
      <c r="K28" s="189">
        <f t="shared" si="8"/>
        <v>0</v>
      </c>
    </row>
    <row r="29" spans="2:11" ht="13.35" customHeight="1">
      <c r="B29" s="198" t="s">
        <v>6276</v>
      </c>
      <c r="C29" s="191">
        <v>800000</v>
      </c>
      <c r="D29" s="191">
        <v>800000</v>
      </c>
      <c r="E29" s="199">
        <f t="shared" si="1"/>
        <v>0</v>
      </c>
      <c r="F29" s="191"/>
      <c r="G29" s="191"/>
      <c r="H29" s="191">
        <f t="shared" ref="H29:H36" si="9">+F29-G29</f>
        <v>0</v>
      </c>
      <c r="I29" s="191">
        <f t="shared" si="3"/>
        <v>800000</v>
      </c>
      <c r="J29" s="191">
        <f t="shared" si="3"/>
        <v>800000</v>
      </c>
      <c r="K29" s="191">
        <f t="shared" ref="K29:K36" si="10">+I29-J29</f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9"/>
        <v>0</v>
      </c>
      <c r="I30" s="190">
        <f t="shared" si="3"/>
        <v>0</v>
      </c>
      <c r="J30" s="190">
        <f t="shared" si="3"/>
        <v>0</v>
      </c>
      <c r="K30" s="190">
        <f t="shared" si="10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9"/>
        <v>0</v>
      </c>
      <c r="I31" s="191">
        <f t="shared" si="3"/>
        <v>0</v>
      </c>
      <c r="J31" s="191">
        <f t="shared" si="3"/>
        <v>0</v>
      </c>
      <c r="K31" s="191">
        <f t="shared" si="10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9"/>
        <v>0</v>
      </c>
      <c r="I32" s="190">
        <f t="shared" si="3"/>
        <v>0</v>
      </c>
      <c r="J32" s="190">
        <f t="shared" si="3"/>
        <v>0</v>
      </c>
      <c r="K32" s="190">
        <f t="shared" si="10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9"/>
        <v>0</v>
      </c>
      <c r="I33" s="191">
        <f t="shared" si="3"/>
        <v>0</v>
      </c>
      <c r="J33" s="191">
        <f t="shared" si="3"/>
        <v>0</v>
      </c>
      <c r="K33" s="191">
        <f t="shared" si="10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9"/>
        <v>0</v>
      </c>
      <c r="I34" s="190">
        <f t="shared" si="3"/>
        <v>0</v>
      </c>
      <c r="J34" s="190">
        <f t="shared" si="3"/>
        <v>0</v>
      </c>
      <c r="K34" s="190">
        <f t="shared" si="10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9"/>
        <v>0</v>
      </c>
      <c r="I35" s="191">
        <f t="shared" si="3"/>
        <v>0</v>
      </c>
      <c r="J35" s="191">
        <f t="shared" si="3"/>
        <v>0</v>
      </c>
      <c r="K35" s="191">
        <f t="shared" si="10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9"/>
        <v>0</v>
      </c>
      <c r="I36" s="190">
        <f t="shared" si="3"/>
        <v>0</v>
      </c>
      <c r="J36" s="190">
        <f t="shared" si="3"/>
        <v>0</v>
      </c>
      <c r="K36" s="190">
        <f t="shared" si="10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K37" si="11">+SUM(D38:D39)</f>
        <v>0</v>
      </c>
      <c r="E37" s="189">
        <f t="shared" si="1"/>
        <v>0</v>
      </c>
      <c r="F37" s="189">
        <f t="shared" si="11"/>
        <v>0</v>
      </c>
      <c r="G37" s="189">
        <f t="shared" si="11"/>
        <v>0</v>
      </c>
      <c r="H37" s="189">
        <f t="shared" si="11"/>
        <v>0</v>
      </c>
      <c r="I37" s="189">
        <f t="shared" si="3"/>
        <v>0</v>
      </c>
      <c r="J37" s="189">
        <f t="shared" si="3"/>
        <v>0</v>
      </c>
      <c r="K37" s="189">
        <f t="shared" si="11"/>
        <v>0</v>
      </c>
    </row>
    <row r="38" spans="2:11" ht="13.35" customHeight="1">
      <c r="B38" s="198" t="s">
        <v>6283</v>
      </c>
      <c r="C38" s="191"/>
      <c r="D38" s="191"/>
      <c r="E38" s="200">
        <f t="shared" si="1"/>
        <v>0</v>
      </c>
      <c r="F38" s="191"/>
      <c r="G38" s="191"/>
      <c r="H38" s="191">
        <f t="shared" ref="H38:H39" si="12">+F38-G38</f>
        <v>0</v>
      </c>
      <c r="I38" s="191">
        <f t="shared" si="3"/>
        <v>0</v>
      </c>
      <c r="J38" s="191">
        <f t="shared" si="3"/>
        <v>0</v>
      </c>
      <c r="K38" s="191">
        <f t="shared" ref="K38:K39" si="13">+I38-J38</f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12"/>
        <v>0</v>
      </c>
      <c r="I39" s="190">
        <f t="shared" si="3"/>
        <v>0</v>
      </c>
      <c r="J39" s="190">
        <f t="shared" si="3"/>
        <v>0</v>
      </c>
      <c r="K39" s="190">
        <f t="shared" si="13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K40" si="14">SUM(D41:D44)</f>
        <v>0</v>
      </c>
      <c r="E40" s="189">
        <f t="shared" si="1"/>
        <v>0</v>
      </c>
      <c r="F40" s="189">
        <f t="shared" si="14"/>
        <v>0</v>
      </c>
      <c r="G40" s="189">
        <f t="shared" si="14"/>
        <v>0</v>
      </c>
      <c r="H40" s="189">
        <f t="shared" si="14"/>
        <v>0</v>
      </c>
      <c r="I40" s="189">
        <f t="shared" si="3"/>
        <v>0</v>
      </c>
      <c r="J40" s="189">
        <f t="shared" si="3"/>
        <v>0</v>
      </c>
      <c r="K40" s="189">
        <f t="shared" si="1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ref="H41:H44" si="15">+F41-G41</f>
        <v>0</v>
      </c>
      <c r="I41" s="191">
        <f t="shared" si="3"/>
        <v>0</v>
      </c>
      <c r="J41" s="191">
        <f t="shared" si="3"/>
        <v>0</v>
      </c>
      <c r="K41" s="191">
        <f t="shared" ref="K41:K44" si="16">+I41-J41</f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/>
      <c r="I42" s="190"/>
      <c r="J42" s="190"/>
      <c r="K42" s="190"/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/>
      <c r="I43" s="191"/>
      <c r="J43" s="191"/>
      <c r="K43" s="191"/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15"/>
        <v>0</v>
      </c>
      <c r="I44" s="190">
        <f t="shared" si="3"/>
        <v>0</v>
      </c>
      <c r="J44" s="190">
        <f t="shared" si="3"/>
        <v>0</v>
      </c>
      <c r="K44" s="190">
        <f t="shared" si="16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K45" si="17">SUM(D46:D49)</f>
        <v>0</v>
      </c>
      <c r="E45" s="189">
        <f t="shared" si="1"/>
        <v>0</v>
      </c>
      <c r="F45" s="189">
        <f t="shared" si="17"/>
        <v>0</v>
      </c>
      <c r="G45" s="189">
        <f t="shared" si="17"/>
        <v>0</v>
      </c>
      <c r="H45" s="189">
        <f t="shared" si="17"/>
        <v>0</v>
      </c>
      <c r="I45" s="189">
        <f t="shared" si="3"/>
        <v>0</v>
      </c>
      <c r="J45" s="189">
        <f t="shared" si="3"/>
        <v>0</v>
      </c>
      <c r="K45" s="189">
        <f t="shared" si="17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ref="H46:H49" si="18">+F46-G46</f>
        <v>0</v>
      </c>
      <c r="I46" s="191">
        <f t="shared" si="3"/>
        <v>0</v>
      </c>
      <c r="J46" s="191">
        <f t="shared" si="3"/>
        <v>0</v>
      </c>
      <c r="K46" s="191">
        <f t="shared" ref="K46:K49" si="19">+I46-J46</f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18"/>
        <v>0</v>
      </c>
      <c r="I47" s="190">
        <f t="shared" si="3"/>
        <v>0</v>
      </c>
      <c r="J47" s="190">
        <f t="shared" si="3"/>
        <v>0</v>
      </c>
      <c r="K47" s="190">
        <f t="shared" si="19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18"/>
        <v>0</v>
      </c>
      <c r="I48" s="191">
        <f t="shared" si="3"/>
        <v>0</v>
      </c>
      <c r="J48" s="191">
        <f t="shared" si="3"/>
        <v>0</v>
      </c>
      <c r="K48" s="191">
        <f t="shared" si="19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18"/>
        <v>0</v>
      </c>
      <c r="I49" s="190">
        <f t="shared" si="3"/>
        <v>0</v>
      </c>
      <c r="J49" s="190">
        <f t="shared" si="3"/>
        <v>0</v>
      </c>
      <c r="K49" s="190">
        <f t="shared" si="19"/>
        <v>0</v>
      </c>
    </row>
    <row r="50" spans="2:11" ht="13.35" customHeight="1">
      <c r="B50" s="196" t="s">
        <v>802</v>
      </c>
      <c r="C50" s="189">
        <f>SUM(C51:C53)</f>
        <v>120227812</v>
      </c>
      <c r="D50" s="189">
        <f t="shared" ref="D50:K50" si="20">SUM(D51:D53)</f>
        <v>120227812</v>
      </c>
      <c r="E50" s="189">
        <f t="shared" si="1"/>
        <v>0</v>
      </c>
      <c r="F50" s="189">
        <f t="shared" si="20"/>
        <v>0</v>
      </c>
      <c r="G50" s="189">
        <f t="shared" si="20"/>
        <v>0</v>
      </c>
      <c r="H50" s="189">
        <f>SUM(H51:H53)</f>
        <v>0</v>
      </c>
      <c r="I50" s="189">
        <f t="shared" si="3"/>
        <v>120227812</v>
      </c>
      <c r="J50" s="189">
        <f t="shared" si="3"/>
        <v>120227812</v>
      </c>
      <c r="K50" s="189">
        <f t="shared" si="20"/>
        <v>0</v>
      </c>
    </row>
    <row r="51" spans="2:11" ht="13.35" customHeight="1">
      <c r="B51" s="198" t="s">
        <v>6293</v>
      </c>
      <c r="C51" s="191">
        <v>92571048</v>
      </c>
      <c r="D51" s="191">
        <v>92571048</v>
      </c>
      <c r="E51" s="200">
        <f t="shared" si="1"/>
        <v>0</v>
      </c>
      <c r="F51" s="191"/>
      <c r="G51" s="191"/>
      <c r="H51" s="191">
        <f t="shared" ref="H51:H53" si="21">+F51-G51</f>
        <v>0</v>
      </c>
      <c r="I51" s="191">
        <f t="shared" si="3"/>
        <v>92571048</v>
      </c>
      <c r="J51" s="191">
        <f t="shared" si="3"/>
        <v>92571048</v>
      </c>
      <c r="K51" s="191">
        <f t="shared" ref="K51:K53" si="22">+I51-J51</f>
        <v>0</v>
      </c>
    </row>
    <row r="52" spans="2:11" ht="13.35" customHeight="1">
      <c r="B52" s="192" t="s">
        <v>6294</v>
      </c>
      <c r="C52" s="190">
        <v>27656764</v>
      </c>
      <c r="D52" s="190">
        <v>27656764</v>
      </c>
      <c r="E52" s="194">
        <f t="shared" si="1"/>
        <v>0</v>
      </c>
      <c r="F52" s="190"/>
      <c r="G52" s="190"/>
      <c r="H52" s="190">
        <f t="shared" si="21"/>
        <v>0</v>
      </c>
      <c r="I52" s="190">
        <f t="shared" si="3"/>
        <v>27656764</v>
      </c>
      <c r="J52" s="190">
        <f t="shared" si="3"/>
        <v>27656764</v>
      </c>
      <c r="K52" s="190">
        <f t="shared" si="22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1"/>
        <v>0</v>
      </c>
      <c r="I53" s="191">
        <f t="shared" si="3"/>
        <v>0</v>
      </c>
      <c r="J53" s="191">
        <f t="shared" si="3"/>
        <v>0</v>
      </c>
      <c r="K53" s="191">
        <f t="shared" si="22"/>
        <v>0</v>
      </c>
    </row>
    <row r="54" spans="2:11" ht="13.35" customHeight="1">
      <c r="B54" s="196" t="s">
        <v>801</v>
      </c>
      <c r="C54" s="189">
        <f t="shared" ref="C54:D54" si="23">SUM(C55:C56)</f>
        <v>0</v>
      </c>
      <c r="D54" s="189">
        <f t="shared" si="23"/>
        <v>0</v>
      </c>
      <c r="E54" s="189">
        <f t="shared" si="1"/>
        <v>0</v>
      </c>
      <c r="F54" s="189">
        <f t="shared" ref="F54:G54" si="24">SUM(F55:F56)</f>
        <v>0</v>
      </c>
      <c r="G54" s="189">
        <f t="shared" si="24"/>
        <v>0</v>
      </c>
      <c r="H54" s="189">
        <f>SUM(H55:H56)</f>
        <v>0</v>
      </c>
      <c r="I54" s="189">
        <f t="shared" si="3"/>
        <v>0</v>
      </c>
      <c r="J54" s="189">
        <f t="shared" si="3"/>
        <v>0</v>
      </c>
      <c r="K54" s="189">
        <f>SUM(K55:K56)</f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>F55-G55</f>
        <v>0</v>
      </c>
      <c r="I55" s="191">
        <f t="shared" si="3"/>
        <v>0</v>
      </c>
      <c r="J55" s="191">
        <f t="shared" si="3"/>
        <v>0</v>
      </c>
      <c r="K55" s="191">
        <f>I55-J55</f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>F56-G56</f>
        <v>0</v>
      </c>
      <c r="I56" s="190">
        <f t="shared" si="3"/>
        <v>0</v>
      </c>
      <c r="J56" s="190">
        <f t="shared" si="3"/>
        <v>0</v>
      </c>
      <c r="K56" s="190">
        <f>I56-J56</f>
        <v>0</v>
      </c>
    </row>
    <row r="57" spans="2:11" ht="13.35" customHeight="1">
      <c r="B57" s="196" t="s">
        <v>6296</v>
      </c>
      <c r="C57" s="189">
        <f>SUM(C58:C60)</f>
        <v>6244343</v>
      </c>
      <c r="D57" s="189">
        <f t="shared" ref="D57:K57" si="25">SUM(D58:D60)</f>
        <v>0</v>
      </c>
      <c r="E57" s="189">
        <f t="shared" si="1"/>
        <v>-6244343</v>
      </c>
      <c r="F57" s="189">
        <f t="shared" si="25"/>
        <v>0</v>
      </c>
      <c r="G57" s="189">
        <f t="shared" si="25"/>
        <v>0</v>
      </c>
      <c r="H57" s="189">
        <f t="shared" si="25"/>
        <v>0</v>
      </c>
      <c r="I57" s="189">
        <f t="shared" si="3"/>
        <v>6244343</v>
      </c>
      <c r="J57" s="189">
        <f t="shared" si="3"/>
        <v>0</v>
      </c>
      <c r="K57" s="189">
        <f t="shared" si="25"/>
        <v>6244343</v>
      </c>
    </row>
    <row r="58" spans="2:11" ht="13.35" customHeight="1">
      <c r="B58" s="198" t="s">
        <v>6297</v>
      </c>
      <c r="C58" s="191">
        <v>6244343</v>
      </c>
      <c r="D58" s="191"/>
      <c r="E58" s="200">
        <f t="shared" si="1"/>
        <v>-6244343</v>
      </c>
      <c r="F58" s="191"/>
      <c r="G58" s="191"/>
      <c r="H58" s="191">
        <f t="shared" ref="H58:H60" si="26">+F58-G58</f>
        <v>0</v>
      </c>
      <c r="I58" s="191">
        <f t="shared" si="3"/>
        <v>6244343</v>
      </c>
      <c r="J58" s="191">
        <f t="shared" si="3"/>
        <v>0</v>
      </c>
      <c r="K58" s="191">
        <f t="shared" ref="K58:K60" si="27">+I58-J58</f>
        <v>6244343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6"/>
        <v>0</v>
      </c>
      <c r="I59" s="190">
        <f t="shared" si="3"/>
        <v>0</v>
      </c>
      <c r="J59" s="190">
        <f t="shared" si="3"/>
        <v>0</v>
      </c>
      <c r="K59" s="190">
        <f t="shared" si="27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6"/>
        <v>0</v>
      </c>
      <c r="I60" s="191">
        <f t="shared" si="3"/>
        <v>0</v>
      </c>
      <c r="J60" s="191">
        <f t="shared" si="3"/>
        <v>0</v>
      </c>
      <c r="K60" s="191">
        <f t="shared" si="27"/>
        <v>0</v>
      </c>
    </row>
    <row r="61" spans="2:11" ht="13.35" customHeight="1">
      <c r="B61" s="201" t="s">
        <v>825</v>
      </c>
      <c r="C61" s="195">
        <f>C5+C9+C28+C37+C40+C45+C50+C54</f>
        <v>253657660</v>
      </c>
      <c r="D61" s="195">
        <f t="shared" ref="D61:J61" si="28">D5+D9+D28+D37+D40+D45+D50+D54</f>
        <v>250957660</v>
      </c>
      <c r="E61" s="195">
        <f>E5+E9+E28+E37+E40+E45+E50+E54</f>
        <v>-2700000</v>
      </c>
      <c r="F61" s="195">
        <f t="shared" si="28"/>
        <v>0</v>
      </c>
      <c r="G61" s="195">
        <f t="shared" si="28"/>
        <v>2700000</v>
      </c>
      <c r="H61" s="195">
        <f t="shared" si="28"/>
        <v>-2700000</v>
      </c>
      <c r="I61" s="195">
        <f t="shared" si="28"/>
        <v>253657660</v>
      </c>
      <c r="J61" s="195">
        <f t="shared" si="28"/>
        <v>253657660</v>
      </c>
      <c r="K61" s="195">
        <f>K5+K9+K28+K37+K40+K45+K50+K54</f>
        <v>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O61"/>
  <sheetViews>
    <sheetView showGridLines="0" zoomScaleNormal="100" workbookViewId="0">
      <pane xSplit="4" ySplit="4" topLeftCell="I34" activePane="bottomRight" state="frozen"/>
      <selection pane="bottomRight" activeCell="I47" sqref="I47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2.42578125" style="7" bestFit="1" customWidth="1"/>
    <col min="10" max="10" width="17.85546875" style="7" customWidth="1"/>
    <col min="11" max="11" width="18.5703125" style="7" customWidth="1"/>
    <col min="12" max="41" width="11.5703125" style="6"/>
    <col min="42" max="16384" width="11.5703125" style="5"/>
  </cols>
  <sheetData>
    <row r="1" spans="1:11" ht="13.35" customHeight="1">
      <c r="A1" s="5" t="s">
        <v>6247</v>
      </c>
      <c r="B1" s="9" t="s">
        <v>735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+F6-G6</f>
        <v>0</v>
      </c>
      <c r="I6" s="190">
        <f>C6+F6</f>
        <v>0</v>
      </c>
      <c r="J6" s="190">
        <f>D6+G6</f>
        <v>0</v>
      </c>
      <c r="K6" s="190">
        <f>+I6-J6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8" si="2">+F7-G7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+I7-J7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469025335</v>
      </c>
      <c r="D9" s="189">
        <f t="shared" ref="D9:H9" si="5">SUM(D10:D27)</f>
        <v>467994085</v>
      </c>
      <c r="E9" s="189">
        <f t="shared" si="1"/>
        <v>-1031250</v>
      </c>
      <c r="F9" s="189">
        <f t="shared" si="5"/>
        <v>0</v>
      </c>
      <c r="G9" s="189">
        <f t="shared" si="5"/>
        <v>1031250</v>
      </c>
      <c r="H9" s="189">
        <f t="shared" si="5"/>
        <v>-1031250</v>
      </c>
      <c r="I9" s="189">
        <f t="shared" si="3"/>
        <v>469025335</v>
      </c>
      <c r="J9" s="189">
        <f t="shared" si="3"/>
        <v>469025335</v>
      </c>
      <c r="K9" s="189">
        <f t="shared" si="4"/>
        <v>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ref="H10:H27" si="6">+F10-G10</f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6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6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6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6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6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3958137</v>
      </c>
      <c r="D16" s="191">
        <v>3958137</v>
      </c>
      <c r="E16" s="199">
        <f t="shared" si="1"/>
        <v>0</v>
      </c>
      <c r="F16" s="191"/>
      <c r="G16" s="191"/>
      <c r="H16" s="191">
        <f t="shared" si="6"/>
        <v>0</v>
      </c>
      <c r="I16" s="191">
        <f t="shared" si="3"/>
        <v>3958137</v>
      </c>
      <c r="J16" s="191">
        <f t="shared" si="3"/>
        <v>3958137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6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13853509</v>
      </c>
      <c r="D18" s="191">
        <v>13853509</v>
      </c>
      <c r="E18" s="199">
        <f t="shared" si="1"/>
        <v>0</v>
      </c>
      <c r="F18" s="191"/>
      <c r="G18" s="191"/>
      <c r="H18" s="191">
        <f t="shared" si="6"/>
        <v>0</v>
      </c>
      <c r="I18" s="191">
        <f t="shared" si="3"/>
        <v>13853509</v>
      </c>
      <c r="J18" s="191">
        <f t="shared" si="3"/>
        <v>13853509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6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>
        <v>357763855</v>
      </c>
      <c r="D20" s="191">
        <v>357763855</v>
      </c>
      <c r="E20" s="199">
        <f t="shared" si="1"/>
        <v>0</v>
      </c>
      <c r="F20" s="191"/>
      <c r="G20" s="191"/>
      <c r="H20" s="191">
        <f t="shared" si="6"/>
        <v>0</v>
      </c>
      <c r="I20" s="191">
        <f t="shared" si="3"/>
        <v>357763855</v>
      </c>
      <c r="J20" s="191">
        <f t="shared" si="3"/>
        <v>357763855</v>
      </c>
      <c r="K20" s="191">
        <f t="shared" si="4"/>
        <v>0</v>
      </c>
    </row>
    <row r="21" spans="2:11" ht="13.35" customHeight="1">
      <c r="B21" s="192" t="s">
        <v>6269</v>
      </c>
      <c r="C21" s="190">
        <v>78312948</v>
      </c>
      <c r="D21" s="190">
        <v>78312948</v>
      </c>
      <c r="E21" s="197">
        <f t="shared" si="1"/>
        <v>0</v>
      </c>
      <c r="F21" s="190"/>
      <c r="G21" s="190"/>
      <c r="H21" s="190">
        <f t="shared" si="6"/>
        <v>0</v>
      </c>
      <c r="I21" s="190">
        <f t="shared" si="3"/>
        <v>78312948</v>
      </c>
      <c r="J21" s="190">
        <f t="shared" si="3"/>
        <v>78312948</v>
      </c>
      <c r="K21" s="190">
        <f t="shared" si="4"/>
        <v>0</v>
      </c>
    </row>
    <row r="22" spans="2:11" ht="13.35" customHeight="1">
      <c r="B22" s="198" t="s">
        <v>6270</v>
      </c>
      <c r="C22" s="191">
        <v>8967338</v>
      </c>
      <c r="D22" s="191">
        <v>8967338</v>
      </c>
      <c r="E22" s="199">
        <f t="shared" si="1"/>
        <v>0</v>
      </c>
      <c r="F22" s="191"/>
      <c r="G22" s="191"/>
      <c r="H22" s="191">
        <f t="shared" si="6"/>
        <v>0</v>
      </c>
      <c r="I22" s="191">
        <f t="shared" si="3"/>
        <v>8967338</v>
      </c>
      <c r="J22" s="191">
        <f t="shared" si="3"/>
        <v>8967338</v>
      </c>
      <c r="K22" s="191">
        <f t="shared" si="4"/>
        <v>0</v>
      </c>
    </row>
    <row r="23" spans="2:11" ht="13.35" customHeight="1">
      <c r="B23" s="192" t="s">
        <v>6271</v>
      </c>
      <c r="C23" s="190">
        <v>5138298</v>
      </c>
      <c r="D23" s="190">
        <v>5138298</v>
      </c>
      <c r="E23" s="197">
        <f t="shared" si="1"/>
        <v>0</v>
      </c>
      <c r="F23" s="190"/>
      <c r="G23" s="190"/>
      <c r="H23" s="190">
        <f t="shared" si="6"/>
        <v>0</v>
      </c>
      <c r="I23" s="190">
        <f t="shared" si="3"/>
        <v>5138298</v>
      </c>
      <c r="J23" s="190">
        <f t="shared" si="3"/>
        <v>5138298</v>
      </c>
      <c r="K23" s="190">
        <f t="shared" si="4"/>
        <v>0</v>
      </c>
    </row>
    <row r="24" spans="2:11" ht="13.35" customHeight="1">
      <c r="B24" s="198" t="s">
        <v>6302</v>
      </c>
      <c r="C24" s="191">
        <f>825000+206250</f>
        <v>1031250</v>
      </c>
      <c r="D24" s="191"/>
      <c r="E24" s="199">
        <f t="shared" si="1"/>
        <v>-1031250</v>
      </c>
      <c r="F24" s="191"/>
      <c r="G24" s="191">
        <f>825000+206250</f>
        <v>1031250</v>
      </c>
      <c r="H24" s="191">
        <f t="shared" si="6"/>
        <v>-1031250</v>
      </c>
      <c r="I24" s="191">
        <f t="shared" si="3"/>
        <v>1031250</v>
      </c>
      <c r="J24" s="191">
        <f t="shared" si="3"/>
        <v>1031250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6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6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6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22857625</v>
      </c>
      <c r="D28" s="189">
        <f t="shared" ref="D28:H28" si="7">SUM(D29:D36)</f>
        <v>22857625</v>
      </c>
      <c r="E28" s="189">
        <f t="shared" si="1"/>
        <v>0</v>
      </c>
      <c r="F28" s="189">
        <f t="shared" si="7"/>
        <v>0</v>
      </c>
      <c r="G28" s="189">
        <f t="shared" si="7"/>
        <v>0</v>
      </c>
      <c r="H28" s="189">
        <f t="shared" si="7"/>
        <v>0</v>
      </c>
      <c r="I28" s="189">
        <f t="shared" si="3"/>
        <v>22857625</v>
      </c>
      <c r="J28" s="189">
        <f t="shared" si="3"/>
        <v>22857625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ref="H29:H36" si="8">+F29-G29</f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8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8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>
        <v>22857625</v>
      </c>
      <c r="D32" s="190">
        <v>22857625</v>
      </c>
      <c r="E32" s="197">
        <f t="shared" si="1"/>
        <v>0</v>
      </c>
      <c r="F32" s="190"/>
      <c r="G32" s="190"/>
      <c r="H32" s="190">
        <f t="shared" si="8"/>
        <v>0</v>
      </c>
      <c r="I32" s="190">
        <f t="shared" si="3"/>
        <v>22857625</v>
      </c>
      <c r="J32" s="190">
        <f t="shared" si="3"/>
        <v>22857625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8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8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8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8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17147000</v>
      </c>
      <c r="D37" s="189">
        <f t="shared" ref="D37:H37" si="9">+SUM(D38:D39)</f>
        <v>17147000</v>
      </c>
      <c r="E37" s="189">
        <f t="shared" si="1"/>
        <v>0</v>
      </c>
      <c r="F37" s="189">
        <f t="shared" si="9"/>
        <v>0</v>
      </c>
      <c r="G37" s="189">
        <f t="shared" si="9"/>
        <v>0</v>
      </c>
      <c r="H37" s="189">
        <f t="shared" si="9"/>
        <v>0</v>
      </c>
      <c r="I37" s="189">
        <f t="shared" si="3"/>
        <v>17147000</v>
      </c>
      <c r="J37" s="189">
        <f t="shared" si="3"/>
        <v>17147000</v>
      </c>
      <c r="K37" s="189">
        <f t="shared" si="4"/>
        <v>0</v>
      </c>
    </row>
    <row r="38" spans="2:11" ht="13.35" customHeight="1">
      <c r="B38" s="198" t="s">
        <v>6283</v>
      </c>
      <c r="C38" s="191">
        <v>17147000</v>
      </c>
      <c r="D38" s="191">
        <v>17147000</v>
      </c>
      <c r="E38" s="200">
        <f t="shared" si="1"/>
        <v>0</v>
      </c>
      <c r="F38" s="191"/>
      <c r="G38" s="191"/>
      <c r="H38" s="191">
        <f t="shared" ref="H38:H39" si="10">+F38-G38</f>
        <v>0</v>
      </c>
      <c r="I38" s="191">
        <f t="shared" si="3"/>
        <v>17147000</v>
      </c>
      <c r="J38" s="191">
        <f t="shared" si="3"/>
        <v>17147000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10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9374800</v>
      </c>
      <c r="D40" s="189">
        <f t="shared" ref="D40:H40" si="11">SUM(D41:D44)</f>
        <v>5175000</v>
      </c>
      <c r="E40" s="189">
        <f t="shared" si="1"/>
        <v>-4199800</v>
      </c>
      <c r="F40" s="189">
        <f t="shared" si="11"/>
        <v>0</v>
      </c>
      <c r="G40" s="189">
        <f t="shared" si="11"/>
        <v>4199800</v>
      </c>
      <c r="H40" s="189">
        <f t="shared" si="11"/>
        <v>-4199800</v>
      </c>
      <c r="I40" s="189">
        <f t="shared" si="3"/>
        <v>9374800</v>
      </c>
      <c r="J40" s="189">
        <f t="shared" si="3"/>
        <v>9374800</v>
      </c>
      <c r="K40" s="189">
        <f t="shared" si="4"/>
        <v>0</v>
      </c>
    </row>
    <row r="41" spans="2:11" ht="13.35" customHeight="1">
      <c r="B41" s="198" t="s">
        <v>6286</v>
      </c>
      <c r="C41" s="191">
        <v>9374800</v>
      </c>
      <c r="D41" s="191">
        <v>4631625</v>
      </c>
      <c r="E41" s="200">
        <f t="shared" si="1"/>
        <v>-4743175</v>
      </c>
      <c r="F41" s="191"/>
      <c r="G41" s="191">
        <v>4199800</v>
      </c>
      <c r="H41" s="191">
        <f t="shared" ref="H41:H44" si="12">+F41-G41</f>
        <v>-4199800</v>
      </c>
      <c r="I41" s="191">
        <f t="shared" si="3"/>
        <v>9374800</v>
      </c>
      <c r="J41" s="191">
        <f t="shared" si="3"/>
        <v>8831425</v>
      </c>
      <c r="K41" s="191">
        <f t="shared" si="4"/>
        <v>543375</v>
      </c>
    </row>
    <row r="42" spans="2:11" ht="13.35" customHeight="1">
      <c r="B42" s="192" t="s">
        <v>6301</v>
      </c>
      <c r="C42" s="190"/>
      <c r="D42" s="190">
        <v>25875</v>
      </c>
      <c r="E42" s="194">
        <f t="shared" si="1"/>
        <v>25875</v>
      </c>
      <c r="F42" s="190"/>
      <c r="G42" s="190"/>
      <c r="H42" s="190"/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>
        <v>517500</v>
      </c>
      <c r="E43" s="200">
        <f t="shared" si="1"/>
        <v>517500</v>
      </c>
      <c r="F43" s="191"/>
      <c r="G43" s="191"/>
      <c r="H43" s="191"/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1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H45" si="13">SUM(D46:D49)</f>
        <v>0</v>
      </c>
      <c r="E45" s="189">
        <f t="shared" si="1"/>
        <v>0</v>
      </c>
      <c r="F45" s="189">
        <f t="shared" si="13"/>
        <v>0</v>
      </c>
      <c r="G45" s="189">
        <f t="shared" si="13"/>
        <v>0</v>
      </c>
      <c r="H45" s="189">
        <f t="shared" si="13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ref="H46:H49" si="14">+F46-G46</f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14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14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14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114565745</v>
      </c>
      <c r="D50" s="189">
        <f t="shared" ref="D50:G50" si="15">SUM(D51:D53)</f>
        <v>114565745</v>
      </c>
      <c r="E50" s="189">
        <f t="shared" si="1"/>
        <v>0</v>
      </c>
      <c r="F50" s="189">
        <f t="shared" si="15"/>
        <v>0</v>
      </c>
      <c r="G50" s="189">
        <f t="shared" si="15"/>
        <v>0</v>
      </c>
      <c r="H50" s="189">
        <f>SUM(H51:H53)</f>
        <v>0</v>
      </c>
      <c r="I50" s="189">
        <f t="shared" si="3"/>
        <v>114565745</v>
      </c>
      <c r="J50" s="189">
        <f t="shared" si="3"/>
        <v>114565745</v>
      </c>
      <c r="K50" s="189">
        <f t="shared" si="4"/>
        <v>0</v>
      </c>
    </row>
    <row r="51" spans="2:11" ht="13.35" customHeight="1">
      <c r="B51" s="198" t="s">
        <v>6293</v>
      </c>
      <c r="C51" s="191">
        <v>89798547</v>
      </c>
      <c r="D51" s="191">
        <v>89798547</v>
      </c>
      <c r="E51" s="200">
        <f t="shared" si="1"/>
        <v>0</v>
      </c>
      <c r="F51" s="191"/>
      <c r="G51" s="191"/>
      <c r="H51" s="191">
        <f t="shared" ref="H51:H53" si="16">+F51-G51</f>
        <v>0</v>
      </c>
      <c r="I51" s="191">
        <f t="shared" si="3"/>
        <v>89798547</v>
      </c>
      <c r="J51" s="191">
        <f t="shared" si="3"/>
        <v>89798547</v>
      </c>
      <c r="K51" s="191">
        <f t="shared" si="4"/>
        <v>0</v>
      </c>
    </row>
    <row r="52" spans="2:11" ht="13.35" customHeight="1">
      <c r="B52" s="192" t="s">
        <v>6294</v>
      </c>
      <c r="C52" s="190">
        <v>24767198</v>
      </c>
      <c r="D52" s="190">
        <v>24767198</v>
      </c>
      <c r="E52" s="194">
        <f t="shared" si="1"/>
        <v>0</v>
      </c>
      <c r="F52" s="190"/>
      <c r="G52" s="190"/>
      <c r="H52" s="190">
        <f t="shared" si="16"/>
        <v>0</v>
      </c>
      <c r="I52" s="190">
        <f t="shared" si="3"/>
        <v>24767198</v>
      </c>
      <c r="J52" s="190">
        <f t="shared" si="3"/>
        <v>24767198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16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>
        <f t="shared" ref="C54:D54" si="17">SUM(C55:C56)</f>
        <v>0</v>
      </c>
      <c r="D54" s="189">
        <f t="shared" si="17"/>
        <v>0</v>
      </c>
      <c r="E54" s="189">
        <f t="shared" si="1"/>
        <v>0</v>
      </c>
      <c r="F54" s="189">
        <f t="shared" ref="F54:H54" si="18">SUM(F55:F56)</f>
        <v>0</v>
      </c>
      <c r="G54" s="189">
        <f t="shared" si="18"/>
        <v>0</v>
      </c>
      <c r="H54" s="189">
        <f t="shared" si="18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>F55-G55</f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>F56-G56</f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H57" si="19">SUM(D58:D60)</f>
        <v>0</v>
      </c>
      <c r="E57" s="189">
        <f t="shared" si="1"/>
        <v>0</v>
      </c>
      <c r="F57" s="189">
        <f t="shared" si="19"/>
        <v>0</v>
      </c>
      <c r="G57" s="189">
        <f t="shared" si="19"/>
        <v>0</v>
      </c>
      <c r="H57" s="189">
        <f t="shared" si="19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ref="H58:H60" si="20">+F58-G58</f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0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0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C5+C9+C28+C37+C40+C45+C50+C54+C57</f>
        <v>632970505</v>
      </c>
      <c r="D61" s="195">
        <f t="shared" ref="D61:J61" si="21">D5+D9+D28+D37+D40+D45+D50+D54+D57</f>
        <v>627739455</v>
      </c>
      <c r="E61" s="195">
        <f t="shared" si="21"/>
        <v>-5231050</v>
      </c>
      <c r="F61" s="195">
        <f t="shared" si="21"/>
        <v>0</v>
      </c>
      <c r="G61" s="195">
        <f t="shared" si="21"/>
        <v>5231050</v>
      </c>
      <c r="H61" s="195">
        <f t="shared" si="21"/>
        <v>-5231050</v>
      </c>
      <c r="I61" s="195">
        <f t="shared" si="21"/>
        <v>632970505</v>
      </c>
      <c r="J61" s="195">
        <f t="shared" si="21"/>
        <v>632970505</v>
      </c>
      <c r="K61" s="195">
        <f>K5+K9+K28+K37+K40+K45+K50+K54+K57</f>
        <v>0</v>
      </c>
    </row>
  </sheetData>
  <mergeCells count="4">
    <mergeCell ref="I3:K3"/>
    <mergeCell ref="B3:B4"/>
    <mergeCell ref="C3:E3"/>
    <mergeCell ref="F3:H3"/>
  </mergeCells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394D-A4AD-4BA4-868D-3B65ABDF35C9}">
  <sheetPr>
    <tabColor theme="9"/>
  </sheetPr>
  <dimension ref="A1:AO61"/>
  <sheetViews>
    <sheetView showGridLines="0" zoomScaleNormal="100" workbookViewId="0">
      <pane xSplit="3" ySplit="4" topLeftCell="G32" activePane="bottomRight" state="frozen"/>
      <selection pane="bottomRight" activeCell="J51" sqref="J51:J52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2.42578125" style="7" bestFit="1" customWidth="1"/>
    <col min="10" max="10" width="17.85546875" style="7" customWidth="1"/>
    <col min="11" max="11" width="18.5703125" style="7" customWidth="1"/>
    <col min="12" max="41" width="11.5703125" style="6"/>
    <col min="42" max="16384" width="11.5703125" style="5"/>
  </cols>
  <sheetData>
    <row r="1" spans="1:11" ht="13.35" customHeight="1">
      <c r="A1" s="5" t="s">
        <v>6247</v>
      </c>
      <c r="B1" s="9" t="s">
        <v>738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0</v>
      </c>
      <c r="D9" s="189">
        <f t="shared" ref="D9:G9" si="5">SUM(D10:D27)</f>
        <v>0</v>
      </c>
      <c r="E9" s="189">
        <f t="shared" si="1"/>
        <v>0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0</v>
      </c>
      <c r="J9" s="189">
        <f t="shared" si="3"/>
        <v>0</v>
      </c>
      <c r="K9" s="189">
        <f t="shared" si="4"/>
        <v>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/>
      <c r="D16" s="191"/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0</v>
      </c>
      <c r="J16" s="191">
        <f t="shared" si="3"/>
        <v>0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/>
      <c r="D18" s="191"/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0</v>
      </c>
      <c r="J18" s="191">
        <f t="shared" si="3"/>
        <v>0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/>
      <c r="D21" s="190"/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0</v>
      </c>
      <c r="J21" s="190">
        <f t="shared" si="3"/>
        <v>0</v>
      </c>
      <c r="K21" s="190">
        <f t="shared" si="4"/>
        <v>0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6775500</v>
      </c>
      <c r="E28" s="189">
        <f t="shared" si="1"/>
        <v>6775500</v>
      </c>
      <c r="F28" s="189">
        <f t="shared" si="6"/>
        <v>6275500</v>
      </c>
      <c r="G28" s="189">
        <f t="shared" si="6"/>
        <v>0</v>
      </c>
      <c r="H28" s="189">
        <f t="shared" si="2"/>
        <v>-6275500</v>
      </c>
      <c r="I28" s="189">
        <f t="shared" si="3"/>
        <v>6275500</v>
      </c>
      <c r="J28" s="189">
        <f t="shared" si="3"/>
        <v>6775500</v>
      </c>
      <c r="K28" s="189">
        <f t="shared" si="4"/>
        <v>500000</v>
      </c>
    </row>
    <row r="29" spans="2:11" ht="13.35" customHeight="1">
      <c r="B29" s="198" t="s">
        <v>6276</v>
      </c>
      <c r="C29" s="191"/>
      <c r="D29" s="191">
        <v>1275500</v>
      </c>
      <c r="E29" s="199">
        <f t="shared" si="1"/>
        <v>1275500</v>
      </c>
      <c r="F29" s="191">
        <v>1275500</v>
      </c>
      <c r="G29" s="191"/>
      <c r="H29" s="191">
        <f t="shared" si="2"/>
        <v>-1275500</v>
      </c>
      <c r="I29" s="191">
        <f t="shared" si="3"/>
        <v>1275500</v>
      </c>
      <c r="J29" s="191">
        <f t="shared" si="3"/>
        <v>1275500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>
        <v>5000000</v>
      </c>
      <c r="E31" s="199">
        <f t="shared" si="1"/>
        <v>5000000</v>
      </c>
      <c r="F31" s="191">
        <v>5000000</v>
      </c>
      <c r="G31" s="191"/>
      <c r="H31" s="191">
        <f t="shared" si="2"/>
        <v>-5000000</v>
      </c>
      <c r="I31" s="191">
        <f t="shared" si="3"/>
        <v>5000000</v>
      </c>
      <c r="J31" s="191">
        <f t="shared" si="3"/>
        <v>5000000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>
        <v>500000</v>
      </c>
      <c r="E36" s="197">
        <f t="shared" si="1"/>
        <v>500000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500000</v>
      </c>
      <c r="K36" s="190">
        <f t="shared" si="4"/>
        <v>500000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0</v>
      </c>
      <c r="E37" s="189">
        <f t="shared" si="1"/>
        <v>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0</v>
      </c>
      <c r="K37" s="189">
        <f t="shared" si="4"/>
        <v>0</v>
      </c>
    </row>
    <row r="38" spans="2:11" ht="13.35" customHeight="1">
      <c r="B38" s="198" t="s">
        <v>6283</v>
      </c>
      <c r="C38" s="191"/>
      <c r="D38" s="191"/>
      <c r="E38" s="200">
        <f t="shared" si="1"/>
        <v>0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0</v>
      </c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0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0</v>
      </c>
      <c r="D50" s="189">
        <f t="shared" ref="D50:G50" si="10">SUM(D51:D53)</f>
        <v>5578086</v>
      </c>
      <c r="E50" s="189">
        <f t="shared" si="1"/>
        <v>5578086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0</v>
      </c>
      <c r="J50" s="189">
        <f t="shared" si="3"/>
        <v>5578086</v>
      </c>
      <c r="K50" s="189">
        <f t="shared" si="4"/>
        <v>5578086</v>
      </c>
    </row>
    <row r="51" spans="2:11" ht="13.35" customHeight="1">
      <c r="B51" s="198" t="s">
        <v>6293</v>
      </c>
      <c r="C51" s="191"/>
      <c r="D51" s="191">
        <v>4296846</v>
      </c>
      <c r="E51" s="200">
        <f t="shared" si="1"/>
        <v>4296846</v>
      </c>
      <c r="F51" s="191"/>
      <c r="G51" s="191"/>
      <c r="H51" s="191">
        <f t="shared" si="2"/>
        <v>0</v>
      </c>
      <c r="I51" s="191">
        <f t="shared" si="3"/>
        <v>0</v>
      </c>
      <c r="J51" s="191">
        <f t="shared" si="3"/>
        <v>4296846</v>
      </c>
      <c r="K51" s="191">
        <f t="shared" si="4"/>
        <v>4296846</v>
      </c>
    </row>
    <row r="52" spans="2:11" ht="13.35" customHeight="1">
      <c r="B52" s="192" t="s">
        <v>6294</v>
      </c>
      <c r="C52" s="190"/>
      <c r="D52" s="190">
        <v>1281240</v>
      </c>
      <c r="E52" s="194">
        <f t="shared" si="1"/>
        <v>1281240</v>
      </c>
      <c r="F52" s="190"/>
      <c r="G52" s="190"/>
      <c r="H52" s="190">
        <f t="shared" si="2"/>
        <v>0</v>
      </c>
      <c r="I52" s="190">
        <f t="shared" si="3"/>
        <v>0</v>
      </c>
      <c r="J52" s="190">
        <f t="shared" si="3"/>
        <v>1281240</v>
      </c>
      <c r="K52" s="190">
        <f t="shared" si="4"/>
        <v>1281240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0</v>
      </c>
      <c r="D61" s="195">
        <f t="shared" ref="D61:K61" si="12">D5+D9+D28+D37+D40+D45+D50</f>
        <v>12353586</v>
      </c>
      <c r="E61" s="195">
        <f t="shared" si="12"/>
        <v>12353586</v>
      </c>
      <c r="F61" s="195">
        <f t="shared" si="12"/>
        <v>6275500</v>
      </c>
      <c r="G61" s="195">
        <f t="shared" si="12"/>
        <v>0</v>
      </c>
      <c r="H61" s="195">
        <f t="shared" si="12"/>
        <v>-6275500</v>
      </c>
      <c r="I61" s="195">
        <f t="shared" si="12"/>
        <v>6275500</v>
      </c>
      <c r="J61" s="195">
        <f t="shared" si="12"/>
        <v>12353586</v>
      </c>
      <c r="K61" s="195">
        <f t="shared" si="12"/>
        <v>6078086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DCB1-52F1-485E-AA0D-9375D93245EF}">
  <sheetPr>
    <tabColor theme="9"/>
  </sheetPr>
  <dimension ref="A1:AO61"/>
  <sheetViews>
    <sheetView showGridLines="0" zoomScaleNormal="100" workbookViewId="0">
      <pane xSplit="3" ySplit="4" topLeftCell="G30" activePane="bottomRight" state="frozen"/>
      <selection pane="bottomRight" activeCell="C63" sqref="C63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61.71093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25.28515625" style="7" customWidth="1"/>
    <col min="8" max="8" width="14.42578125" style="7" customWidth="1"/>
    <col min="9" max="9" width="12.42578125" style="7" bestFit="1" customWidth="1"/>
    <col min="10" max="10" width="17.85546875" style="7" customWidth="1"/>
    <col min="11" max="11" width="18.5703125" style="7" customWidth="1"/>
    <col min="12" max="41" width="11.5703125" style="6"/>
    <col min="42" max="16384" width="11.5703125" style="5"/>
  </cols>
  <sheetData>
    <row r="1" spans="1:11" ht="13.35" customHeight="1">
      <c r="A1" s="5" t="s">
        <v>6247</v>
      </c>
      <c r="B1" s="9" t="s">
        <v>739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04" t="s">
        <v>6252</v>
      </c>
      <c r="J3" s="404"/>
      <c r="K3" s="404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1" si="1">D7-C7</f>
        <v>0</v>
      </c>
      <c r="F7" s="191"/>
      <c r="G7" s="191"/>
      <c r="H7" s="191">
        <f t="shared" ref="H7:H61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1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270187685</v>
      </c>
      <c r="D9" s="189">
        <f t="shared" ref="D9:G9" si="5">SUM(D10:D27)</f>
        <v>282972170</v>
      </c>
      <c r="E9" s="189">
        <f t="shared" si="1"/>
        <v>12784485</v>
      </c>
      <c r="F9" s="189">
        <f t="shared" si="5"/>
        <v>0</v>
      </c>
      <c r="G9" s="189">
        <f t="shared" si="5"/>
        <v>2477647</v>
      </c>
      <c r="H9" s="189">
        <f t="shared" si="2"/>
        <v>2477647</v>
      </c>
      <c r="I9" s="189">
        <f t="shared" si="3"/>
        <v>270187685</v>
      </c>
      <c r="J9" s="189">
        <f t="shared" si="3"/>
        <v>285449817</v>
      </c>
      <c r="K9" s="189">
        <f t="shared" si="4"/>
        <v>15262132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3192136</v>
      </c>
      <c r="D16" s="191">
        <v>4957546</v>
      </c>
      <c r="E16" s="199">
        <f t="shared" si="1"/>
        <v>1765410</v>
      </c>
      <c r="F16" s="191"/>
      <c r="G16" s="191"/>
      <c r="H16" s="191">
        <f t="shared" si="2"/>
        <v>0</v>
      </c>
      <c r="I16" s="191">
        <f t="shared" si="3"/>
        <v>3192136</v>
      </c>
      <c r="J16" s="191">
        <f t="shared" si="3"/>
        <v>4957546</v>
      </c>
      <c r="K16" s="191">
        <f t="shared" si="4"/>
        <v>1765410</v>
      </c>
    </row>
    <row r="17" spans="2:11" ht="13.35" customHeight="1">
      <c r="B17" s="192" t="s">
        <v>6265</v>
      </c>
      <c r="C17" s="190">
        <v>1599592</v>
      </c>
      <c r="D17" s="190">
        <v>1599592</v>
      </c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1599592</v>
      </c>
      <c r="J17" s="190">
        <f t="shared" si="3"/>
        <v>1599592</v>
      </c>
      <c r="K17" s="190">
        <f t="shared" si="4"/>
        <v>0</v>
      </c>
    </row>
    <row r="18" spans="2:11" ht="13.35" customHeight="1">
      <c r="B18" s="198" t="s">
        <v>6266</v>
      </c>
      <c r="C18" s="191">
        <v>11160738</v>
      </c>
      <c r="D18" s="191">
        <v>18176347</v>
      </c>
      <c r="E18" s="199">
        <f t="shared" si="1"/>
        <v>7015609</v>
      </c>
      <c r="F18" s="191"/>
      <c r="G18" s="191"/>
      <c r="H18" s="191">
        <f t="shared" si="2"/>
        <v>0</v>
      </c>
      <c r="I18" s="191">
        <f t="shared" si="3"/>
        <v>11160738</v>
      </c>
      <c r="J18" s="191">
        <f t="shared" si="3"/>
        <v>18176347</v>
      </c>
      <c r="K18" s="191">
        <f t="shared" si="4"/>
        <v>7015609</v>
      </c>
    </row>
    <row r="19" spans="2:11" ht="13.35" customHeight="1">
      <c r="B19" s="192" t="s">
        <v>6267</v>
      </c>
      <c r="C19" s="190">
        <v>1599592</v>
      </c>
      <c r="D19" s="190">
        <v>1599592</v>
      </c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1599592</v>
      </c>
      <c r="J19" s="190">
        <f t="shared" si="3"/>
        <v>1599592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85738508</v>
      </c>
      <c r="D21" s="190">
        <v>83803669</v>
      </c>
      <c r="E21" s="197">
        <f t="shared" si="1"/>
        <v>-1934839</v>
      </c>
      <c r="F21" s="190"/>
      <c r="G21" s="190"/>
      <c r="H21" s="190">
        <f t="shared" si="2"/>
        <v>0</v>
      </c>
      <c r="I21" s="190">
        <f t="shared" si="3"/>
        <v>85738508</v>
      </c>
      <c r="J21" s="190">
        <f t="shared" si="3"/>
        <v>83803669</v>
      </c>
      <c r="K21" s="190">
        <f t="shared" si="4"/>
        <v>-1934839</v>
      </c>
    </row>
    <row r="22" spans="2:11" ht="13.35" customHeight="1">
      <c r="B22" s="198" t="s">
        <v>6270</v>
      </c>
      <c r="C22" s="191">
        <v>115544820</v>
      </c>
      <c r="D22" s="191">
        <v>172835424</v>
      </c>
      <c r="E22" s="199">
        <f>D22-C22</f>
        <v>57290604</v>
      </c>
      <c r="F22" s="191"/>
      <c r="G22" s="191"/>
      <c r="H22" s="191">
        <f t="shared" si="2"/>
        <v>0</v>
      </c>
      <c r="I22" s="191">
        <f t="shared" si="3"/>
        <v>115544820</v>
      </c>
      <c r="J22" s="191">
        <f t="shared" si="3"/>
        <v>172835424</v>
      </c>
      <c r="K22" s="191">
        <f t="shared" si="4"/>
        <v>57290604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>
        <v>2477647</v>
      </c>
      <c r="D24" s="191"/>
      <c r="E24" s="199">
        <f t="shared" si="1"/>
        <v>-2477647</v>
      </c>
      <c r="F24" s="191"/>
      <c r="G24" s="191">
        <v>2477647</v>
      </c>
      <c r="H24" s="191">
        <f t="shared" si="2"/>
        <v>2477647</v>
      </c>
      <c r="I24" s="191">
        <f t="shared" si="3"/>
        <v>2477647</v>
      </c>
      <c r="J24" s="191">
        <f t="shared" si="3"/>
        <v>2477647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>
        <f>34021846+14852806</f>
        <v>48874652</v>
      </c>
      <c r="D27" s="190"/>
      <c r="E27" s="321">
        <f t="shared" si="1"/>
        <v>-48874652</v>
      </c>
      <c r="F27" s="190"/>
      <c r="G27" s="190"/>
      <c r="H27" s="190">
        <f t="shared" si="2"/>
        <v>0</v>
      </c>
      <c r="I27" s="190">
        <f t="shared" si="3"/>
        <v>48874652</v>
      </c>
      <c r="J27" s="190">
        <f t="shared" si="3"/>
        <v>0</v>
      </c>
      <c r="K27" s="190">
        <f t="shared" si="4"/>
        <v>-48874652</v>
      </c>
    </row>
    <row r="28" spans="2:11" ht="13.35" customHeight="1">
      <c r="B28" s="196" t="s">
        <v>799</v>
      </c>
      <c r="C28" s="189">
        <f>SUM(C29:C36)</f>
        <v>9220000</v>
      </c>
      <c r="D28" s="189">
        <f t="shared" ref="D28:G28" si="6">SUM(D29:D36)</f>
        <v>9220000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9220000</v>
      </c>
      <c r="J28" s="189">
        <f t="shared" si="3"/>
        <v>9220000</v>
      </c>
      <c r="K28" s="189">
        <f t="shared" si="4"/>
        <v>0</v>
      </c>
    </row>
    <row r="29" spans="2:11" ht="13.35" customHeight="1">
      <c r="B29" s="198" t="s">
        <v>6276</v>
      </c>
      <c r="C29" s="191">
        <v>9220000</v>
      </c>
      <c r="D29" s="191">
        <v>9220000</v>
      </c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9220000</v>
      </c>
      <c r="J29" s="191">
        <f t="shared" si="3"/>
        <v>9220000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428520</v>
      </c>
      <c r="E37" s="189">
        <f t="shared" si="1"/>
        <v>428520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428520</v>
      </c>
      <c r="K37" s="189">
        <f t="shared" si="4"/>
        <v>428520</v>
      </c>
    </row>
    <row r="38" spans="2:11" ht="13.35" customHeight="1">
      <c r="B38" s="198" t="s">
        <v>6283</v>
      </c>
      <c r="C38" s="191"/>
      <c r="D38" s="191">
        <v>428520</v>
      </c>
      <c r="E38" s="200">
        <f t="shared" si="1"/>
        <v>428520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428520</v>
      </c>
      <c r="K38" s="191">
        <f t="shared" si="4"/>
        <v>428520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>SUM(D41:D44)</f>
        <v>0</v>
      </c>
      <c r="E40" s="189">
        <f t="shared" si="1"/>
        <v>0</v>
      </c>
      <c r="F40" s="189">
        <f>SUM(F41:F44)</f>
        <v>0</v>
      </c>
      <c r="G40" s="189">
        <f>SUM(G41:G44)</f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/>
      <c r="F42" s="190"/>
      <c r="G42" s="190"/>
      <c r="H42" s="190"/>
      <c r="I42" s="190"/>
      <c r="J42" s="190"/>
      <c r="K42" s="190"/>
    </row>
    <row r="43" spans="2:11" ht="13.35" customHeight="1">
      <c r="B43" s="198" t="s">
        <v>6288</v>
      </c>
      <c r="C43" s="191"/>
      <c r="D43" s="191"/>
      <c r="E43" s="200"/>
      <c r="F43" s="191"/>
      <c r="G43" s="191"/>
      <c r="H43" s="191"/>
      <c r="I43" s="191"/>
      <c r="J43" s="191"/>
      <c r="K43" s="191"/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8">SUM(D46:D49)</f>
        <v>0</v>
      </c>
      <c r="E45" s="189">
        <f t="shared" si="1"/>
        <v>0</v>
      </c>
      <c r="F45" s="189">
        <f t="shared" si="8"/>
        <v>0</v>
      </c>
      <c r="G45" s="189">
        <f t="shared" si="8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101596906</v>
      </c>
      <c r="D50" s="189">
        <f t="shared" ref="D50:G50" si="9">SUM(D51:D53)</f>
        <v>101596906</v>
      </c>
      <c r="E50" s="189">
        <f t="shared" si="1"/>
        <v>0</v>
      </c>
      <c r="F50" s="189">
        <f t="shared" si="9"/>
        <v>0</v>
      </c>
      <c r="G50" s="189">
        <f t="shared" si="9"/>
        <v>0</v>
      </c>
      <c r="H50" s="189">
        <f t="shared" si="2"/>
        <v>0</v>
      </c>
      <c r="I50" s="189">
        <f t="shared" si="3"/>
        <v>101596906</v>
      </c>
      <c r="J50" s="189">
        <f t="shared" si="3"/>
        <v>101596906</v>
      </c>
      <c r="K50" s="189">
        <f t="shared" si="4"/>
        <v>0</v>
      </c>
    </row>
    <row r="51" spans="2:11" ht="13.35" customHeight="1">
      <c r="B51" s="198" t="s">
        <v>6293</v>
      </c>
      <c r="C51" s="191">
        <v>77761671</v>
      </c>
      <c r="D51" s="191">
        <v>77761671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77761671</v>
      </c>
      <c r="J51" s="191">
        <f t="shared" si="3"/>
        <v>77761671</v>
      </c>
      <c r="K51" s="191">
        <f t="shared" si="4"/>
        <v>0</v>
      </c>
    </row>
    <row r="52" spans="2:11" ht="13.35" customHeight="1">
      <c r="B52" s="192" t="s">
        <v>6294</v>
      </c>
      <c r="C52" s="190">
        <v>23835235</v>
      </c>
      <c r="D52" s="190">
        <v>23835235</v>
      </c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23835235</v>
      </c>
      <c r="J52" s="190">
        <f t="shared" si="3"/>
        <v>23835235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0">SUM(D58:D60)</f>
        <v>0</v>
      </c>
      <c r="E57" s="189">
        <f t="shared" si="1"/>
        <v>0</v>
      </c>
      <c r="F57" s="189">
        <f t="shared" si="10"/>
        <v>0</v>
      </c>
      <c r="G57" s="189">
        <f t="shared" si="10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381004591</v>
      </c>
      <c r="D61" s="195">
        <f>D5+D9+D28+D37+D40+D45+D50</f>
        <v>394217596</v>
      </c>
      <c r="E61" s="195">
        <f t="shared" si="1"/>
        <v>13213005</v>
      </c>
      <c r="F61" s="195">
        <f>F5+F9+F28+F37+F40+F45</f>
        <v>0</v>
      </c>
      <c r="G61" s="195">
        <f>G5+G9+G28+G37+G40+G45</f>
        <v>2477647</v>
      </c>
      <c r="H61" s="195">
        <f t="shared" si="2"/>
        <v>2477647</v>
      </c>
      <c r="I61" s="195">
        <f>I5+I9+I28+I37+I40+I45+I50</f>
        <v>381004591</v>
      </c>
      <c r="J61" s="195">
        <f>J5+J9+J28+J37+J40+J45+J50</f>
        <v>396695243</v>
      </c>
      <c r="K61" s="195">
        <f t="shared" si="4"/>
        <v>15690652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03D9-B330-42D6-91AA-F57DDCEA27D5}">
  <sheetPr>
    <tabColor theme="9"/>
  </sheetPr>
  <dimension ref="A1:K61"/>
  <sheetViews>
    <sheetView showGridLines="0" zoomScaleNormal="100" workbookViewId="0">
      <pane xSplit="3" ySplit="4" topLeftCell="D31" activePane="bottomRight" state="frozen"/>
      <selection pane="bottomRight" activeCell="J29" sqref="J29:J36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740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11" t="s">
        <v>6252</v>
      </c>
      <c r="J3" s="412"/>
      <c r="K3" s="413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28485876</v>
      </c>
      <c r="D9" s="189">
        <f t="shared" ref="D9:G9" si="5">SUM(D10:D27)</f>
        <v>16616861</v>
      </c>
      <c r="E9" s="189">
        <f t="shared" si="1"/>
        <v>-11869015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28485876</v>
      </c>
      <c r="J9" s="189">
        <f t="shared" si="3"/>
        <v>16616861</v>
      </c>
      <c r="K9" s="189">
        <f t="shared" si="4"/>
        <v>-11869015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1018080</v>
      </c>
      <c r="D16" s="191">
        <v>593980</v>
      </c>
      <c r="E16" s="199">
        <f t="shared" si="1"/>
        <v>-424100</v>
      </c>
      <c r="F16" s="191"/>
      <c r="G16" s="191"/>
      <c r="H16" s="191">
        <f t="shared" si="2"/>
        <v>0</v>
      </c>
      <c r="I16" s="191">
        <f t="shared" si="3"/>
        <v>1018080</v>
      </c>
      <c r="J16" s="191">
        <f t="shared" si="3"/>
        <v>593980</v>
      </c>
      <c r="K16" s="191">
        <f t="shared" si="4"/>
        <v>-424100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3561600</v>
      </c>
      <c r="D18" s="191">
        <v>2077600</v>
      </c>
      <c r="E18" s="199">
        <f t="shared" si="1"/>
        <v>-1484000</v>
      </c>
      <c r="F18" s="191"/>
      <c r="G18" s="191"/>
      <c r="H18" s="191">
        <f t="shared" si="2"/>
        <v>0</v>
      </c>
      <c r="I18" s="191">
        <f t="shared" si="3"/>
        <v>3561600</v>
      </c>
      <c r="J18" s="191">
        <f t="shared" si="3"/>
        <v>2077600</v>
      </c>
      <c r="K18" s="191">
        <f t="shared" si="4"/>
        <v>-1484000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23906196</v>
      </c>
      <c r="D21" s="216">
        <v>13945281</v>
      </c>
      <c r="E21" s="197">
        <f t="shared" si="1"/>
        <v>-9960915</v>
      </c>
      <c r="F21" s="190"/>
      <c r="G21" s="190"/>
      <c r="H21" s="190">
        <f t="shared" si="2"/>
        <v>0</v>
      </c>
      <c r="I21" s="190">
        <f t="shared" si="3"/>
        <v>23906196</v>
      </c>
      <c r="J21" s="190">
        <f t="shared" si="3"/>
        <v>13945281</v>
      </c>
      <c r="K21" s="190">
        <f t="shared" si="4"/>
        <v>-9960915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27132000</v>
      </c>
      <c r="D28" s="189">
        <f t="shared" ref="D28:G28" si="6">SUM(D29:D36)</f>
        <v>27132000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27132000</v>
      </c>
      <c r="J28" s="189">
        <f t="shared" si="3"/>
        <v>27132000</v>
      </c>
      <c r="K28" s="189">
        <f t="shared" si="4"/>
        <v>0</v>
      </c>
    </row>
    <row r="29" spans="2:11" ht="13.35" customHeight="1">
      <c r="B29" s="198" t="s">
        <v>6276</v>
      </c>
      <c r="C29" s="191">
        <v>7132000</v>
      </c>
      <c r="D29" s="191">
        <v>7132000</v>
      </c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7132000</v>
      </c>
      <c r="J29" s="191">
        <f t="shared" si="3"/>
        <v>7132000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>
        <v>10000000</v>
      </c>
      <c r="D31" s="191">
        <v>10000000</v>
      </c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10000000</v>
      </c>
      <c r="J31" s="191">
        <f t="shared" si="3"/>
        <v>10000000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>
        <v>10000000</v>
      </c>
      <c r="D36" s="190">
        <v>10000000</v>
      </c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10000000</v>
      </c>
      <c r="J36" s="190">
        <f t="shared" si="3"/>
        <v>10000000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0</v>
      </c>
      <c r="E37" s="189">
        <f t="shared" si="1"/>
        <v>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0</v>
      </c>
      <c r="K37" s="189">
        <f t="shared" si="4"/>
        <v>0</v>
      </c>
    </row>
    <row r="38" spans="2:11" ht="13.35" customHeight="1">
      <c r="B38" s="198" t="s">
        <v>6283</v>
      </c>
      <c r="C38" s="191"/>
      <c r="D38" s="191"/>
      <c r="E38" s="200">
        <f t="shared" si="1"/>
        <v>0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69771549</v>
      </c>
      <c r="D50" s="189">
        <f t="shared" ref="D50:G50" si="10">SUM(D51:D53)</f>
        <v>69771549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69771549</v>
      </c>
      <c r="J50" s="189">
        <f t="shared" si="3"/>
        <v>69771549</v>
      </c>
      <c r="K50" s="189">
        <f t="shared" si="4"/>
        <v>0</v>
      </c>
    </row>
    <row r="51" spans="2:11" ht="13.35" customHeight="1">
      <c r="B51" s="198" t="s">
        <v>6293</v>
      </c>
      <c r="C51" s="191">
        <v>61755922</v>
      </c>
      <c r="D51" s="191">
        <v>61755922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61755922</v>
      </c>
      <c r="J51" s="191">
        <f t="shared" si="3"/>
        <v>61755922</v>
      </c>
      <c r="K51" s="191">
        <f t="shared" si="4"/>
        <v>0</v>
      </c>
    </row>
    <row r="52" spans="2:11" ht="13.35" customHeight="1">
      <c r="B52" s="192" t="s">
        <v>6294</v>
      </c>
      <c r="C52" s="190">
        <v>8015627</v>
      </c>
      <c r="D52" s="190">
        <v>8015627</v>
      </c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8015627</v>
      </c>
      <c r="J52" s="190">
        <f t="shared" si="3"/>
        <v>8015627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125389425</v>
      </c>
      <c r="D61" s="195">
        <f t="shared" ref="D61:K61" si="12">D5+D9+D28+D37+D40+D45+D50</f>
        <v>113520410</v>
      </c>
      <c r="E61" s="195">
        <f t="shared" si="12"/>
        <v>-11869015</v>
      </c>
      <c r="F61" s="195">
        <f t="shared" si="12"/>
        <v>0</v>
      </c>
      <c r="G61" s="195">
        <f t="shared" si="12"/>
        <v>0</v>
      </c>
      <c r="H61" s="195">
        <f t="shared" si="12"/>
        <v>0</v>
      </c>
      <c r="I61" s="195">
        <f t="shared" si="12"/>
        <v>125389425</v>
      </c>
      <c r="J61" s="195">
        <f t="shared" si="12"/>
        <v>113520410</v>
      </c>
      <c r="K61" s="195">
        <f t="shared" si="12"/>
        <v>-11869015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8D3EB-4FD3-4051-836A-F79EE6B20200}">
  <sheetPr>
    <tabColor theme="9"/>
  </sheetPr>
  <dimension ref="A1:K61"/>
  <sheetViews>
    <sheetView showGridLines="0" zoomScaleNormal="100" workbookViewId="0">
      <pane xSplit="3" ySplit="4" topLeftCell="D33" activePane="bottomRight" state="frozen"/>
      <selection pane="bottomRight" activeCell="J51" sqref="J51:J52"/>
      <selection pane="bottomLeft" activeCell="A5" sqref="A5"/>
      <selection pane="topRight" activeCell="D1" sqref="D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3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744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136499463</v>
      </c>
      <c r="D9" s="189">
        <f t="shared" ref="D9:G9" si="5">SUM(D10:D27)</f>
        <v>139949338</v>
      </c>
      <c r="E9" s="189">
        <f t="shared" si="1"/>
        <v>3449875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136499463</v>
      </c>
      <c r="J9" s="189">
        <f t="shared" si="3"/>
        <v>139949338</v>
      </c>
      <c r="K9" s="189">
        <f t="shared" si="4"/>
        <v>3449875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>
        <v>4383082</v>
      </c>
      <c r="E14" s="199">
        <f t="shared" si="1"/>
        <v>4383082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4383082</v>
      </c>
      <c r="K14" s="191">
        <f t="shared" si="4"/>
        <v>4383082</v>
      </c>
    </row>
    <row r="15" spans="1:11" ht="13.35" customHeight="1">
      <c r="B15" s="192" t="s">
        <v>6263</v>
      </c>
      <c r="C15" s="190">
        <v>763500</v>
      </c>
      <c r="D15" s="190">
        <v>65328624</v>
      </c>
      <c r="E15" s="197">
        <f t="shared" si="1"/>
        <v>64565124</v>
      </c>
      <c r="F15" s="190"/>
      <c r="G15" s="190"/>
      <c r="H15" s="190">
        <f t="shared" si="2"/>
        <v>0</v>
      </c>
      <c r="I15" s="190">
        <f t="shared" si="3"/>
        <v>763500</v>
      </c>
      <c r="J15" s="190">
        <f t="shared" si="3"/>
        <v>65328624</v>
      </c>
      <c r="K15" s="190">
        <f t="shared" si="4"/>
        <v>64565124</v>
      </c>
    </row>
    <row r="16" spans="1:11" ht="13.35" customHeight="1">
      <c r="B16" s="198" t="s">
        <v>6264</v>
      </c>
      <c r="C16" s="191">
        <v>941470</v>
      </c>
      <c r="D16" s="191">
        <v>956960</v>
      </c>
      <c r="E16" s="199">
        <f t="shared" si="1"/>
        <v>15490</v>
      </c>
      <c r="F16" s="191"/>
      <c r="G16" s="191"/>
      <c r="H16" s="191">
        <f t="shared" si="2"/>
        <v>0</v>
      </c>
      <c r="I16" s="191">
        <f t="shared" si="3"/>
        <v>941470</v>
      </c>
      <c r="J16" s="191">
        <f t="shared" si="3"/>
        <v>956960</v>
      </c>
      <c r="K16" s="191">
        <f t="shared" si="4"/>
        <v>15490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/>
      <c r="D18" s="191">
        <v>3335430</v>
      </c>
      <c r="E18" s="199">
        <f t="shared" si="1"/>
        <v>3335430</v>
      </c>
      <c r="F18" s="191"/>
      <c r="G18" s="191"/>
      <c r="H18" s="191">
        <f t="shared" si="2"/>
        <v>0</v>
      </c>
      <c r="I18" s="191">
        <f t="shared" si="3"/>
        <v>0</v>
      </c>
      <c r="J18" s="191">
        <f t="shared" si="3"/>
        <v>3335430</v>
      </c>
      <c r="K18" s="191">
        <f t="shared" si="4"/>
        <v>3335430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>
        <v>50248946</v>
      </c>
      <c r="E20" s="199">
        <f t="shared" si="1"/>
        <v>50248946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50248946</v>
      </c>
      <c r="K20" s="191">
        <f t="shared" si="4"/>
        <v>50248946</v>
      </c>
    </row>
    <row r="21" spans="2:11" ht="13.35" customHeight="1">
      <c r="B21" s="192" t="s">
        <v>6269</v>
      </c>
      <c r="C21" s="190">
        <v>15308391</v>
      </c>
      <c r="D21" s="216">
        <v>15407346</v>
      </c>
      <c r="E21" s="197">
        <f t="shared" si="1"/>
        <v>98955</v>
      </c>
      <c r="F21" s="190"/>
      <c r="G21" s="190"/>
      <c r="H21" s="190">
        <f t="shared" si="2"/>
        <v>0</v>
      </c>
      <c r="I21" s="190">
        <f t="shared" si="3"/>
        <v>15308391</v>
      </c>
      <c r="J21" s="190">
        <f t="shared" si="3"/>
        <v>15407346</v>
      </c>
      <c r="K21" s="190">
        <f t="shared" si="4"/>
        <v>98955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>
        <v>135000</v>
      </c>
      <c r="D25" s="190">
        <v>135000</v>
      </c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135000</v>
      </c>
      <c r="J25" s="190">
        <f t="shared" si="3"/>
        <v>135000</v>
      </c>
      <c r="K25" s="190">
        <f t="shared" si="4"/>
        <v>0</v>
      </c>
    </row>
    <row r="26" spans="2:11" ht="13.35" customHeight="1">
      <c r="B26" s="198" t="s">
        <v>6274</v>
      </c>
      <c r="C26" s="191">
        <v>153950</v>
      </c>
      <c r="D26" s="191">
        <v>153950</v>
      </c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153950</v>
      </c>
      <c r="J26" s="191">
        <f t="shared" si="3"/>
        <v>153950</v>
      </c>
      <c r="K26" s="191">
        <f t="shared" si="4"/>
        <v>0</v>
      </c>
    </row>
    <row r="27" spans="2:11" ht="13.35" customHeight="1">
      <c r="B27" s="192" t="s">
        <v>6275</v>
      </c>
      <c r="C27" s="190">
        <v>119197152</v>
      </c>
      <c r="D27" s="190"/>
      <c r="E27" s="197">
        <f t="shared" si="1"/>
        <v>-119197152</v>
      </c>
      <c r="F27" s="190"/>
      <c r="G27" s="190"/>
      <c r="H27" s="190">
        <f t="shared" si="2"/>
        <v>0</v>
      </c>
      <c r="I27" s="190">
        <f t="shared" si="3"/>
        <v>119197152</v>
      </c>
      <c r="J27" s="190">
        <f t="shared" si="3"/>
        <v>0</v>
      </c>
      <c r="K27" s="190">
        <f t="shared" si="4"/>
        <v>-119197152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1504000</v>
      </c>
      <c r="E28" s="189">
        <f t="shared" si="1"/>
        <v>1504000</v>
      </c>
      <c r="F28" s="189">
        <f t="shared" si="6"/>
        <v>1504000</v>
      </c>
      <c r="G28" s="189">
        <f t="shared" si="6"/>
        <v>0</v>
      </c>
      <c r="H28" s="189">
        <f t="shared" si="2"/>
        <v>-1504000</v>
      </c>
      <c r="I28" s="189">
        <f t="shared" si="3"/>
        <v>1504000</v>
      </c>
      <c r="J28" s="189">
        <f t="shared" si="3"/>
        <v>1504000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>
        <v>1504000</v>
      </c>
      <c r="E29" s="199">
        <f t="shared" si="1"/>
        <v>1504000</v>
      </c>
      <c r="F29" s="191">
        <v>1504000</v>
      </c>
      <c r="G29" s="191"/>
      <c r="H29" s="191">
        <f t="shared" si="2"/>
        <v>-1504000</v>
      </c>
      <c r="I29" s="191">
        <f t="shared" si="3"/>
        <v>1504000</v>
      </c>
      <c r="J29" s="191">
        <f t="shared" si="3"/>
        <v>1504000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331392164</v>
      </c>
      <c r="D37" s="189">
        <f t="shared" ref="D37:G37" si="7">+SUM(D38:D39)</f>
        <v>352294501</v>
      </c>
      <c r="E37" s="189">
        <f t="shared" si="1"/>
        <v>20902337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331392164</v>
      </c>
      <c r="J37" s="189">
        <f t="shared" si="3"/>
        <v>352294501</v>
      </c>
      <c r="K37" s="189">
        <f t="shared" si="4"/>
        <v>20902337</v>
      </c>
    </row>
    <row r="38" spans="2:11" ht="13.35" customHeight="1">
      <c r="B38" s="198" t="s">
        <v>6283</v>
      </c>
      <c r="C38" s="191">
        <v>331392164</v>
      </c>
      <c r="D38" s="191">
        <v>352294501</v>
      </c>
      <c r="E38" s="200">
        <f t="shared" si="1"/>
        <v>20902337</v>
      </c>
      <c r="F38" s="191"/>
      <c r="G38" s="191"/>
      <c r="H38" s="191">
        <f t="shared" si="2"/>
        <v>0</v>
      </c>
      <c r="I38" s="191">
        <f t="shared" si="3"/>
        <v>331392164</v>
      </c>
      <c r="J38" s="191">
        <f t="shared" si="3"/>
        <v>352294501</v>
      </c>
      <c r="K38" s="191">
        <f t="shared" si="4"/>
        <v>20902337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>
        <f t="shared" si="3"/>
        <v>0</v>
      </c>
      <c r="J42" s="190">
        <f t="shared" si="3"/>
        <v>0</v>
      </c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>
        <f t="shared" si="3"/>
        <v>0</v>
      </c>
      <c r="J43" s="191">
        <f t="shared" si="3"/>
        <v>0</v>
      </c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25684554</v>
      </c>
      <c r="D50" s="189">
        <f t="shared" ref="D50:G50" si="10">SUM(D51:D53)</f>
        <v>26128558</v>
      </c>
      <c r="E50" s="189">
        <f t="shared" si="1"/>
        <v>444004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25684554</v>
      </c>
      <c r="J50" s="189">
        <f t="shared" si="3"/>
        <v>26128558</v>
      </c>
      <c r="K50" s="189">
        <f t="shared" si="4"/>
        <v>444004</v>
      </c>
    </row>
    <row r="51" spans="2:11" ht="13.35" customHeight="1">
      <c r="B51" s="198" t="s">
        <v>6293</v>
      </c>
      <c r="C51" s="191">
        <v>19993009</v>
      </c>
      <c r="D51" s="191">
        <v>20127049</v>
      </c>
      <c r="E51" s="200">
        <f t="shared" si="1"/>
        <v>134040</v>
      </c>
      <c r="F51" s="191"/>
      <c r="G51" s="191"/>
      <c r="H51" s="191">
        <f t="shared" si="2"/>
        <v>0</v>
      </c>
      <c r="I51" s="191">
        <f t="shared" si="3"/>
        <v>19993009</v>
      </c>
      <c r="J51" s="191">
        <f t="shared" si="3"/>
        <v>20127049</v>
      </c>
      <c r="K51" s="191">
        <f t="shared" si="4"/>
        <v>134040</v>
      </c>
    </row>
    <row r="52" spans="2:11" ht="13.35" customHeight="1">
      <c r="B52" s="192" t="s">
        <v>6294</v>
      </c>
      <c r="C52" s="190">
        <v>5691545</v>
      </c>
      <c r="D52" s="190">
        <v>6001509</v>
      </c>
      <c r="E52" s="194">
        <f t="shared" si="1"/>
        <v>309964</v>
      </c>
      <c r="F52" s="190"/>
      <c r="G52" s="190"/>
      <c r="H52" s="190">
        <f t="shared" si="2"/>
        <v>0</v>
      </c>
      <c r="I52" s="190">
        <f t="shared" si="3"/>
        <v>5691545</v>
      </c>
      <c r="J52" s="190">
        <f t="shared" si="3"/>
        <v>6001509</v>
      </c>
      <c r="K52" s="190">
        <f t="shared" si="4"/>
        <v>309964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493576181</v>
      </c>
      <c r="D61" s="195">
        <f t="shared" ref="D61:K61" si="12">D5+D9+D28+D37+D40+D45+D50</f>
        <v>519876397</v>
      </c>
      <c r="E61" s="195">
        <f t="shared" si="12"/>
        <v>26300216</v>
      </c>
      <c r="F61" s="195">
        <f t="shared" si="12"/>
        <v>1504000</v>
      </c>
      <c r="G61" s="195">
        <f t="shared" si="12"/>
        <v>0</v>
      </c>
      <c r="H61" s="195">
        <f t="shared" si="12"/>
        <v>-1504000</v>
      </c>
      <c r="I61" s="195">
        <f t="shared" si="12"/>
        <v>495080181</v>
      </c>
      <c r="J61" s="195">
        <f t="shared" si="12"/>
        <v>519876397</v>
      </c>
      <c r="K61" s="195">
        <f t="shared" si="12"/>
        <v>24796216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E969-908C-4BBF-8B4D-8822B5D75330}">
  <sheetPr>
    <tabColor theme="9"/>
  </sheetPr>
  <dimension ref="A1:K61"/>
  <sheetViews>
    <sheetView showGridLines="0" zoomScaleNormal="100" workbookViewId="0">
      <pane xSplit="4" ySplit="4" topLeftCell="I31" activePane="bottomRight" state="frozen"/>
      <selection pane="bottomRight" activeCell="I70" sqref="I70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4.85546875" style="7" customWidth="1"/>
    <col min="4" max="4" width="16.140625" style="7" customWidth="1"/>
    <col min="5" max="5" width="18" style="7" customWidth="1"/>
    <col min="6" max="6" width="12.85546875" style="21" customWidth="1"/>
    <col min="7" max="7" width="17.140625" style="7" customWidth="1"/>
    <col min="8" max="8" width="14.42578125" style="7" customWidth="1"/>
    <col min="9" max="9" width="19.85546875" style="7" customWidth="1"/>
    <col min="10" max="10" width="17.85546875" style="7" customWidth="1"/>
    <col min="11" max="11" width="18.5703125" style="21" customWidth="1"/>
    <col min="12" max="16384" width="11.5703125" style="5"/>
  </cols>
  <sheetData>
    <row r="1" spans="1:11" ht="13.35" customHeight="1">
      <c r="A1" s="5" t="s">
        <v>6247</v>
      </c>
      <c r="B1" s="9" t="s">
        <v>745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10000000</v>
      </c>
      <c r="D5" s="189">
        <f t="shared" ref="D5:K5" si="0">SUM(D6:D8)</f>
        <v>10000000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10000000</v>
      </c>
      <c r="J5" s="189">
        <f t="shared" si="0"/>
        <v>10000000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G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>
        <v>10000000</v>
      </c>
      <c r="D8" s="190">
        <v>10000000</v>
      </c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10000000</v>
      </c>
      <c r="J8" s="190">
        <f t="shared" si="3"/>
        <v>10000000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7183647</v>
      </c>
      <c r="D9" s="189">
        <f t="shared" ref="D9:G9" si="5">SUM(D10:D27)</f>
        <v>342000</v>
      </c>
      <c r="E9" s="189">
        <f t="shared" si="1"/>
        <v>-6841647</v>
      </c>
      <c r="F9" s="189">
        <f t="shared" si="5"/>
        <v>0</v>
      </c>
      <c r="G9" s="189">
        <f t="shared" si="5"/>
        <v>6821647</v>
      </c>
      <c r="H9" s="189">
        <f t="shared" si="2"/>
        <v>6821647</v>
      </c>
      <c r="I9" s="189">
        <f t="shared" si="3"/>
        <v>7183647</v>
      </c>
      <c r="J9" s="189">
        <f t="shared" si="3"/>
        <v>7163647</v>
      </c>
      <c r="K9" s="189">
        <f t="shared" si="4"/>
        <v>-20000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>
        <v>20000</v>
      </c>
      <c r="D11" s="190"/>
      <c r="E11" s="197">
        <f t="shared" si="1"/>
        <v>-20000</v>
      </c>
      <c r="F11" s="190"/>
      <c r="G11" s="190"/>
      <c r="H11" s="190">
        <f t="shared" si="2"/>
        <v>0</v>
      </c>
      <c r="I11" s="190">
        <f t="shared" si="3"/>
        <v>20000</v>
      </c>
      <c r="J11" s="190">
        <f t="shared" si="3"/>
        <v>0</v>
      </c>
      <c r="K11" s="190">
        <f t="shared" si="4"/>
        <v>-20000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/>
      <c r="D16" s="191"/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0</v>
      </c>
      <c r="J16" s="191">
        <f t="shared" si="3"/>
        <v>0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/>
      <c r="D18" s="191"/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0</v>
      </c>
      <c r="J18" s="191">
        <f t="shared" si="3"/>
        <v>0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/>
      <c r="D21" s="190"/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0</v>
      </c>
      <c r="J21" s="190">
        <f t="shared" si="3"/>
        <v>0</v>
      </c>
      <c r="K21" s="190">
        <f t="shared" si="4"/>
        <v>0</v>
      </c>
    </row>
    <row r="22" spans="2:11" ht="13.35" customHeight="1">
      <c r="B22" s="198" t="s">
        <v>6270</v>
      </c>
      <c r="C22" s="191">
        <v>1051853</v>
      </c>
      <c r="D22" s="191"/>
      <c r="E22" s="199">
        <f t="shared" si="1"/>
        <v>-1051853</v>
      </c>
      <c r="F22" s="191"/>
      <c r="G22" s="191">
        <v>1051853</v>
      </c>
      <c r="H22" s="191">
        <f t="shared" si="2"/>
        <v>1051853</v>
      </c>
      <c r="I22" s="191">
        <f t="shared" si="3"/>
        <v>1051853</v>
      </c>
      <c r="J22" s="191">
        <f t="shared" si="3"/>
        <v>1051853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6302</v>
      </c>
      <c r="C24" s="191">
        <v>6111794</v>
      </c>
      <c r="D24" s="191">
        <v>342000</v>
      </c>
      <c r="E24" s="199">
        <f t="shared" si="1"/>
        <v>-5769794</v>
      </c>
      <c r="F24" s="191"/>
      <c r="G24" s="199">
        <f t="shared" si="1"/>
        <v>5769794</v>
      </c>
      <c r="H24" s="191">
        <f t="shared" si="2"/>
        <v>5769794</v>
      </c>
      <c r="I24" s="191">
        <f t="shared" si="3"/>
        <v>6111794</v>
      </c>
      <c r="J24" s="191">
        <f t="shared" si="3"/>
        <v>6111794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1290000</v>
      </c>
      <c r="D28" s="189">
        <f t="shared" ref="D28:G28" si="6">SUM(D29:D36)</f>
        <v>1290000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1290000</v>
      </c>
      <c r="J28" s="189">
        <f t="shared" si="3"/>
        <v>1290000</v>
      </c>
      <c r="K28" s="189">
        <f t="shared" si="4"/>
        <v>0</v>
      </c>
    </row>
    <row r="29" spans="2:11" ht="13.35" customHeight="1">
      <c r="B29" s="198" t="s">
        <v>6276</v>
      </c>
      <c r="C29" s="191">
        <v>1290000</v>
      </c>
      <c r="D29" s="191">
        <v>1290000</v>
      </c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1290000</v>
      </c>
      <c r="J29" s="191">
        <f t="shared" si="3"/>
        <v>1290000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0</v>
      </c>
      <c r="E37" s="189">
        <f t="shared" si="1"/>
        <v>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0</v>
      </c>
      <c r="K37" s="189">
        <f t="shared" si="4"/>
        <v>0</v>
      </c>
    </row>
    <row r="38" spans="2:11" ht="13.35" customHeight="1">
      <c r="B38" s="198" t="s">
        <v>6283</v>
      </c>
      <c r="C38" s="191"/>
      <c r="D38" s="191"/>
      <c r="E38" s="200">
        <f t="shared" si="1"/>
        <v>0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0</v>
      </c>
      <c r="D50" s="189">
        <f t="shared" ref="D50:G50" si="10">SUM(D51:D53)</f>
        <v>0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0</v>
      </c>
      <c r="J50" s="189">
        <f t="shared" si="3"/>
        <v>0</v>
      </c>
      <c r="K50" s="189">
        <f t="shared" si="4"/>
        <v>0</v>
      </c>
    </row>
    <row r="51" spans="2:11" ht="13.35" customHeight="1">
      <c r="B51" s="198" t="s">
        <v>6293</v>
      </c>
      <c r="C51" s="191"/>
      <c r="D51" s="191"/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0</v>
      </c>
      <c r="J51" s="191">
        <f t="shared" si="3"/>
        <v>0</v>
      </c>
      <c r="K51" s="191">
        <f t="shared" si="4"/>
        <v>0</v>
      </c>
    </row>
    <row r="52" spans="2:11" ht="13.35" customHeight="1">
      <c r="B52" s="192" t="s">
        <v>6294</v>
      </c>
      <c r="C52" s="190"/>
      <c r="D52" s="190"/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0</v>
      </c>
      <c r="J52" s="190">
        <f t="shared" si="3"/>
        <v>0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18473647</v>
      </c>
      <c r="D61" s="195">
        <f t="shared" ref="D61:K61" si="12">D5+D9+D28+D37+D40+D45+D50</f>
        <v>11632000</v>
      </c>
      <c r="E61" s="195">
        <f t="shared" si="12"/>
        <v>-6841647</v>
      </c>
      <c r="F61" s="195">
        <f t="shared" si="12"/>
        <v>0</v>
      </c>
      <c r="G61" s="195">
        <f t="shared" si="12"/>
        <v>6821647</v>
      </c>
      <c r="H61" s="195">
        <f t="shared" si="12"/>
        <v>6821647</v>
      </c>
      <c r="I61" s="195">
        <f t="shared" si="12"/>
        <v>18473647</v>
      </c>
      <c r="J61" s="195">
        <f t="shared" si="12"/>
        <v>18453647</v>
      </c>
      <c r="K61" s="195">
        <f t="shared" si="12"/>
        <v>-20000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75A8-7AF0-41BB-98B4-D8B7709AC978}">
  <sheetPr>
    <tabColor rgb="FF79AF00"/>
  </sheetPr>
  <dimension ref="A1:K63"/>
  <sheetViews>
    <sheetView showGridLines="0" topLeftCell="A41" zoomScale="90" zoomScaleNormal="90" workbookViewId="0">
      <selection activeCell="A58" sqref="A57:XFD58"/>
    </sheetView>
  </sheetViews>
  <sheetFormatPr defaultColWidth="11.5703125" defaultRowHeight="13.15"/>
  <cols>
    <col min="1" max="1" width="11.5703125" style="43"/>
    <col min="2" max="2" width="8.42578125" style="43" customWidth="1"/>
    <col min="3" max="3" width="25.5703125" style="45" customWidth="1"/>
    <col min="4" max="4" width="16.5703125" style="43" customWidth="1"/>
    <col min="5" max="5" width="13.140625" style="43" customWidth="1"/>
    <col min="6" max="6" width="14.85546875" style="43" customWidth="1"/>
    <col min="7" max="7" width="12.85546875" style="43" customWidth="1"/>
    <col min="8" max="8" width="18.85546875" style="43" customWidth="1"/>
    <col min="9" max="9" width="14.5703125" style="43" customWidth="1"/>
    <col min="10" max="10" width="10.42578125" style="43" customWidth="1"/>
    <col min="11" max="11" width="17" style="43" customWidth="1"/>
    <col min="12" max="16384" width="11.5703125" style="43"/>
  </cols>
  <sheetData>
    <row r="1" spans="1:11" ht="13.9">
      <c r="B1" s="15" t="s">
        <v>761</v>
      </c>
    </row>
    <row r="3" spans="1:11">
      <c r="B3" s="42" t="s">
        <v>762</v>
      </c>
      <c r="G3" s="388"/>
      <c r="H3" s="389"/>
    </row>
    <row r="4" spans="1:11">
      <c r="G4" s="302"/>
      <c r="H4" s="302"/>
    </row>
    <row r="5" spans="1:11">
      <c r="B5" s="44" t="s">
        <v>763</v>
      </c>
      <c r="G5" s="302"/>
      <c r="H5" s="302"/>
    </row>
    <row r="6" spans="1:11">
      <c r="B6" s="44"/>
      <c r="G6" s="302"/>
      <c r="H6" s="302"/>
    </row>
    <row r="8" spans="1:11" ht="13.9">
      <c r="A8" s="5"/>
      <c r="B8" s="323"/>
      <c r="C8" s="324"/>
      <c r="D8" s="390" t="s">
        <v>764</v>
      </c>
      <c r="E8" s="391"/>
      <c r="F8" s="391"/>
      <c r="G8" s="390" t="s">
        <v>765</v>
      </c>
      <c r="H8" s="391"/>
      <c r="I8" s="391"/>
      <c r="J8" s="382" t="s">
        <v>766</v>
      </c>
      <c r="K8" s="5"/>
    </row>
    <row r="9" spans="1:11" ht="51.75" customHeight="1">
      <c r="A9" s="5"/>
      <c r="B9" s="183" t="s">
        <v>406</v>
      </c>
      <c r="C9" s="183" t="s">
        <v>767</v>
      </c>
      <c r="D9" s="183" t="s">
        <v>768</v>
      </c>
      <c r="E9" s="183" t="s">
        <v>769</v>
      </c>
      <c r="F9" s="325" t="s">
        <v>770</v>
      </c>
      <c r="G9" s="183" t="s">
        <v>771</v>
      </c>
      <c r="H9" s="183" t="s">
        <v>772</v>
      </c>
      <c r="I9" s="325" t="s">
        <v>770</v>
      </c>
      <c r="J9" s="383"/>
      <c r="K9" s="5"/>
    </row>
    <row r="10" spans="1:11" ht="14.45" thickBot="1">
      <c r="A10" s="5"/>
      <c r="B10" s="326">
        <v>1</v>
      </c>
      <c r="C10" s="327" t="s">
        <v>773</v>
      </c>
      <c r="D10" s="348" t="s">
        <v>667</v>
      </c>
      <c r="E10" s="348" t="s">
        <v>667</v>
      </c>
      <c r="F10" s="348" t="s">
        <v>653</v>
      </c>
      <c r="G10" s="348" t="s">
        <v>667</v>
      </c>
      <c r="H10" s="348" t="s">
        <v>667</v>
      </c>
      <c r="I10" s="348" t="s">
        <v>667</v>
      </c>
      <c r="J10" s="348" t="s">
        <v>774</v>
      </c>
      <c r="K10" s="5"/>
    </row>
    <row r="11" spans="1:11" ht="13.9">
      <c r="A11" s="5"/>
      <c r="B11" s="328"/>
      <c r="C11" s="9"/>
      <c r="D11" s="5"/>
      <c r="E11" s="5"/>
      <c r="F11" s="5"/>
      <c r="G11" s="5"/>
      <c r="H11" s="5"/>
      <c r="I11" s="5"/>
      <c r="J11" s="5"/>
      <c r="K11" s="5"/>
    </row>
    <row r="12" spans="1:11" ht="13.9">
      <c r="B12" s="293" t="s">
        <v>775</v>
      </c>
    </row>
    <row r="13" spans="1:11" ht="13.9">
      <c r="B13" s="293"/>
    </row>
    <row r="14" spans="1:11" ht="13.9">
      <c r="A14" s="5"/>
      <c r="B14" s="380" t="s">
        <v>406</v>
      </c>
      <c r="C14" s="380" t="s">
        <v>767</v>
      </c>
      <c r="D14" s="384" t="s">
        <v>764</v>
      </c>
      <c r="E14" s="385"/>
      <c r="F14" s="385"/>
      <c r="G14" s="384" t="s">
        <v>776</v>
      </c>
      <c r="H14" s="385"/>
      <c r="I14" s="385"/>
      <c r="J14" s="380" t="s">
        <v>766</v>
      </c>
      <c r="K14" s="5"/>
    </row>
    <row r="15" spans="1:11" ht="41.45">
      <c r="A15" s="5"/>
      <c r="B15" s="381"/>
      <c r="C15" s="381"/>
      <c r="D15" s="325" t="s">
        <v>768</v>
      </c>
      <c r="E15" s="325" t="s">
        <v>769</v>
      </c>
      <c r="F15" s="325" t="s">
        <v>777</v>
      </c>
      <c r="G15" s="325" t="s">
        <v>771</v>
      </c>
      <c r="H15" s="325" t="s">
        <v>772</v>
      </c>
      <c r="I15" s="325" t="s">
        <v>777</v>
      </c>
      <c r="J15" s="381"/>
      <c r="K15" s="5"/>
    </row>
    <row r="16" spans="1:11" ht="13.9" thickBot="1">
      <c r="B16" s="346">
        <v>1</v>
      </c>
      <c r="C16" s="347" t="s">
        <v>778</v>
      </c>
      <c r="D16" s="348" t="s">
        <v>653</v>
      </c>
      <c r="E16" s="348" t="s">
        <v>653</v>
      </c>
      <c r="F16" s="348" t="s">
        <v>653</v>
      </c>
      <c r="G16" s="348" t="s">
        <v>653</v>
      </c>
      <c r="H16" s="348" t="s">
        <v>653</v>
      </c>
      <c r="I16" s="348" t="s">
        <v>653</v>
      </c>
      <c r="J16" s="348" t="s">
        <v>779</v>
      </c>
    </row>
    <row r="17" spans="2:10" ht="13.9" thickBot="1">
      <c r="B17" s="346">
        <v>2</v>
      </c>
      <c r="C17" s="347" t="s">
        <v>644</v>
      </c>
      <c r="D17" s="348" t="s">
        <v>667</v>
      </c>
      <c r="E17" s="348" t="s">
        <v>667</v>
      </c>
      <c r="F17" s="348" t="s">
        <v>653</v>
      </c>
      <c r="G17" s="348" t="s">
        <v>667</v>
      </c>
      <c r="H17" s="348" t="s">
        <v>667</v>
      </c>
      <c r="I17" s="348" t="s">
        <v>667</v>
      </c>
      <c r="J17" s="348" t="s">
        <v>774</v>
      </c>
    </row>
    <row r="18" spans="2:10" ht="13.9" thickBot="1">
      <c r="B18" s="346">
        <v>3</v>
      </c>
      <c r="C18" s="347" t="s">
        <v>649</v>
      </c>
      <c r="D18" s="348" t="s">
        <v>653</v>
      </c>
      <c r="E18" s="348" t="s">
        <v>653</v>
      </c>
      <c r="F18" s="348" t="s">
        <v>653</v>
      </c>
      <c r="G18" s="348" t="s">
        <v>653</v>
      </c>
      <c r="H18" s="348" t="s">
        <v>653</v>
      </c>
      <c r="I18" s="348" t="s">
        <v>653</v>
      </c>
      <c r="J18" s="348" t="s">
        <v>779</v>
      </c>
    </row>
    <row r="19" spans="2:10" ht="13.9" thickBot="1">
      <c r="B19" s="346">
        <v>4</v>
      </c>
      <c r="C19" s="347" t="s">
        <v>650</v>
      </c>
      <c r="D19" s="348" t="s">
        <v>653</v>
      </c>
      <c r="E19" s="348" t="s">
        <v>653</v>
      </c>
      <c r="F19" s="348" t="s">
        <v>653</v>
      </c>
      <c r="G19" s="348" t="s">
        <v>667</v>
      </c>
      <c r="H19" s="348" t="s">
        <v>667</v>
      </c>
      <c r="I19" s="348" t="s">
        <v>667</v>
      </c>
      <c r="J19" s="348" t="s">
        <v>780</v>
      </c>
    </row>
    <row r="20" spans="2:10" ht="13.9" thickBot="1">
      <c r="B20" s="346">
        <v>5</v>
      </c>
      <c r="C20" s="347" t="s">
        <v>658</v>
      </c>
      <c r="D20" s="348" t="s">
        <v>653</v>
      </c>
      <c r="E20" s="348" t="s">
        <v>653</v>
      </c>
      <c r="F20" s="348" t="s">
        <v>653</v>
      </c>
      <c r="G20" s="348" t="s">
        <v>667</v>
      </c>
      <c r="H20" s="348" t="s">
        <v>653</v>
      </c>
      <c r="I20" s="348" t="s">
        <v>653</v>
      </c>
      <c r="J20" s="348" t="s">
        <v>779</v>
      </c>
    </row>
    <row r="21" spans="2:10" ht="13.9" thickBot="1">
      <c r="B21" s="346">
        <v>6</v>
      </c>
      <c r="C21" s="347" t="s">
        <v>665</v>
      </c>
      <c r="D21" s="348" t="s">
        <v>667</v>
      </c>
      <c r="E21" s="348" t="s">
        <v>667</v>
      </c>
      <c r="F21" s="348" t="s">
        <v>653</v>
      </c>
      <c r="G21" s="348" t="s">
        <v>667</v>
      </c>
      <c r="H21" s="348" t="s">
        <v>667</v>
      </c>
      <c r="I21" s="348" t="s">
        <v>667</v>
      </c>
      <c r="J21" s="348" t="s">
        <v>774</v>
      </c>
    </row>
    <row r="22" spans="2:10" ht="13.9" thickBot="1">
      <c r="B22" s="346">
        <v>7</v>
      </c>
      <c r="C22" s="347" t="s">
        <v>668</v>
      </c>
      <c r="D22" s="348" t="s">
        <v>667</v>
      </c>
      <c r="E22" s="348" t="s">
        <v>667</v>
      </c>
      <c r="F22" s="348" t="s">
        <v>653</v>
      </c>
      <c r="G22" s="348" t="s">
        <v>667</v>
      </c>
      <c r="H22" s="348" t="s">
        <v>667</v>
      </c>
      <c r="I22" s="348" t="s">
        <v>667</v>
      </c>
      <c r="J22" s="348" t="s">
        <v>774</v>
      </c>
    </row>
    <row r="23" spans="2:10" ht="13.9" thickBot="1">
      <c r="B23" s="346">
        <v>8</v>
      </c>
      <c r="C23" s="347" t="s">
        <v>672</v>
      </c>
      <c r="D23" s="348" t="s">
        <v>667</v>
      </c>
      <c r="E23" s="348" t="s">
        <v>667</v>
      </c>
      <c r="F23" s="348" t="s">
        <v>653</v>
      </c>
      <c r="G23" s="348" t="s">
        <v>667</v>
      </c>
      <c r="H23" s="348" t="s">
        <v>667</v>
      </c>
      <c r="I23" s="348" t="s">
        <v>667</v>
      </c>
      <c r="J23" s="348" t="s">
        <v>774</v>
      </c>
    </row>
    <row r="24" spans="2:10" ht="13.9" thickBot="1">
      <c r="B24" s="349">
        <v>9</v>
      </c>
      <c r="C24" s="350" t="s">
        <v>677</v>
      </c>
      <c r="D24" s="351" t="s">
        <v>653</v>
      </c>
      <c r="E24" s="351" t="s">
        <v>653</v>
      </c>
      <c r="F24" s="351" t="s">
        <v>653</v>
      </c>
      <c r="G24" s="351" t="s">
        <v>667</v>
      </c>
      <c r="H24" s="351" t="s">
        <v>653</v>
      </c>
      <c r="I24" s="351" t="s">
        <v>653</v>
      </c>
      <c r="J24" s="351" t="s">
        <v>779</v>
      </c>
    </row>
    <row r="25" spans="2:10" ht="13.9" thickBot="1">
      <c r="B25" s="346">
        <v>10</v>
      </c>
      <c r="C25" s="347" t="s">
        <v>682</v>
      </c>
      <c r="D25" s="348" t="s">
        <v>653</v>
      </c>
      <c r="E25" s="348" t="s">
        <v>653</v>
      </c>
      <c r="F25" s="348" t="s">
        <v>653</v>
      </c>
      <c r="G25" s="348" t="s">
        <v>667</v>
      </c>
      <c r="H25" s="348" t="s">
        <v>667</v>
      </c>
      <c r="I25" s="348" t="s">
        <v>667</v>
      </c>
      <c r="J25" s="348" t="s">
        <v>781</v>
      </c>
    </row>
    <row r="26" spans="2:10" ht="13.9" thickBot="1">
      <c r="B26" s="346">
        <v>11</v>
      </c>
      <c r="C26" s="347" t="s">
        <v>685</v>
      </c>
      <c r="D26" s="348" t="s">
        <v>667</v>
      </c>
      <c r="E26" s="348" t="s">
        <v>667</v>
      </c>
      <c r="F26" s="348" t="s">
        <v>653</v>
      </c>
      <c r="G26" s="348" t="s">
        <v>667</v>
      </c>
      <c r="H26" s="348" t="s">
        <v>667</v>
      </c>
      <c r="I26" s="348" t="s">
        <v>667</v>
      </c>
      <c r="J26" s="348" t="s">
        <v>774</v>
      </c>
    </row>
    <row r="27" spans="2:10" ht="13.9" thickBot="1">
      <c r="B27" s="346">
        <v>12</v>
      </c>
      <c r="C27" s="347" t="s">
        <v>698</v>
      </c>
      <c r="D27" s="348" t="s">
        <v>667</v>
      </c>
      <c r="E27" s="348" t="s">
        <v>667</v>
      </c>
      <c r="F27" s="348" t="s">
        <v>653</v>
      </c>
      <c r="G27" s="348" t="s">
        <v>667</v>
      </c>
      <c r="H27" s="348" t="s">
        <v>667</v>
      </c>
      <c r="I27" s="348" t="s">
        <v>667</v>
      </c>
      <c r="J27" s="348" t="s">
        <v>774</v>
      </c>
    </row>
    <row r="28" spans="2:10" ht="13.9" thickBot="1">
      <c r="B28" s="346">
        <v>13</v>
      </c>
      <c r="C28" s="347" t="s">
        <v>699</v>
      </c>
      <c r="D28" s="348" t="s">
        <v>667</v>
      </c>
      <c r="E28" s="348" t="s">
        <v>667</v>
      </c>
      <c r="F28" s="348" t="s">
        <v>653</v>
      </c>
      <c r="G28" s="348" t="s">
        <v>667</v>
      </c>
      <c r="H28" s="348" t="s">
        <v>667</v>
      </c>
      <c r="I28" s="348" t="s">
        <v>667</v>
      </c>
      <c r="J28" s="348" t="s">
        <v>774</v>
      </c>
    </row>
    <row r="29" spans="2:10" ht="13.9" thickBot="1">
      <c r="B29" s="346">
        <v>14</v>
      </c>
      <c r="C29" s="347" t="s">
        <v>700</v>
      </c>
      <c r="D29" s="348" t="s">
        <v>653</v>
      </c>
      <c r="E29" s="348" t="s">
        <v>653</v>
      </c>
      <c r="F29" s="348" t="s">
        <v>653</v>
      </c>
      <c r="G29" s="348" t="s">
        <v>667</v>
      </c>
      <c r="H29" s="348" t="s">
        <v>653</v>
      </c>
      <c r="I29" s="348" t="s">
        <v>653</v>
      </c>
      <c r="J29" s="348" t="s">
        <v>779</v>
      </c>
    </row>
    <row r="30" spans="2:10" ht="13.9" thickBot="1">
      <c r="B30" s="346">
        <v>15</v>
      </c>
      <c r="C30" s="347" t="s">
        <v>705</v>
      </c>
      <c r="D30" s="348" t="s">
        <v>653</v>
      </c>
      <c r="E30" s="348" t="s">
        <v>653</v>
      </c>
      <c r="F30" s="348" t="s">
        <v>653</v>
      </c>
      <c r="G30" s="348" t="s">
        <v>653</v>
      </c>
      <c r="H30" s="348" t="s">
        <v>653</v>
      </c>
      <c r="I30" s="348" t="s">
        <v>653</v>
      </c>
      <c r="J30" s="348" t="s">
        <v>779</v>
      </c>
    </row>
    <row r="31" spans="2:10" ht="13.9" thickBot="1">
      <c r="B31" s="346">
        <v>16</v>
      </c>
      <c r="C31" s="347" t="s">
        <v>709</v>
      </c>
      <c r="D31" s="348" t="s">
        <v>667</v>
      </c>
      <c r="E31" s="348" t="s">
        <v>667</v>
      </c>
      <c r="F31" s="348" t="s">
        <v>653</v>
      </c>
      <c r="G31" s="348" t="s">
        <v>667</v>
      </c>
      <c r="H31" s="348" t="s">
        <v>667</v>
      </c>
      <c r="I31" s="348" t="s">
        <v>667</v>
      </c>
      <c r="J31" s="348" t="s">
        <v>774</v>
      </c>
    </row>
    <row r="32" spans="2:10" ht="13.9" thickBot="1">
      <c r="B32" s="346">
        <v>17</v>
      </c>
      <c r="C32" s="347" t="s">
        <v>782</v>
      </c>
      <c r="D32" s="348" t="s">
        <v>667</v>
      </c>
      <c r="E32" s="348" t="s">
        <v>667</v>
      </c>
      <c r="F32" s="348" t="s">
        <v>653</v>
      </c>
      <c r="G32" s="348" t="s">
        <v>667</v>
      </c>
      <c r="H32" s="348" t="s">
        <v>667</v>
      </c>
      <c r="I32" s="348" t="s">
        <v>667</v>
      </c>
      <c r="J32" s="348" t="s">
        <v>783</v>
      </c>
    </row>
    <row r="33" spans="2:10" ht="13.9" thickBot="1">
      <c r="B33" s="346">
        <v>18</v>
      </c>
      <c r="C33" s="347" t="s">
        <v>720</v>
      </c>
      <c r="D33" s="348" t="s">
        <v>667</v>
      </c>
      <c r="E33" s="348" t="s">
        <v>667</v>
      </c>
      <c r="F33" s="348" t="s">
        <v>653</v>
      </c>
      <c r="G33" s="348" t="s">
        <v>667</v>
      </c>
      <c r="H33" s="348" t="s">
        <v>667</v>
      </c>
      <c r="I33" s="348" t="s">
        <v>667</v>
      </c>
      <c r="J33" s="348" t="s">
        <v>774</v>
      </c>
    </row>
    <row r="34" spans="2:10" ht="13.9" thickBot="1">
      <c r="B34" s="346">
        <v>19</v>
      </c>
      <c r="C34" s="347" t="s">
        <v>755</v>
      </c>
      <c r="D34" s="348" t="s">
        <v>653</v>
      </c>
      <c r="E34" s="348" t="s">
        <v>653</v>
      </c>
      <c r="F34" s="348" t="s">
        <v>653</v>
      </c>
      <c r="G34" s="348" t="s">
        <v>667</v>
      </c>
      <c r="H34" s="348" t="s">
        <v>653</v>
      </c>
      <c r="I34" s="348" t="s">
        <v>653</v>
      </c>
      <c r="J34" s="348" t="s">
        <v>784</v>
      </c>
    </row>
    <row r="35" spans="2:10" ht="13.9" thickBot="1">
      <c r="B35" s="346">
        <v>20</v>
      </c>
      <c r="C35" s="347" t="s">
        <v>785</v>
      </c>
      <c r="D35" s="348" t="s">
        <v>667</v>
      </c>
      <c r="E35" s="348" t="s">
        <v>667</v>
      </c>
      <c r="F35" s="348" t="s">
        <v>653</v>
      </c>
      <c r="G35" s="348" t="s">
        <v>667</v>
      </c>
      <c r="H35" s="348" t="s">
        <v>667</v>
      </c>
      <c r="I35" s="348" t="s">
        <v>667</v>
      </c>
      <c r="J35" s="348" t="s">
        <v>774</v>
      </c>
    </row>
    <row r="36" spans="2:10" ht="13.9" thickBot="1">
      <c r="B36" s="346">
        <v>21</v>
      </c>
      <c r="C36" s="347" t="s">
        <v>726</v>
      </c>
      <c r="D36" s="348" t="s">
        <v>667</v>
      </c>
      <c r="E36" s="348" t="s">
        <v>667</v>
      </c>
      <c r="F36" s="348" t="s">
        <v>653</v>
      </c>
      <c r="G36" s="348" t="s">
        <v>667</v>
      </c>
      <c r="H36" s="348" t="s">
        <v>667</v>
      </c>
      <c r="I36" s="348" t="s">
        <v>667</v>
      </c>
      <c r="J36" s="348" t="s">
        <v>774</v>
      </c>
    </row>
    <row r="37" spans="2:10" ht="13.9" thickBot="1">
      <c r="B37" s="349">
        <v>22</v>
      </c>
      <c r="C37" s="350" t="s">
        <v>731</v>
      </c>
      <c r="D37" s="351" t="s">
        <v>653</v>
      </c>
      <c r="E37" s="351" t="s">
        <v>653</v>
      </c>
      <c r="F37" s="351" t="s">
        <v>653</v>
      </c>
      <c r="G37" s="351" t="s">
        <v>667</v>
      </c>
      <c r="H37" s="351" t="s">
        <v>667</v>
      </c>
      <c r="I37" s="351" t="s">
        <v>667</v>
      </c>
      <c r="J37" s="351" t="s">
        <v>780</v>
      </c>
    </row>
    <row r="38" spans="2:10" ht="13.9" thickBot="1">
      <c r="B38" s="346">
        <v>23</v>
      </c>
      <c r="C38" s="347" t="s">
        <v>735</v>
      </c>
      <c r="D38" s="348" t="s">
        <v>667</v>
      </c>
      <c r="E38" s="348" t="s">
        <v>667</v>
      </c>
      <c r="F38" s="348" t="s">
        <v>653</v>
      </c>
      <c r="G38" s="348" t="s">
        <v>667</v>
      </c>
      <c r="H38" s="348" t="s">
        <v>667</v>
      </c>
      <c r="I38" s="348" t="s">
        <v>667</v>
      </c>
      <c r="J38" s="348" t="s">
        <v>774</v>
      </c>
    </row>
    <row r="39" spans="2:10" ht="13.9" thickBot="1">
      <c r="B39" s="346">
        <v>24</v>
      </c>
      <c r="C39" s="347" t="s">
        <v>738</v>
      </c>
      <c r="D39" s="348" t="s">
        <v>667</v>
      </c>
      <c r="E39" s="348" t="s">
        <v>667</v>
      </c>
      <c r="F39" s="348" t="s">
        <v>667</v>
      </c>
      <c r="G39" s="348" t="s">
        <v>667</v>
      </c>
      <c r="H39" s="348" t="s">
        <v>667</v>
      </c>
      <c r="I39" s="348" t="s">
        <v>667</v>
      </c>
      <c r="J39" s="348" t="s">
        <v>774</v>
      </c>
    </row>
    <row r="40" spans="2:10" ht="13.9" thickBot="1">
      <c r="B40" s="346">
        <v>25</v>
      </c>
      <c r="C40" s="347" t="s">
        <v>739</v>
      </c>
      <c r="D40" s="348" t="s">
        <v>667</v>
      </c>
      <c r="E40" s="348" t="s">
        <v>667</v>
      </c>
      <c r="F40" s="348" t="s">
        <v>653</v>
      </c>
      <c r="G40" s="348" t="s">
        <v>667</v>
      </c>
      <c r="H40" s="348" t="s">
        <v>667</v>
      </c>
      <c r="I40" s="348" t="s">
        <v>667</v>
      </c>
      <c r="J40" s="348" t="s">
        <v>783</v>
      </c>
    </row>
    <row r="41" spans="2:10" ht="13.9" thickBot="1">
      <c r="B41" s="346">
        <v>26</v>
      </c>
      <c r="C41" s="347" t="s">
        <v>740</v>
      </c>
      <c r="D41" s="348" t="s">
        <v>667</v>
      </c>
      <c r="E41" s="348" t="s">
        <v>667</v>
      </c>
      <c r="F41" s="348" t="s">
        <v>653</v>
      </c>
      <c r="G41" s="348" t="s">
        <v>667</v>
      </c>
      <c r="H41" s="348" t="s">
        <v>667</v>
      </c>
      <c r="I41" s="348" t="s">
        <v>667</v>
      </c>
      <c r="J41" s="348" t="s">
        <v>774</v>
      </c>
    </row>
    <row r="42" spans="2:10" ht="13.9" thickBot="1">
      <c r="B42" s="346">
        <v>27</v>
      </c>
      <c r="C42" s="347" t="s">
        <v>744</v>
      </c>
      <c r="D42" s="348" t="s">
        <v>667</v>
      </c>
      <c r="E42" s="348" t="s">
        <v>667</v>
      </c>
      <c r="F42" s="348" t="s">
        <v>653</v>
      </c>
      <c r="G42" s="348" t="s">
        <v>667</v>
      </c>
      <c r="H42" s="348" t="s">
        <v>667</v>
      </c>
      <c r="I42" s="348" t="s">
        <v>667</v>
      </c>
      <c r="J42" s="348" t="s">
        <v>774</v>
      </c>
    </row>
    <row r="43" spans="2:10" ht="13.9" thickBot="1">
      <c r="B43" s="346">
        <v>28</v>
      </c>
      <c r="C43" s="347" t="s">
        <v>786</v>
      </c>
      <c r="D43" s="348" t="s">
        <v>667</v>
      </c>
      <c r="E43" s="348" t="s">
        <v>667</v>
      </c>
      <c r="F43" s="348" t="s">
        <v>653</v>
      </c>
      <c r="G43" s="348" t="s">
        <v>667</v>
      </c>
      <c r="H43" s="348" t="s">
        <v>667</v>
      </c>
      <c r="I43" s="348" t="s">
        <v>667</v>
      </c>
      <c r="J43" s="348" t="s">
        <v>774</v>
      </c>
    </row>
    <row r="44" spans="2:10" ht="13.9" thickBot="1">
      <c r="B44" s="346">
        <v>29</v>
      </c>
      <c r="C44" s="347" t="s">
        <v>787</v>
      </c>
      <c r="D44" s="348" t="s">
        <v>667</v>
      </c>
      <c r="E44" s="348" t="s">
        <v>667</v>
      </c>
      <c r="F44" s="348" t="s">
        <v>653</v>
      </c>
      <c r="G44" s="348" t="s">
        <v>667</v>
      </c>
      <c r="H44" s="348" t="s">
        <v>667</v>
      </c>
      <c r="I44" s="348" t="s">
        <v>667</v>
      </c>
      <c r="J44" s="348" t="s">
        <v>774</v>
      </c>
    </row>
    <row r="45" spans="2:10">
      <c r="B45" s="349">
        <v>30</v>
      </c>
      <c r="C45" s="350" t="s">
        <v>756</v>
      </c>
      <c r="D45" s="351" t="s">
        <v>653</v>
      </c>
      <c r="E45" s="351" t="s">
        <v>653</v>
      </c>
      <c r="F45" s="351" t="s">
        <v>653</v>
      </c>
      <c r="G45" s="351" t="s">
        <v>667</v>
      </c>
      <c r="H45" s="351" t="s">
        <v>667</v>
      </c>
      <c r="I45" s="351" t="s">
        <v>667</v>
      </c>
      <c r="J45" s="351" t="s">
        <v>780</v>
      </c>
    </row>
    <row r="47" spans="2:10" ht="13.9">
      <c r="B47" s="293" t="s">
        <v>788</v>
      </c>
    </row>
    <row r="48" spans="2:10" ht="13.9">
      <c r="B48" s="293"/>
    </row>
    <row r="49" spans="1:10" ht="13.9" customHeight="1">
      <c r="A49" s="5"/>
      <c r="B49" s="380" t="s">
        <v>406</v>
      </c>
      <c r="C49" s="382" t="s">
        <v>789</v>
      </c>
      <c r="D49" s="384" t="s">
        <v>764</v>
      </c>
      <c r="E49" s="385"/>
      <c r="F49" s="385"/>
      <c r="G49" s="385"/>
      <c r="H49" s="5"/>
      <c r="I49" s="5"/>
      <c r="J49" s="5"/>
    </row>
    <row r="50" spans="1:10" ht="42" thickBot="1">
      <c r="A50" s="5"/>
      <c r="B50" s="381"/>
      <c r="C50" s="383"/>
      <c r="D50" s="183" t="s">
        <v>790</v>
      </c>
      <c r="E50" s="183" t="s">
        <v>791</v>
      </c>
      <c r="F50" s="183" t="s">
        <v>792</v>
      </c>
      <c r="G50" s="183" t="s">
        <v>766</v>
      </c>
      <c r="H50" s="5"/>
      <c r="I50" s="5"/>
      <c r="J50" s="5"/>
    </row>
    <row r="51" spans="1:10" ht="13.9" thickBot="1">
      <c r="B51" s="386" t="s">
        <v>775</v>
      </c>
      <c r="C51" s="387"/>
      <c r="D51" s="352"/>
      <c r="E51" s="352"/>
      <c r="F51" s="352"/>
      <c r="G51" s="353"/>
    </row>
    <row r="52" spans="1:10" ht="13.9" thickBot="1">
      <c r="B52" s="346">
        <v>1</v>
      </c>
      <c r="C52" s="354" t="s">
        <v>793</v>
      </c>
      <c r="D52" s="348" t="s">
        <v>667</v>
      </c>
      <c r="E52" s="348" t="s">
        <v>667</v>
      </c>
      <c r="F52" s="348" t="s">
        <v>653</v>
      </c>
      <c r="G52" s="348" t="s">
        <v>774</v>
      </c>
    </row>
    <row r="53" spans="1:10" ht="13.9" thickBot="1">
      <c r="B53" s="346">
        <v>2</v>
      </c>
      <c r="C53" s="354" t="s">
        <v>794</v>
      </c>
      <c r="D53" s="348" t="s">
        <v>667</v>
      </c>
      <c r="E53" s="348" t="s">
        <v>667</v>
      </c>
      <c r="F53" s="348" t="s">
        <v>653</v>
      </c>
      <c r="G53" s="348" t="s">
        <v>774</v>
      </c>
    </row>
    <row r="54" spans="1:10" ht="13.9" thickBot="1">
      <c r="B54" s="346">
        <v>3</v>
      </c>
      <c r="C54" s="354" t="s">
        <v>795</v>
      </c>
      <c r="D54" s="348" t="s">
        <v>667</v>
      </c>
      <c r="E54" s="348" t="s">
        <v>645</v>
      </c>
      <c r="F54" s="348" t="s">
        <v>653</v>
      </c>
      <c r="G54" s="348" t="s">
        <v>774</v>
      </c>
    </row>
    <row r="55" spans="1:10" ht="13.9" thickBot="1">
      <c r="B55" s="346">
        <v>4</v>
      </c>
      <c r="C55" s="354" t="s">
        <v>796</v>
      </c>
      <c r="D55" s="348" t="s">
        <v>667</v>
      </c>
      <c r="E55" s="348" t="s">
        <v>645</v>
      </c>
      <c r="F55" s="348" t="s">
        <v>653</v>
      </c>
      <c r="G55" s="348" t="s">
        <v>774</v>
      </c>
    </row>
    <row r="56" spans="1:10" ht="13.9" thickBot="1">
      <c r="B56" s="346">
        <v>5</v>
      </c>
      <c r="C56" s="354" t="s">
        <v>797</v>
      </c>
      <c r="D56" s="348" t="s">
        <v>667</v>
      </c>
      <c r="E56" s="348" t="s">
        <v>645</v>
      </c>
      <c r="F56" s="348" t="s">
        <v>653</v>
      </c>
      <c r="G56" s="348" t="s">
        <v>774</v>
      </c>
    </row>
    <row r="57" spans="1:10" ht="13.9" thickBot="1">
      <c r="B57" s="346">
        <v>6</v>
      </c>
      <c r="C57" s="354" t="s">
        <v>798</v>
      </c>
      <c r="D57" s="348" t="s">
        <v>653</v>
      </c>
      <c r="E57" s="348" t="s">
        <v>653</v>
      </c>
      <c r="F57" s="348" t="s">
        <v>653</v>
      </c>
      <c r="G57" s="348" t="s">
        <v>779</v>
      </c>
    </row>
    <row r="58" spans="1:10" ht="13.9" thickBot="1">
      <c r="B58" s="346">
        <v>7</v>
      </c>
      <c r="C58" s="354" t="s">
        <v>799</v>
      </c>
      <c r="D58" s="348" t="s">
        <v>653</v>
      </c>
      <c r="E58" s="348" t="s">
        <v>653</v>
      </c>
      <c r="F58" s="348" t="s">
        <v>653</v>
      </c>
      <c r="G58" s="348" t="s">
        <v>779</v>
      </c>
    </row>
    <row r="59" spans="1:10" ht="13.9" thickBot="1">
      <c r="B59" s="346">
        <v>8</v>
      </c>
      <c r="C59" s="354" t="s">
        <v>800</v>
      </c>
      <c r="D59" s="348" t="s">
        <v>667</v>
      </c>
      <c r="E59" s="348" t="s">
        <v>645</v>
      </c>
      <c r="F59" s="348" t="s">
        <v>653</v>
      </c>
      <c r="G59" s="348" t="s">
        <v>774</v>
      </c>
    </row>
    <row r="60" spans="1:10" ht="13.9" thickBot="1">
      <c r="B60" s="346">
        <v>9</v>
      </c>
      <c r="C60" s="354" t="s">
        <v>801</v>
      </c>
      <c r="D60" s="348" t="s">
        <v>667</v>
      </c>
      <c r="E60" s="348" t="s">
        <v>667</v>
      </c>
      <c r="F60" s="348" t="s">
        <v>653</v>
      </c>
      <c r="G60" s="348" t="s">
        <v>774</v>
      </c>
    </row>
    <row r="61" spans="1:10" ht="13.9" thickBot="1">
      <c r="B61" s="346">
        <v>10</v>
      </c>
      <c r="C61" s="354" t="s">
        <v>802</v>
      </c>
      <c r="D61" s="348" t="s">
        <v>667</v>
      </c>
      <c r="E61" s="348" t="s">
        <v>667</v>
      </c>
      <c r="F61" s="348" t="s">
        <v>653</v>
      </c>
      <c r="G61" s="348" t="s">
        <v>774</v>
      </c>
    </row>
    <row r="62" spans="1:10" ht="13.9" thickBot="1">
      <c r="B62" s="386" t="s">
        <v>803</v>
      </c>
      <c r="C62" s="387"/>
      <c r="D62" s="352"/>
      <c r="E62" s="352"/>
      <c r="F62" s="352"/>
      <c r="G62" s="353"/>
    </row>
    <row r="63" spans="1:10" ht="13.9" thickBot="1">
      <c r="B63" s="346">
        <v>1</v>
      </c>
      <c r="C63" s="354" t="s">
        <v>804</v>
      </c>
      <c r="D63" s="348" t="s">
        <v>653</v>
      </c>
      <c r="E63" s="348" t="s">
        <v>653</v>
      </c>
      <c r="F63" s="348" t="s">
        <v>653</v>
      </c>
      <c r="G63" s="348" t="s">
        <v>779</v>
      </c>
    </row>
  </sheetData>
  <mergeCells count="14">
    <mergeCell ref="J8:J9"/>
    <mergeCell ref="G3:H3"/>
    <mergeCell ref="D8:F8"/>
    <mergeCell ref="G8:I8"/>
    <mergeCell ref="B14:B15"/>
    <mergeCell ref="C14:C15"/>
    <mergeCell ref="D14:F14"/>
    <mergeCell ref="G14:I14"/>
    <mergeCell ref="J14:J15"/>
    <mergeCell ref="B49:B50"/>
    <mergeCell ref="C49:C50"/>
    <mergeCell ref="D49:G49"/>
    <mergeCell ref="B51:C51"/>
    <mergeCell ref="B62:C6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F6BD-6BE5-4FC1-BB2E-F7FA4A63B036}">
  <sheetPr>
    <tabColor theme="9"/>
  </sheetPr>
  <dimension ref="A1:K61"/>
  <sheetViews>
    <sheetView showGridLines="0" zoomScaleNormal="100" workbookViewId="0">
      <pane xSplit="4" ySplit="4" topLeftCell="E39" activePane="bottomRight" state="frozen"/>
      <selection pane="bottomRight" activeCell="D18" sqref="D18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23.710937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6247</v>
      </c>
      <c r="B1" s="9" t="s">
        <v>753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11357522</v>
      </c>
      <c r="D9" s="189">
        <f t="shared" ref="D9:G9" si="5">SUM(D10:D27)</f>
        <v>11357522</v>
      </c>
      <c r="E9" s="189">
        <f t="shared" si="1"/>
        <v>0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11357522</v>
      </c>
      <c r="J9" s="189">
        <f t="shared" si="3"/>
        <v>11357522</v>
      </c>
      <c r="K9" s="189">
        <f t="shared" si="4"/>
        <v>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437920</v>
      </c>
      <c r="D16" s="191">
        <v>437920</v>
      </c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437920</v>
      </c>
      <c r="J16" s="191">
        <f t="shared" si="3"/>
        <v>437920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1527995</v>
      </c>
      <c r="D18" s="191">
        <v>1527995</v>
      </c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1527995</v>
      </c>
      <c r="J18" s="191">
        <f t="shared" si="3"/>
        <v>1527995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9369107</v>
      </c>
      <c r="D21" s="216">
        <v>9369107</v>
      </c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9369107</v>
      </c>
      <c r="J21" s="190">
        <f t="shared" si="3"/>
        <v>9369107</v>
      </c>
      <c r="K21" s="190">
        <f t="shared" si="4"/>
        <v>0</v>
      </c>
    </row>
    <row r="22" spans="2:11" ht="13.35" customHeight="1">
      <c r="B22" s="198" t="s">
        <v>6270</v>
      </c>
      <c r="C22" s="191">
        <v>22500</v>
      </c>
      <c r="D22" s="191">
        <v>22500</v>
      </c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22500</v>
      </c>
      <c r="J22" s="191">
        <f t="shared" si="3"/>
        <v>22500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1113440</v>
      </c>
      <c r="D28" s="189">
        <f t="shared" ref="D28:G28" si="6">SUM(D29:D36)</f>
        <v>1113440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1113440</v>
      </c>
      <c r="J28" s="189">
        <f t="shared" si="3"/>
        <v>1113440</v>
      </c>
      <c r="K28" s="189">
        <f t="shared" si="4"/>
        <v>0</v>
      </c>
    </row>
    <row r="29" spans="2:11" ht="13.35" customHeight="1">
      <c r="B29" s="198" t="s">
        <v>6276</v>
      </c>
      <c r="C29" s="191">
        <v>1113440</v>
      </c>
      <c r="D29" s="191">
        <v>1113440</v>
      </c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1113440</v>
      </c>
      <c r="J29" s="191">
        <f t="shared" si="3"/>
        <v>1113440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0</v>
      </c>
      <c r="E37" s="189">
        <f t="shared" si="1"/>
        <v>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0</v>
      </c>
      <c r="K37" s="189">
        <f t="shared" si="4"/>
        <v>0</v>
      </c>
    </row>
    <row r="38" spans="2:11" ht="13.35" customHeight="1">
      <c r="B38" s="198" t="s">
        <v>6283</v>
      </c>
      <c r="C38" s="191"/>
      <c r="D38" s="191"/>
      <c r="E38" s="200">
        <f t="shared" si="1"/>
        <v>0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9">SUM(D46:D49)</f>
        <v>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12453736</v>
      </c>
      <c r="D50" s="189">
        <f t="shared" ref="D50:G50" si="10">SUM(D51:D53)</f>
        <v>12453736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12453736</v>
      </c>
      <c r="J50" s="189">
        <f t="shared" si="3"/>
        <v>12453736</v>
      </c>
      <c r="K50" s="189">
        <f t="shared" si="4"/>
        <v>0</v>
      </c>
    </row>
    <row r="51" spans="2:11" ht="13.35" customHeight="1">
      <c r="B51" s="198" t="s">
        <v>6293</v>
      </c>
      <c r="C51" s="191">
        <v>9593216</v>
      </c>
      <c r="D51" s="191">
        <v>9593216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9593216</v>
      </c>
      <c r="J51" s="191">
        <f t="shared" si="3"/>
        <v>9593216</v>
      </c>
      <c r="K51" s="191">
        <f t="shared" si="4"/>
        <v>0</v>
      </c>
    </row>
    <row r="52" spans="2:11" ht="13.35" customHeight="1">
      <c r="B52" s="192" t="s">
        <v>6294</v>
      </c>
      <c r="C52" s="190">
        <v>2860520</v>
      </c>
      <c r="D52" s="190">
        <v>2860520</v>
      </c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2860520</v>
      </c>
      <c r="J52" s="190">
        <f t="shared" si="3"/>
        <v>2860520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24924698</v>
      </c>
      <c r="D61" s="195">
        <f t="shared" ref="D61:K61" si="12">D5+D9+D28+D37+D40+D45+D50</f>
        <v>24924698</v>
      </c>
      <c r="E61" s="195">
        <f t="shared" si="12"/>
        <v>0</v>
      </c>
      <c r="F61" s="195">
        <f t="shared" si="12"/>
        <v>0</v>
      </c>
      <c r="G61" s="195">
        <f t="shared" si="12"/>
        <v>0</v>
      </c>
      <c r="H61" s="195">
        <f t="shared" si="12"/>
        <v>0</v>
      </c>
      <c r="I61" s="195">
        <f t="shared" si="12"/>
        <v>24924698</v>
      </c>
      <c r="J61" s="195">
        <f t="shared" si="12"/>
        <v>24924698</v>
      </c>
      <c r="K61" s="195">
        <f t="shared" si="12"/>
        <v>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39FB-E41E-4937-AA1E-5D81588E7331}">
  <sheetPr>
    <tabColor theme="9"/>
  </sheetPr>
  <dimension ref="A1:AO61"/>
  <sheetViews>
    <sheetView showGridLines="0" zoomScaleNormal="100" workbookViewId="0">
      <pane xSplit="4" ySplit="4" topLeftCell="E34" activePane="bottomRight" state="frozen"/>
      <selection pane="bottomRight" activeCell="J10" sqref="J10:J27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2.42578125" style="7" bestFit="1" customWidth="1"/>
    <col min="10" max="10" width="17.85546875" style="7" customWidth="1"/>
    <col min="11" max="11" width="18.5703125" style="7" customWidth="1"/>
    <col min="12" max="41" width="11.5703125" style="6"/>
    <col min="42" max="16384" width="11.5703125" style="5"/>
  </cols>
  <sheetData>
    <row r="1" spans="1:11" ht="13.35" customHeight="1">
      <c r="A1" s="5" t="s">
        <v>6247</v>
      </c>
      <c r="B1" s="9" t="s">
        <v>6303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3" t="s">
        <v>6249</v>
      </c>
      <c r="C3" s="404" t="s">
        <v>6250</v>
      </c>
      <c r="D3" s="404"/>
      <c r="E3" s="404"/>
      <c r="F3" s="404" t="s">
        <v>6251</v>
      </c>
      <c r="G3" s="404"/>
      <c r="H3" s="404"/>
      <c r="I3" s="418" t="s">
        <v>6252</v>
      </c>
      <c r="J3" s="418"/>
      <c r="K3" s="418"/>
    </row>
    <row r="4" spans="1:11" ht="13.35" customHeight="1">
      <c r="B4" s="403"/>
      <c r="C4" s="332" t="s">
        <v>4324</v>
      </c>
      <c r="D4" s="332" t="s">
        <v>6253</v>
      </c>
      <c r="E4" s="330" t="s">
        <v>6254</v>
      </c>
      <c r="F4" s="332" t="s">
        <v>4324</v>
      </c>
      <c r="G4" s="332" t="s">
        <v>6253</v>
      </c>
      <c r="H4" s="332" t="s">
        <v>6254</v>
      </c>
      <c r="I4" s="332" t="s">
        <v>4324</v>
      </c>
      <c r="J4" s="332" t="s">
        <v>6253</v>
      </c>
      <c r="K4" s="332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212014169.5</v>
      </c>
      <c r="D9" s="189">
        <f t="shared" ref="D9:G9" si="5">SUM(D10:D27)</f>
        <v>263920965.5</v>
      </c>
      <c r="E9" s="189">
        <f t="shared" si="1"/>
        <v>51906796</v>
      </c>
      <c r="F9" s="189">
        <f t="shared" si="5"/>
        <v>51711427</v>
      </c>
      <c r="G9" s="189">
        <f t="shared" si="5"/>
        <v>0</v>
      </c>
      <c r="H9" s="189">
        <f t="shared" si="2"/>
        <v>-51711427</v>
      </c>
      <c r="I9" s="189">
        <f t="shared" si="3"/>
        <v>263725596.5</v>
      </c>
      <c r="J9" s="189">
        <f t="shared" si="3"/>
        <v>263920965.5</v>
      </c>
      <c r="K9" s="189">
        <f t="shared" si="4"/>
        <v>195369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>
        <v>50127427</v>
      </c>
      <c r="E11" s="197">
        <f t="shared" si="1"/>
        <v>50127427</v>
      </c>
      <c r="F11" s="190">
        <v>50127427</v>
      </c>
      <c r="G11" s="190"/>
      <c r="H11" s="190">
        <f t="shared" si="2"/>
        <v>-50127427</v>
      </c>
      <c r="I11" s="190">
        <f t="shared" si="3"/>
        <v>50127427</v>
      </c>
      <c r="J11" s="190">
        <f t="shared" si="3"/>
        <v>50127427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>
        <v>152951279.5</v>
      </c>
      <c r="D13" s="190">
        <v>152951279.5</v>
      </c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152951279.5</v>
      </c>
      <c r="J13" s="190">
        <f t="shared" si="3"/>
        <v>152951279.5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>
        <v>195369</v>
      </c>
      <c r="E15" s="197">
        <f t="shared" si="1"/>
        <v>195369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195369</v>
      </c>
      <c r="K15" s="190">
        <f t="shared" si="4"/>
        <v>195369</v>
      </c>
    </row>
    <row r="16" spans="1:11" ht="13.35" customHeight="1">
      <c r="B16" s="198" t="s">
        <v>6264</v>
      </c>
      <c r="C16" s="191">
        <v>2150966</v>
      </c>
      <c r="D16" s="191">
        <v>2150966</v>
      </c>
      <c r="E16" s="199">
        <f t="shared" si="1"/>
        <v>0</v>
      </c>
      <c r="F16" s="191"/>
      <c r="G16" s="199">
        <f t="shared" ref="G16" si="6">+E16-F16</f>
        <v>0</v>
      </c>
      <c r="H16" s="191">
        <f t="shared" si="2"/>
        <v>0</v>
      </c>
      <c r="I16" s="191">
        <f t="shared" si="3"/>
        <v>2150966</v>
      </c>
      <c r="J16" s="191">
        <f t="shared" si="3"/>
        <v>2150966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7528379</v>
      </c>
      <c r="D18" s="191">
        <v>7528379</v>
      </c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7528379</v>
      </c>
      <c r="J18" s="191">
        <f t="shared" si="3"/>
        <v>7528379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>
        <v>830770</v>
      </c>
      <c r="D20" s="191">
        <v>830770</v>
      </c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830770</v>
      </c>
      <c r="J20" s="191">
        <f t="shared" si="3"/>
        <v>830770</v>
      </c>
      <c r="K20" s="191">
        <f t="shared" si="4"/>
        <v>0</v>
      </c>
    </row>
    <row r="21" spans="2:11" ht="13.35" customHeight="1">
      <c r="B21" s="192" t="s">
        <v>6269</v>
      </c>
      <c r="C21" s="190">
        <v>48552775</v>
      </c>
      <c r="D21" s="190">
        <v>48552775</v>
      </c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48552775</v>
      </c>
      <c r="J21" s="190">
        <f t="shared" si="3"/>
        <v>48552775</v>
      </c>
      <c r="K21" s="190">
        <f t="shared" si="4"/>
        <v>0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>
        <v>1584000</v>
      </c>
      <c r="E24" s="199">
        <f t="shared" si="1"/>
        <v>1584000</v>
      </c>
      <c r="F24" s="191">
        <v>1584000</v>
      </c>
      <c r="G24" s="191"/>
      <c r="H24" s="191">
        <f t="shared" si="2"/>
        <v>-1584000</v>
      </c>
      <c r="I24" s="191">
        <f t="shared" si="3"/>
        <v>1584000</v>
      </c>
      <c r="J24" s="191">
        <f t="shared" si="3"/>
        <v>1584000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3000000</v>
      </c>
      <c r="D28" s="189">
        <f t="shared" ref="D28:G28" si="7">SUM(D29:D36)</f>
        <v>0</v>
      </c>
      <c r="E28" s="189">
        <f t="shared" si="1"/>
        <v>-3000000</v>
      </c>
      <c r="F28" s="189">
        <f t="shared" si="7"/>
        <v>0</v>
      </c>
      <c r="G28" s="189">
        <f t="shared" si="7"/>
        <v>3000000</v>
      </c>
      <c r="H28" s="189">
        <f t="shared" si="2"/>
        <v>3000000</v>
      </c>
      <c r="I28" s="189">
        <f t="shared" si="3"/>
        <v>3000000</v>
      </c>
      <c r="J28" s="189">
        <f t="shared" si="3"/>
        <v>3000000</v>
      </c>
      <c r="K28" s="189">
        <f t="shared" si="4"/>
        <v>0</v>
      </c>
    </row>
    <row r="29" spans="2:11" ht="13.35" customHeight="1">
      <c r="B29" s="198" t="s">
        <v>6276</v>
      </c>
      <c r="C29" s="191">
        <v>3000000</v>
      </c>
      <c r="D29" s="191"/>
      <c r="E29" s="199">
        <f t="shared" si="1"/>
        <v>-3000000</v>
      </c>
      <c r="F29" s="191"/>
      <c r="G29" s="191">
        <v>3000000</v>
      </c>
      <c r="H29" s="191">
        <f t="shared" si="2"/>
        <v>3000000</v>
      </c>
      <c r="I29" s="191">
        <f t="shared" si="3"/>
        <v>3000000</v>
      </c>
      <c r="J29" s="191">
        <f t="shared" si="3"/>
        <v>3000000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65840980</v>
      </c>
      <c r="D37" s="189">
        <f t="shared" ref="D37:G37" si="8">+SUM(D38:D39)</f>
        <v>25213680</v>
      </c>
      <c r="E37" s="189">
        <f t="shared" si="1"/>
        <v>-40627300</v>
      </c>
      <c r="F37" s="189">
        <f t="shared" si="8"/>
        <v>0</v>
      </c>
      <c r="G37" s="189">
        <f t="shared" si="8"/>
        <v>0</v>
      </c>
      <c r="H37" s="189">
        <f t="shared" si="2"/>
        <v>0</v>
      </c>
      <c r="I37" s="189">
        <f t="shared" si="3"/>
        <v>65840980</v>
      </c>
      <c r="J37" s="189">
        <f t="shared" si="3"/>
        <v>25213680</v>
      </c>
      <c r="K37" s="189">
        <f t="shared" si="4"/>
        <v>-40627300</v>
      </c>
    </row>
    <row r="38" spans="2:11" ht="13.35" customHeight="1">
      <c r="B38" s="198" t="s">
        <v>6283</v>
      </c>
      <c r="C38" s="191">
        <v>65840980</v>
      </c>
      <c r="D38" s="191">
        <v>25213680</v>
      </c>
      <c r="E38" s="200">
        <f t="shared" si="1"/>
        <v>-40627300</v>
      </c>
      <c r="F38" s="191"/>
      <c r="G38" s="191"/>
      <c r="H38" s="191">
        <f t="shared" si="2"/>
        <v>0</v>
      </c>
      <c r="I38" s="191">
        <f t="shared" si="3"/>
        <v>65840980</v>
      </c>
      <c r="J38" s="191">
        <f t="shared" si="3"/>
        <v>25213680</v>
      </c>
      <c r="K38" s="191">
        <f t="shared" si="4"/>
        <v>-40627300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1219000</v>
      </c>
      <c r="D40" s="189">
        <f t="shared" ref="D40:G40" si="9">SUM(D41:D44)</f>
        <v>1219000</v>
      </c>
      <c r="E40" s="189">
        <f t="shared" si="1"/>
        <v>0</v>
      </c>
      <c r="F40" s="189">
        <f t="shared" si="9"/>
        <v>0</v>
      </c>
      <c r="G40" s="189">
        <f t="shared" si="9"/>
        <v>0</v>
      </c>
      <c r="H40" s="189">
        <f t="shared" si="2"/>
        <v>0</v>
      </c>
      <c r="I40" s="189">
        <f t="shared" si="3"/>
        <v>1219000</v>
      </c>
      <c r="J40" s="189">
        <f t="shared" si="3"/>
        <v>1219000</v>
      </c>
      <c r="K40" s="189">
        <f t="shared" si="4"/>
        <v>0</v>
      </c>
    </row>
    <row r="41" spans="2:11" ht="13.35" customHeight="1">
      <c r="B41" s="198" t="s">
        <v>6286</v>
      </c>
      <c r="C41" s="191">
        <v>1219000</v>
      </c>
      <c r="D41" s="191">
        <v>1219000</v>
      </c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1219000</v>
      </c>
      <c r="J41" s="191">
        <f t="shared" si="3"/>
        <v>1219000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0</v>
      </c>
      <c r="D45" s="189">
        <f t="shared" ref="D45:G45" si="10">SUM(D46:D49)</f>
        <v>0</v>
      </c>
      <c r="E45" s="189">
        <f t="shared" si="1"/>
        <v>0</v>
      </c>
      <c r="F45" s="189">
        <f t="shared" si="10"/>
        <v>0</v>
      </c>
      <c r="G45" s="189">
        <f t="shared" si="10"/>
        <v>0</v>
      </c>
      <c r="H45" s="189">
        <f t="shared" si="2"/>
        <v>0</v>
      </c>
      <c r="I45" s="189">
        <f t="shared" si="3"/>
        <v>0</v>
      </c>
      <c r="J45" s="189">
        <f t="shared" si="3"/>
        <v>0</v>
      </c>
      <c r="K45" s="189">
        <f t="shared" si="4"/>
        <v>0</v>
      </c>
    </row>
    <row r="46" spans="2:11" ht="13.35" customHeight="1">
      <c r="B46" s="198" t="s">
        <v>6289</v>
      </c>
      <c r="C46" s="191"/>
      <c r="D46" s="191"/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0</v>
      </c>
      <c r="J46" s="191">
        <f t="shared" si="3"/>
        <v>0</v>
      </c>
      <c r="K46" s="191">
        <f t="shared" si="4"/>
        <v>0</v>
      </c>
    </row>
    <row r="47" spans="2:11" ht="13.35" customHeight="1">
      <c r="B47" s="192" t="s">
        <v>6290</v>
      </c>
      <c r="C47" s="190"/>
      <c r="D47" s="190"/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0</v>
      </c>
      <c r="J47" s="190">
        <f t="shared" si="3"/>
        <v>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58277425</v>
      </c>
      <c r="D50" s="189">
        <f t="shared" ref="D50:G50" si="11">SUM(D51:D53)</f>
        <v>65709815</v>
      </c>
      <c r="E50" s="189">
        <f t="shared" si="1"/>
        <v>7432390</v>
      </c>
      <c r="F50" s="189">
        <f t="shared" si="11"/>
        <v>7432390</v>
      </c>
      <c r="G50" s="189">
        <f t="shared" si="11"/>
        <v>0</v>
      </c>
      <c r="H50" s="189">
        <f t="shared" si="2"/>
        <v>-7432390</v>
      </c>
      <c r="I50" s="189">
        <f t="shared" si="3"/>
        <v>65709815</v>
      </c>
      <c r="J50" s="189">
        <f t="shared" si="3"/>
        <v>65709815</v>
      </c>
      <c r="K50" s="189">
        <f t="shared" si="4"/>
        <v>0</v>
      </c>
    </row>
    <row r="51" spans="2:11" ht="13.35" customHeight="1">
      <c r="B51" s="198" t="s">
        <v>6293</v>
      </c>
      <c r="C51" s="191">
        <v>44891581</v>
      </c>
      <c r="D51" s="191">
        <v>50680479</v>
      </c>
      <c r="E51" s="200">
        <f t="shared" si="1"/>
        <v>5788898</v>
      </c>
      <c r="F51" s="191">
        <v>5788898</v>
      </c>
      <c r="G51" s="191"/>
      <c r="H51" s="191">
        <f t="shared" si="2"/>
        <v>-5788898</v>
      </c>
      <c r="I51" s="191">
        <f t="shared" si="3"/>
        <v>50680479</v>
      </c>
      <c r="J51" s="191">
        <f t="shared" si="3"/>
        <v>50680479</v>
      </c>
      <c r="K51" s="191">
        <f t="shared" si="4"/>
        <v>0</v>
      </c>
    </row>
    <row r="52" spans="2:11" ht="13.35" customHeight="1">
      <c r="B52" s="192" t="s">
        <v>6294</v>
      </c>
      <c r="C52" s="190">
        <v>13385844</v>
      </c>
      <c r="D52" s="190">
        <v>15029336</v>
      </c>
      <c r="E52" s="194">
        <f t="shared" si="1"/>
        <v>1643492</v>
      </c>
      <c r="F52" s="190">
        <v>1643492</v>
      </c>
      <c r="G52" s="190"/>
      <c r="H52" s="190">
        <f t="shared" si="2"/>
        <v>-1643492</v>
      </c>
      <c r="I52" s="190">
        <f t="shared" si="3"/>
        <v>15029336</v>
      </c>
      <c r="J52" s="190">
        <f t="shared" si="3"/>
        <v>15029336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12282000</v>
      </c>
      <c r="D57" s="189">
        <f t="shared" ref="D57:G57" si="12">SUM(D58:D60)</f>
        <v>0</v>
      </c>
      <c r="E57" s="189">
        <f t="shared" si="1"/>
        <v>-12282000</v>
      </c>
      <c r="F57" s="189">
        <f t="shared" si="12"/>
        <v>0</v>
      </c>
      <c r="G57" s="189">
        <f t="shared" si="12"/>
        <v>0</v>
      </c>
      <c r="H57" s="189">
        <f t="shared" si="2"/>
        <v>0</v>
      </c>
      <c r="I57" s="189">
        <f t="shared" si="3"/>
        <v>12282000</v>
      </c>
      <c r="J57" s="189">
        <f t="shared" si="3"/>
        <v>0</v>
      </c>
      <c r="K57" s="189">
        <f t="shared" si="4"/>
        <v>-12282000</v>
      </c>
    </row>
    <row r="58" spans="2:11" ht="13.35" customHeight="1">
      <c r="B58" s="198" t="s">
        <v>6297</v>
      </c>
      <c r="C58" s="191">
        <v>12282000</v>
      </c>
      <c r="D58" s="191"/>
      <c r="E58" s="200">
        <f t="shared" si="1"/>
        <v>-12282000</v>
      </c>
      <c r="F58" s="191"/>
      <c r="G58" s="191"/>
      <c r="H58" s="191">
        <f t="shared" si="2"/>
        <v>0</v>
      </c>
      <c r="I58" s="191">
        <f t="shared" si="3"/>
        <v>12282000</v>
      </c>
      <c r="J58" s="191">
        <f t="shared" si="3"/>
        <v>0</v>
      </c>
      <c r="K58" s="191">
        <f t="shared" si="4"/>
        <v>-12282000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340351574.5</v>
      </c>
      <c r="D61" s="195">
        <f>D5+D9+D28+D37+D40+D45+D50</f>
        <v>356063460.5</v>
      </c>
      <c r="E61" s="195">
        <f>E5+E9+E28+E37+E40+E45+E50</f>
        <v>15711886</v>
      </c>
      <c r="F61" s="195">
        <f t="shared" ref="F61:J61" si="13">F5+F9+F28+F37+F40+F45+F50</f>
        <v>59143817</v>
      </c>
      <c r="G61" s="195">
        <f t="shared" si="13"/>
        <v>3000000</v>
      </c>
      <c r="H61" s="195">
        <f t="shared" si="13"/>
        <v>-56143817</v>
      </c>
      <c r="I61" s="195">
        <f t="shared" si="13"/>
        <v>399495391.5</v>
      </c>
      <c r="J61" s="195">
        <f t="shared" si="13"/>
        <v>359063460.5</v>
      </c>
      <c r="K61" s="195">
        <f>K5+K9+K28+K37+K40+K45+K50</f>
        <v>-40431931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6FA4-01D7-464D-9F71-5ED3C4B9701C}">
  <sheetPr>
    <tabColor theme="9"/>
  </sheetPr>
  <dimension ref="A1:AO61"/>
  <sheetViews>
    <sheetView showGridLines="0" tabSelected="1" zoomScaleNormal="100" workbookViewId="0">
      <pane xSplit="4" ySplit="4" topLeftCell="E42" activePane="bottomRight" state="frozen"/>
      <selection pane="bottomRight" activeCell="D21" sqref="D21"/>
      <selection pane="bottomLeft" activeCell="A5" sqref="A5"/>
      <selection pane="topRight" activeCell="E1" sqref="E1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32.7109375" style="5" customWidth="1"/>
    <col min="4" max="4" width="31" style="5" customWidth="1"/>
    <col min="5" max="5" width="10.42578125" style="7" bestFit="1" customWidth="1"/>
    <col min="6" max="6" width="9.85546875" style="7" bestFit="1" customWidth="1"/>
    <col min="7" max="7" width="8.5703125" style="7" bestFit="1" customWidth="1"/>
    <col min="8" max="8" width="11.85546875" style="7" bestFit="1" customWidth="1"/>
    <col min="9" max="9" width="15.7109375" style="7" customWidth="1"/>
    <col min="10" max="10" width="20.85546875" style="7" customWidth="1"/>
    <col min="11" max="11" width="11.85546875" style="7" bestFit="1" customWidth="1"/>
    <col min="12" max="41" width="11.5703125" style="6"/>
    <col min="42" max="16384" width="11.5703125" style="5"/>
  </cols>
  <sheetData>
    <row r="1" spans="1:11" ht="13.35" customHeight="1">
      <c r="A1" s="5" t="s">
        <v>6247</v>
      </c>
      <c r="B1" s="9" t="s">
        <v>749</v>
      </c>
    </row>
    <row r="2" spans="1:11" ht="13.35" customHeight="1">
      <c r="A2" s="5" t="s">
        <v>6248</v>
      </c>
      <c r="B2" s="17">
        <v>2022</v>
      </c>
    </row>
    <row r="3" spans="1:11" ht="13.35" customHeight="1">
      <c r="B3" s="405" t="s">
        <v>6249</v>
      </c>
      <c r="C3" s="407" t="s">
        <v>6250</v>
      </c>
      <c r="D3" s="408"/>
      <c r="E3" s="409"/>
      <c r="F3" s="407" t="s">
        <v>6251</v>
      </c>
      <c r="G3" s="408"/>
      <c r="H3" s="409"/>
      <c r="I3" s="407" t="s">
        <v>6252</v>
      </c>
      <c r="J3" s="408"/>
      <c r="K3" s="410"/>
    </row>
    <row r="4" spans="1:11" ht="13.35" customHeight="1">
      <c r="B4" s="406"/>
      <c r="C4" s="219" t="s">
        <v>4324</v>
      </c>
      <c r="D4" s="219" t="s">
        <v>6253</v>
      </c>
      <c r="E4" s="220" t="s">
        <v>6254</v>
      </c>
      <c r="F4" s="219" t="s">
        <v>4324</v>
      </c>
      <c r="G4" s="219" t="s">
        <v>6253</v>
      </c>
      <c r="H4" s="219" t="s">
        <v>6254</v>
      </c>
      <c r="I4" s="219" t="s">
        <v>4324</v>
      </c>
      <c r="J4" s="219" t="s">
        <v>6253</v>
      </c>
      <c r="K4" s="219" t="s">
        <v>6254</v>
      </c>
    </row>
    <row r="5" spans="1:11" ht="13.35" customHeight="1">
      <c r="B5" s="196" t="s">
        <v>798</v>
      </c>
      <c r="C5" s="189">
        <f>SUM(C6:C8)</f>
        <v>0</v>
      </c>
      <c r="D5" s="189">
        <f t="shared" ref="D5:K5" si="0">SUM(D6:D8)</f>
        <v>0</v>
      </c>
      <c r="E5" s="189">
        <f t="shared" si="0"/>
        <v>0</v>
      </c>
      <c r="F5" s="189">
        <f t="shared" si="0"/>
        <v>0</v>
      </c>
      <c r="G5" s="189">
        <f t="shared" si="0"/>
        <v>0</v>
      </c>
      <c r="H5" s="189">
        <f t="shared" si="0"/>
        <v>0</v>
      </c>
      <c r="I5" s="189">
        <f t="shared" si="0"/>
        <v>0</v>
      </c>
      <c r="J5" s="189">
        <f t="shared" si="0"/>
        <v>0</v>
      </c>
      <c r="K5" s="189">
        <f t="shared" si="0"/>
        <v>0</v>
      </c>
    </row>
    <row r="6" spans="1:11" ht="13.35" customHeight="1">
      <c r="B6" s="192" t="s">
        <v>6255</v>
      </c>
      <c r="C6" s="190"/>
      <c r="D6" s="190"/>
      <c r="E6" s="197">
        <f>D6-C6</f>
        <v>0</v>
      </c>
      <c r="F6" s="190"/>
      <c r="G6" s="190"/>
      <c r="H6" s="190">
        <f>G6-F6</f>
        <v>0</v>
      </c>
      <c r="I6" s="190">
        <f>C6+F6</f>
        <v>0</v>
      </c>
      <c r="J6" s="190">
        <f>D6+G6</f>
        <v>0</v>
      </c>
      <c r="K6" s="190">
        <f>J6-I6</f>
        <v>0</v>
      </c>
    </row>
    <row r="7" spans="1:11" ht="13.35" customHeight="1">
      <c r="B7" s="198" t="s">
        <v>6256</v>
      </c>
      <c r="C7" s="191"/>
      <c r="D7" s="191"/>
      <c r="E7" s="199">
        <f t="shared" ref="E7:E60" si="1">D7-C7</f>
        <v>0</v>
      </c>
      <c r="F7" s="191"/>
      <c r="G7" s="191"/>
      <c r="H7" s="191">
        <f t="shared" ref="H7:H60" si="2">G7-F7</f>
        <v>0</v>
      </c>
      <c r="I7" s="191">
        <f t="shared" ref="I7:J60" si="3">C7+F7</f>
        <v>0</v>
      </c>
      <c r="J7" s="191">
        <f t="shared" si="3"/>
        <v>0</v>
      </c>
      <c r="K7" s="191">
        <f t="shared" ref="K7:K60" si="4">J7-I7</f>
        <v>0</v>
      </c>
    </row>
    <row r="8" spans="1:11" ht="13.35" customHeight="1">
      <c r="B8" s="192" t="s">
        <v>6257</v>
      </c>
      <c r="C8" s="190"/>
      <c r="D8" s="190"/>
      <c r="E8" s="197">
        <f t="shared" si="1"/>
        <v>0</v>
      </c>
      <c r="F8" s="190"/>
      <c r="G8" s="190"/>
      <c r="H8" s="190">
        <f t="shared" si="2"/>
        <v>0</v>
      </c>
      <c r="I8" s="190">
        <f t="shared" si="3"/>
        <v>0</v>
      </c>
      <c r="J8" s="190">
        <f t="shared" si="3"/>
        <v>0</v>
      </c>
      <c r="K8" s="190">
        <f t="shared" si="4"/>
        <v>0</v>
      </c>
    </row>
    <row r="9" spans="1:11" ht="13.35" customHeight="1">
      <c r="B9" s="196" t="s">
        <v>794</v>
      </c>
      <c r="C9" s="189">
        <f>SUM(C10:C27)</f>
        <v>153797631</v>
      </c>
      <c r="D9" s="189">
        <f t="shared" ref="D9:G9" si="5">SUM(D10:D27)</f>
        <v>153797631</v>
      </c>
      <c r="E9" s="189">
        <f t="shared" si="1"/>
        <v>0</v>
      </c>
      <c r="F9" s="189">
        <f t="shared" si="5"/>
        <v>0</v>
      </c>
      <c r="G9" s="189">
        <f t="shared" si="5"/>
        <v>0</v>
      </c>
      <c r="H9" s="189">
        <f t="shared" si="2"/>
        <v>0</v>
      </c>
      <c r="I9" s="189">
        <f t="shared" si="3"/>
        <v>153797631</v>
      </c>
      <c r="J9" s="189">
        <f t="shared" si="3"/>
        <v>153797631</v>
      </c>
      <c r="K9" s="189">
        <f t="shared" si="4"/>
        <v>0</v>
      </c>
    </row>
    <row r="10" spans="1:11" ht="13.35" customHeight="1">
      <c r="B10" s="198" t="s">
        <v>6258</v>
      </c>
      <c r="C10" s="191"/>
      <c r="D10" s="191"/>
      <c r="E10" s="199">
        <f t="shared" si="1"/>
        <v>0</v>
      </c>
      <c r="F10" s="191"/>
      <c r="G10" s="191"/>
      <c r="H10" s="191">
        <f t="shared" si="2"/>
        <v>0</v>
      </c>
      <c r="I10" s="191">
        <f t="shared" si="3"/>
        <v>0</v>
      </c>
      <c r="J10" s="191">
        <f t="shared" si="3"/>
        <v>0</v>
      </c>
      <c r="K10" s="191">
        <f t="shared" si="4"/>
        <v>0</v>
      </c>
    </row>
    <row r="11" spans="1:11" ht="13.35" customHeight="1">
      <c r="B11" s="192" t="s">
        <v>6259</v>
      </c>
      <c r="C11" s="190"/>
      <c r="D11" s="190"/>
      <c r="E11" s="197">
        <f t="shared" si="1"/>
        <v>0</v>
      </c>
      <c r="F11" s="190"/>
      <c r="G11" s="190"/>
      <c r="H11" s="190">
        <f t="shared" si="2"/>
        <v>0</v>
      </c>
      <c r="I11" s="190">
        <f t="shared" si="3"/>
        <v>0</v>
      </c>
      <c r="J11" s="190">
        <f t="shared" si="3"/>
        <v>0</v>
      </c>
      <c r="K11" s="190">
        <f t="shared" si="4"/>
        <v>0</v>
      </c>
    </row>
    <row r="12" spans="1:11" ht="13.35" customHeight="1">
      <c r="B12" s="198" t="s">
        <v>6260</v>
      </c>
      <c r="C12" s="191"/>
      <c r="D12" s="191"/>
      <c r="E12" s="199">
        <f t="shared" si="1"/>
        <v>0</v>
      </c>
      <c r="F12" s="191"/>
      <c r="G12" s="191"/>
      <c r="H12" s="191">
        <f t="shared" si="2"/>
        <v>0</v>
      </c>
      <c r="I12" s="191">
        <f t="shared" si="3"/>
        <v>0</v>
      </c>
      <c r="J12" s="191">
        <f t="shared" si="3"/>
        <v>0</v>
      </c>
      <c r="K12" s="191">
        <f t="shared" si="4"/>
        <v>0</v>
      </c>
    </row>
    <row r="13" spans="1:11" ht="13.35" customHeight="1">
      <c r="B13" s="192" t="s">
        <v>6261</v>
      </c>
      <c r="C13" s="190"/>
      <c r="D13" s="190"/>
      <c r="E13" s="197">
        <f t="shared" si="1"/>
        <v>0</v>
      </c>
      <c r="F13" s="190"/>
      <c r="G13" s="190"/>
      <c r="H13" s="190">
        <f t="shared" si="2"/>
        <v>0</v>
      </c>
      <c r="I13" s="190">
        <f t="shared" si="3"/>
        <v>0</v>
      </c>
      <c r="J13" s="190">
        <f t="shared" si="3"/>
        <v>0</v>
      </c>
      <c r="K13" s="190">
        <f t="shared" si="4"/>
        <v>0</v>
      </c>
    </row>
    <row r="14" spans="1:11" ht="13.35" customHeight="1">
      <c r="B14" s="198" t="s">
        <v>6262</v>
      </c>
      <c r="C14" s="191"/>
      <c r="D14" s="191"/>
      <c r="E14" s="199">
        <f t="shared" si="1"/>
        <v>0</v>
      </c>
      <c r="F14" s="191"/>
      <c r="G14" s="191"/>
      <c r="H14" s="191">
        <f t="shared" si="2"/>
        <v>0</v>
      </c>
      <c r="I14" s="191">
        <f t="shared" si="3"/>
        <v>0</v>
      </c>
      <c r="J14" s="191">
        <f t="shared" si="3"/>
        <v>0</v>
      </c>
      <c r="K14" s="191">
        <f t="shared" si="4"/>
        <v>0</v>
      </c>
    </row>
    <row r="15" spans="1:11" ht="13.35" customHeight="1">
      <c r="B15" s="192" t="s">
        <v>6263</v>
      </c>
      <c r="C15" s="190"/>
      <c r="D15" s="190"/>
      <c r="E15" s="197">
        <f t="shared" si="1"/>
        <v>0</v>
      </c>
      <c r="F15" s="190"/>
      <c r="G15" s="190"/>
      <c r="H15" s="190">
        <f t="shared" si="2"/>
        <v>0</v>
      </c>
      <c r="I15" s="190">
        <f t="shared" si="3"/>
        <v>0</v>
      </c>
      <c r="J15" s="190">
        <f t="shared" si="3"/>
        <v>0</v>
      </c>
      <c r="K15" s="190">
        <f t="shared" si="4"/>
        <v>0</v>
      </c>
    </row>
    <row r="16" spans="1:11" ht="13.35" customHeight="1">
      <c r="B16" s="198" t="s">
        <v>6264</v>
      </c>
      <c r="C16" s="191">
        <v>6015140</v>
      </c>
      <c r="D16" s="191">
        <v>6015140</v>
      </c>
      <c r="E16" s="199">
        <f t="shared" si="1"/>
        <v>0</v>
      </c>
      <c r="F16" s="191"/>
      <c r="G16" s="191"/>
      <c r="H16" s="191">
        <f t="shared" si="2"/>
        <v>0</v>
      </c>
      <c r="I16" s="191">
        <f t="shared" si="3"/>
        <v>6015140</v>
      </c>
      <c r="J16" s="191">
        <f t="shared" si="3"/>
        <v>6015140</v>
      </c>
      <c r="K16" s="191">
        <f t="shared" si="4"/>
        <v>0</v>
      </c>
    </row>
    <row r="17" spans="2:11" ht="13.35" customHeight="1">
      <c r="B17" s="192" t="s">
        <v>6265</v>
      </c>
      <c r="C17" s="190"/>
      <c r="D17" s="190"/>
      <c r="E17" s="197">
        <f t="shared" si="1"/>
        <v>0</v>
      </c>
      <c r="F17" s="190"/>
      <c r="G17" s="190"/>
      <c r="H17" s="190">
        <f t="shared" si="2"/>
        <v>0</v>
      </c>
      <c r="I17" s="190">
        <f t="shared" si="3"/>
        <v>0</v>
      </c>
      <c r="J17" s="190">
        <f t="shared" si="3"/>
        <v>0</v>
      </c>
      <c r="K17" s="190">
        <f t="shared" si="4"/>
        <v>0</v>
      </c>
    </row>
    <row r="18" spans="2:11" ht="13.35" customHeight="1">
      <c r="B18" s="198" t="s">
        <v>6266</v>
      </c>
      <c r="C18" s="191">
        <v>20928791</v>
      </c>
      <c r="D18" s="191">
        <v>20928791</v>
      </c>
      <c r="E18" s="199">
        <f t="shared" si="1"/>
        <v>0</v>
      </c>
      <c r="F18" s="191"/>
      <c r="G18" s="191"/>
      <c r="H18" s="191">
        <f t="shared" si="2"/>
        <v>0</v>
      </c>
      <c r="I18" s="191">
        <f t="shared" si="3"/>
        <v>20928791</v>
      </c>
      <c r="J18" s="191">
        <f t="shared" si="3"/>
        <v>20928791</v>
      </c>
      <c r="K18" s="191">
        <f t="shared" si="4"/>
        <v>0</v>
      </c>
    </row>
    <row r="19" spans="2:11" ht="13.35" customHeight="1">
      <c r="B19" s="192" t="s">
        <v>6267</v>
      </c>
      <c r="C19" s="190"/>
      <c r="D19" s="190"/>
      <c r="E19" s="197">
        <f t="shared" si="1"/>
        <v>0</v>
      </c>
      <c r="F19" s="190"/>
      <c r="G19" s="190"/>
      <c r="H19" s="190">
        <f t="shared" si="2"/>
        <v>0</v>
      </c>
      <c r="I19" s="190">
        <f t="shared" si="3"/>
        <v>0</v>
      </c>
      <c r="J19" s="190">
        <f t="shared" si="3"/>
        <v>0</v>
      </c>
      <c r="K19" s="190">
        <f t="shared" si="4"/>
        <v>0</v>
      </c>
    </row>
    <row r="20" spans="2:11" ht="13.35" customHeight="1">
      <c r="B20" s="198" t="s">
        <v>6268</v>
      </c>
      <c r="C20" s="191"/>
      <c r="D20" s="191"/>
      <c r="E20" s="199">
        <f t="shared" si="1"/>
        <v>0</v>
      </c>
      <c r="F20" s="191"/>
      <c r="G20" s="191"/>
      <c r="H20" s="191">
        <f t="shared" si="2"/>
        <v>0</v>
      </c>
      <c r="I20" s="191">
        <f t="shared" si="3"/>
        <v>0</v>
      </c>
      <c r="J20" s="191">
        <f t="shared" si="3"/>
        <v>0</v>
      </c>
      <c r="K20" s="191">
        <f t="shared" si="4"/>
        <v>0</v>
      </c>
    </row>
    <row r="21" spans="2:11" ht="13.35" customHeight="1">
      <c r="B21" s="192" t="s">
        <v>6269</v>
      </c>
      <c r="C21" s="190">
        <v>126853700</v>
      </c>
      <c r="D21" s="190">
        <v>126853700</v>
      </c>
      <c r="E21" s="197">
        <f t="shared" si="1"/>
        <v>0</v>
      </c>
      <c r="F21" s="190"/>
      <c r="G21" s="190"/>
      <c r="H21" s="190">
        <f t="shared" si="2"/>
        <v>0</v>
      </c>
      <c r="I21" s="190">
        <f t="shared" si="3"/>
        <v>126853700</v>
      </c>
      <c r="J21" s="190">
        <f t="shared" si="3"/>
        <v>126853700</v>
      </c>
      <c r="K21" s="190">
        <f t="shared" si="4"/>
        <v>0</v>
      </c>
    </row>
    <row r="22" spans="2:11" ht="13.35" customHeight="1">
      <c r="B22" s="198" t="s">
        <v>6270</v>
      </c>
      <c r="C22" s="191"/>
      <c r="D22" s="191"/>
      <c r="E22" s="199">
        <f t="shared" si="1"/>
        <v>0</v>
      </c>
      <c r="F22" s="191"/>
      <c r="G22" s="191"/>
      <c r="H22" s="191">
        <f t="shared" si="2"/>
        <v>0</v>
      </c>
      <c r="I22" s="191">
        <f t="shared" si="3"/>
        <v>0</v>
      </c>
      <c r="J22" s="191">
        <f t="shared" si="3"/>
        <v>0</v>
      </c>
      <c r="K22" s="191">
        <f t="shared" si="4"/>
        <v>0</v>
      </c>
    </row>
    <row r="23" spans="2:11" ht="13.35" customHeight="1">
      <c r="B23" s="192" t="s">
        <v>6271</v>
      </c>
      <c r="C23" s="190"/>
      <c r="D23" s="190"/>
      <c r="E23" s="197">
        <f t="shared" si="1"/>
        <v>0</v>
      </c>
      <c r="F23" s="190"/>
      <c r="G23" s="190"/>
      <c r="H23" s="190">
        <f t="shared" si="2"/>
        <v>0</v>
      </c>
      <c r="I23" s="190">
        <f t="shared" si="3"/>
        <v>0</v>
      </c>
      <c r="J23" s="190">
        <f t="shared" si="3"/>
        <v>0</v>
      </c>
      <c r="K23" s="190">
        <f t="shared" si="4"/>
        <v>0</v>
      </c>
    </row>
    <row r="24" spans="2:11" ht="13.35" customHeight="1">
      <c r="B24" s="198" t="s">
        <v>6272</v>
      </c>
      <c r="C24" s="191"/>
      <c r="D24" s="191"/>
      <c r="E24" s="199">
        <f t="shared" si="1"/>
        <v>0</v>
      </c>
      <c r="F24" s="191"/>
      <c r="G24" s="191"/>
      <c r="H24" s="191">
        <f t="shared" si="2"/>
        <v>0</v>
      </c>
      <c r="I24" s="191">
        <f t="shared" si="3"/>
        <v>0</v>
      </c>
      <c r="J24" s="191">
        <f t="shared" si="3"/>
        <v>0</v>
      </c>
      <c r="K24" s="191">
        <f t="shared" si="4"/>
        <v>0</v>
      </c>
    </row>
    <row r="25" spans="2:11" ht="13.35" customHeight="1">
      <c r="B25" s="192" t="s">
        <v>6273</v>
      </c>
      <c r="C25" s="190"/>
      <c r="D25" s="190"/>
      <c r="E25" s="197">
        <f t="shared" si="1"/>
        <v>0</v>
      </c>
      <c r="F25" s="190"/>
      <c r="G25" s="190"/>
      <c r="H25" s="190">
        <f t="shared" si="2"/>
        <v>0</v>
      </c>
      <c r="I25" s="190">
        <f t="shared" si="3"/>
        <v>0</v>
      </c>
      <c r="J25" s="190">
        <f t="shared" si="3"/>
        <v>0</v>
      </c>
      <c r="K25" s="190">
        <f t="shared" si="4"/>
        <v>0</v>
      </c>
    </row>
    <row r="26" spans="2:11" ht="13.35" customHeight="1">
      <c r="B26" s="198" t="s">
        <v>6274</v>
      </c>
      <c r="C26" s="191"/>
      <c r="D26" s="191"/>
      <c r="E26" s="199">
        <f t="shared" si="1"/>
        <v>0</v>
      </c>
      <c r="F26" s="191"/>
      <c r="G26" s="191"/>
      <c r="H26" s="191">
        <f t="shared" si="2"/>
        <v>0</v>
      </c>
      <c r="I26" s="191">
        <f t="shared" si="3"/>
        <v>0</v>
      </c>
      <c r="J26" s="191">
        <f t="shared" si="3"/>
        <v>0</v>
      </c>
      <c r="K26" s="191">
        <f t="shared" si="4"/>
        <v>0</v>
      </c>
    </row>
    <row r="27" spans="2:11" ht="13.35" customHeight="1">
      <c r="B27" s="192" t="s">
        <v>6275</v>
      </c>
      <c r="C27" s="190"/>
      <c r="D27" s="190"/>
      <c r="E27" s="197">
        <f t="shared" si="1"/>
        <v>0</v>
      </c>
      <c r="F27" s="190"/>
      <c r="G27" s="190"/>
      <c r="H27" s="190">
        <f t="shared" si="2"/>
        <v>0</v>
      </c>
      <c r="I27" s="190">
        <f t="shared" si="3"/>
        <v>0</v>
      </c>
      <c r="J27" s="190">
        <f t="shared" si="3"/>
        <v>0</v>
      </c>
      <c r="K27" s="190">
        <f t="shared" si="4"/>
        <v>0</v>
      </c>
    </row>
    <row r="28" spans="2:11" ht="13.35" customHeight="1">
      <c r="B28" s="196" t="s">
        <v>799</v>
      </c>
      <c r="C28" s="189">
        <f>SUM(C29:C36)</f>
        <v>0</v>
      </c>
      <c r="D28" s="189">
        <f t="shared" ref="D28:G28" si="6">SUM(D29:D36)</f>
        <v>0</v>
      </c>
      <c r="E28" s="189">
        <f t="shared" si="1"/>
        <v>0</v>
      </c>
      <c r="F28" s="189">
        <f t="shared" si="6"/>
        <v>0</v>
      </c>
      <c r="G28" s="189">
        <f t="shared" si="6"/>
        <v>0</v>
      </c>
      <c r="H28" s="189">
        <f t="shared" si="2"/>
        <v>0</v>
      </c>
      <c r="I28" s="189">
        <f t="shared" si="3"/>
        <v>0</v>
      </c>
      <c r="J28" s="189">
        <f t="shared" si="3"/>
        <v>0</v>
      </c>
      <c r="K28" s="189">
        <f t="shared" si="4"/>
        <v>0</v>
      </c>
    </row>
    <row r="29" spans="2:11" ht="13.35" customHeight="1">
      <c r="B29" s="198" t="s">
        <v>6276</v>
      </c>
      <c r="C29" s="191"/>
      <c r="D29" s="191"/>
      <c r="E29" s="199">
        <f t="shared" si="1"/>
        <v>0</v>
      </c>
      <c r="F29" s="191"/>
      <c r="G29" s="191"/>
      <c r="H29" s="191">
        <f t="shared" si="2"/>
        <v>0</v>
      </c>
      <c r="I29" s="191">
        <f t="shared" si="3"/>
        <v>0</v>
      </c>
      <c r="J29" s="191">
        <f t="shared" si="3"/>
        <v>0</v>
      </c>
      <c r="K29" s="191">
        <f t="shared" si="4"/>
        <v>0</v>
      </c>
    </row>
    <row r="30" spans="2:11" ht="13.35" customHeight="1">
      <c r="B30" s="192" t="s">
        <v>6277</v>
      </c>
      <c r="C30" s="190"/>
      <c r="D30" s="190"/>
      <c r="E30" s="197">
        <f t="shared" si="1"/>
        <v>0</v>
      </c>
      <c r="F30" s="190"/>
      <c r="G30" s="190"/>
      <c r="H30" s="190">
        <f t="shared" si="2"/>
        <v>0</v>
      </c>
      <c r="I30" s="190">
        <f t="shared" si="3"/>
        <v>0</v>
      </c>
      <c r="J30" s="190">
        <f t="shared" si="3"/>
        <v>0</v>
      </c>
      <c r="K30" s="190">
        <f t="shared" si="4"/>
        <v>0</v>
      </c>
    </row>
    <row r="31" spans="2:11" ht="13.35" customHeight="1">
      <c r="B31" s="198" t="s">
        <v>6278</v>
      </c>
      <c r="C31" s="191"/>
      <c r="D31" s="191"/>
      <c r="E31" s="199">
        <f t="shared" si="1"/>
        <v>0</v>
      </c>
      <c r="F31" s="191"/>
      <c r="G31" s="191"/>
      <c r="H31" s="191">
        <f t="shared" si="2"/>
        <v>0</v>
      </c>
      <c r="I31" s="191">
        <f t="shared" si="3"/>
        <v>0</v>
      </c>
      <c r="J31" s="191">
        <f t="shared" si="3"/>
        <v>0</v>
      </c>
      <c r="K31" s="191">
        <f t="shared" si="4"/>
        <v>0</v>
      </c>
    </row>
    <row r="32" spans="2:11" ht="13.35" customHeight="1">
      <c r="B32" s="192" t="s">
        <v>6279</v>
      </c>
      <c r="C32" s="190"/>
      <c r="D32" s="190"/>
      <c r="E32" s="197">
        <f t="shared" si="1"/>
        <v>0</v>
      </c>
      <c r="F32" s="190"/>
      <c r="G32" s="190"/>
      <c r="H32" s="190">
        <f t="shared" si="2"/>
        <v>0</v>
      </c>
      <c r="I32" s="190">
        <f t="shared" si="3"/>
        <v>0</v>
      </c>
      <c r="J32" s="190">
        <f t="shared" si="3"/>
        <v>0</v>
      </c>
      <c r="K32" s="190">
        <f t="shared" si="4"/>
        <v>0</v>
      </c>
    </row>
    <row r="33" spans="2:11" ht="13.35" customHeight="1">
      <c r="B33" s="198" t="s">
        <v>6280</v>
      </c>
      <c r="C33" s="191"/>
      <c r="D33" s="191"/>
      <c r="E33" s="199">
        <f t="shared" si="1"/>
        <v>0</v>
      </c>
      <c r="F33" s="191"/>
      <c r="G33" s="191"/>
      <c r="H33" s="191">
        <f t="shared" si="2"/>
        <v>0</v>
      </c>
      <c r="I33" s="191">
        <f t="shared" si="3"/>
        <v>0</v>
      </c>
      <c r="J33" s="191">
        <f t="shared" si="3"/>
        <v>0</v>
      </c>
      <c r="K33" s="191">
        <f t="shared" si="4"/>
        <v>0</v>
      </c>
    </row>
    <row r="34" spans="2:11" ht="13.35" customHeight="1">
      <c r="B34" s="192" t="s">
        <v>6281</v>
      </c>
      <c r="C34" s="190"/>
      <c r="D34" s="190"/>
      <c r="E34" s="197">
        <f t="shared" si="1"/>
        <v>0</v>
      </c>
      <c r="F34" s="190"/>
      <c r="G34" s="190"/>
      <c r="H34" s="190">
        <f t="shared" si="2"/>
        <v>0</v>
      </c>
      <c r="I34" s="190">
        <f t="shared" si="3"/>
        <v>0</v>
      </c>
      <c r="J34" s="190">
        <f t="shared" si="3"/>
        <v>0</v>
      </c>
      <c r="K34" s="190">
        <f t="shared" si="4"/>
        <v>0</v>
      </c>
    </row>
    <row r="35" spans="2:11" ht="13.35" customHeight="1">
      <c r="B35" s="198" t="s">
        <v>6282</v>
      </c>
      <c r="C35" s="191"/>
      <c r="D35" s="191"/>
      <c r="E35" s="199">
        <f t="shared" si="1"/>
        <v>0</v>
      </c>
      <c r="F35" s="191"/>
      <c r="G35" s="191"/>
      <c r="H35" s="191">
        <f t="shared" si="2"/>
        <v>0</v>
      </c>
      <c r="I35" s="191">
        <f t="shared" si="3"/>
        <v>0</v>
      </c>
      <c r="J35" s="191">
        <f t="shared" si="3"/>
        <v>0</v>
      </c>
      <c r="K35" s="191">
        <f t="shared" si="4"/>
        <v>0</v>
      </c>
    </row>
    <row r="36" spans="2:11" ht="13.35" customHeight="1">
      <c r="B36" s="192" t="s">
        <v>6275</v>
      </c>
      <c r="C36" s="190"/>
      <c r="D36" s="190"/>
      <c r="E36" s="197">
        <f t="shared" si="1"/>
        <v>0</v>
      </c>
      <c r="F36" s="190"/>
      <c r="G36" s="190"/>
      <c r="H36" s="190">
        <f t="shared" si="2"/>
        <v>0</v>
      </c>
      <c r="I36" s="190">
        <f t="shared" si="3"/>
        <v>0</v>
      </c>
      <c r="J36" s="190">
        <f t="shared" si="3"/>
        <v>0</v>
      </c>
      <c r="K36" s="190">
        <f t="shared" si="4"/>
        <v>0</v>
      </c>
    </row>
    <row r="37" spans="2:11" ht="13.35" customHeight="1">
      <c r="B37" s="196" t="s">
        <v>793</v>
      </c>
      <c r="C37" s="189">
        <f>+SUM(C38:C39)</f>
        <v>0</v>
      </c>
      <c r="D37" s="189">
        <f t="shared" ref="D37:G37" si="7">+SUM(D38:D39)</f>
        <v>0</v>
      </c>
      <c r="E37" s="189">
        <f t="shared" si="1"/>
        <v>0</v>
      </c>
      <c r="F37" s="189">
        <f t="shared" si="7"/>
        <v>0</v>
      </c>
      <c r="G37" s="189">
        <f t="shared" si="7"/>
        <v>0</v>
      </c>
      <c r="H37" s="189">
        <f t="shared" si="2"/>
        <v>0</v>
      </c>
      <c r="I37" s="189">
        <f t="shared" si="3"/>
        <v>0</v>
      </c>
      <c r="J37" s="189">
        <f t="shared" si="3"/>
        <v>0</v>
      </c>
      <c r="K37" s="189">
        <f t="shared" si="4"/>
        <v>0</v>
      </c>
    </row>
    <row r="38" spans="2:11" ht="13.35" customHeight="1">
      <c r="B38" s="198" t="s">
        <v>6283</v>
      </c>
      <c r="C38" s="191"/>
      <c r="D38" s="191"/>
      <c r="E38" s="200">
        <f t="shared" si="1"/>
        <v>0</v>
      </c>
      <c r="F38" s="191"/>
      <c r="G38" s="191"/>
      <c r="H38" s="191">
        <f t="shared" si="2"/>
        <v>0</v>
      </c>
      <c r="I38" s="191">
        <f t="shared" si="3"/>
        <v>0</v>
      </c>
      <c r="J38" s="191">
        <f t="shared" si="3"/>
        <v>0</v>
      </c>
      <c r="K38" s="191">
        <f t="shared" si="4"/>
        <v>0</v>
      </c>
    </row>
    <row r="39" spans="2:11" ht="13.35" customHeight="1">
      <c r="B39" s="192" t="s">
        <v>6284</v>
      </c>
      <c r="C39" s="190"/>
      <c r="D39" s="190"/>
      <c r="E39" s="197">
        <f t="shared" si="1"/>
        <v>0</v>
      </c>
      <c r="F39" s="190"/>
      <c r="G39" s="190"/>
      <c r="H39" s="190">
        <f t="shared" si="2"/>
        <v>0</v>
      </c>
      <c r="I39" s="190">
        <f t="shared" si="3"/>
        <v>0</v>
      </c>
      <c r="J39" s="190">
        <f t="shared" si="3"/>
        <v>0</v>
      </c>
      <c r="K39" s="190">
        <f t="shared" si="4"/>
        <v>0</v>
      </c>
    </row>
    <row r="40" spans="2:11" ht="13.35" customHeight="1">
      <c r="B40" s="196" t="s">
        <v>6285</v>
      </c>
      <c r="C40" s="189">
        <f>SUM(C41:C44)</f>
        <v>0</v>
      </c>
      <c r="D40" s="189">
        <f t="shared" ref="D40:G40" si="8">SUM(D41:D44)</f>
        <v>0</v>
      </c>
      <c r="E40" s="189">
        <f t="shared" si="1"/>
        <v>0</v>
      </c>
      <c r="F40" s="189">
        <f t="shared" si="8"/>
        <v>0</v>
      </c>
      <c r="G40" s="189">
        <f t="shared" si="8"/>
        <v>0</v>
      </c>
      <c r="H40" s="189">
        <f t="shared" si="2"/>
        <v>0</v>
      </c>
      <c r="I40" s="189">
        <f t="shared" si="3"/>
        <v>0</v>
      </c>
      <c r="J40" s="189">
        <f t="shared" si="3"/>
        <v>0</v>
      </c>
      <c r="K40" s="189">
        <f t="shared" si="4"/>
        <v>0</v>
      </c>
    </row>
    <row r="41" spans="2:11" ht="13.35" customHeight="1">
      <c r="B41" s="198" t="s">
        <v>6286</v>
      </c>
      <c r="C41" s="191"/>
      <c r="D41" s="191"/>
      <c r="E41" s="200">
        <f t="shared" si="1"/>
        <v>0</v>
      </c>
      <c r="F41" s="191"/>
      <c r="G41" s="191"/>
      <c r="H41" s="191">
        <f t="shared" si="2"/>
        <v>0</v>
      </c>
      <c r="I41" s="191">
        <f t="shared" si="3"/>
        <v>0</v>
      </c>
      <c r="J41" s="191">
        <f t="shared" si="3"/>
        <v>0</v>
      </c>
      <c r="K41" s="191">
        <f t="shared" si="4"/>
        <v>0</v>
      </c>
    </row>
    <row r="42" spans="2:11" ht="13.35" customHeight="1">
      <c r="B42" s="192" t="s">
        <v>6301</v>
      </c>
      <c r="C42" s="190"/>
      <c r="D42" s="190"/>
      <c r="E42" s="194">
        <f t="shared" si="1"/>
        <v>0</v>
      </c>
      <c r="F42" s="190"/>
      <c r="G42" s="190"/>
      <c r="H42" s="190">
        <f t="shared" si="2"/>
        <v>0</v>
      </c>
      <c r="I42" s="190"/>
      <c r="J42" s="190"/>
      <c r="K42" s="190">
        <f t="shared" si="4"/>
        <v>0</v>
      </c>
    </row>
    <row r="43" spans="2:11" ht="13.35" customHeight="1">
      <c r="B43" s="198" t="s">
        <v>6288</v>
      </c>
      <c r="C43" s="191"/>
      <c r="D43" s="191"/>
      <c r="E43" s="200">
        <f t="shared" si="1"/>
        <v>0</v>
      </c>
      <c r="F43" s="191"/>
      <c r="G43" s="191"/>
      <c r="H43" s="191">
        <f t="shared" si="2"/>
        <v>0</v>
      </c>
      <c r="I43" s="191"/>
      <c r="J43" s="191"/>
      <c r="K43" s="191">
        <f t="shared" si="4"/>
        <v>0</v>
      </c>
    </row>
    <row r="44" spans="2:11" ht="13.35" customHeight="1">
      <c r="B44" s="192" t="s">
        <v>6275</v>
      </c>
      <c r="C44" s="190"/>
      <c r="D44" s="190"/>
      <c r="E44" s="194">
        <f t="shared" si="1"/>
        <v>0</v>
      </c>
      <c r="F44" s="190"/>
      <c r="G44" s="190"/>
      <c r="H44" s="190">
        <f t="shared" si="2"/>
        <v>0</v>
      </c>
      <c r="I44" s="190">
        <f t="shared" si="3"/>
        <v>0</v>
      </c>
      <c r="J44" s="190">
        <f t="shared" si="3"/>
        <v>0</v>
      </c>
      <c r="K44" s="190">
        <f t="shared" si="4"/>
        <v>0</v>
      </c>
    </row>
    <row r="45" spans="2:11" ht="13.35" customHeight="1">
      <c r="B45" s="196" t="s">
        <v>804</v>
      </c>
      <c r="C45" s="189">
        <f>SUM(C46:C49)</f>
        <v>119761000</v>
      </c>
      <c r="D45" s="189">
        <f t="shared" ref="D45:G45" si="9">SUM(D46:D49)</f>
        <v>119761000</v>
      </c>
      <c r="E45" s="189">
        <f t="shared" si="1"/>
        <v>0</v>
      </c>
      <c r="F45" s="189">
        <f t="shared" si="9"/>
        <v>0</v>
      </c>
      <c r="G45" s="189">
        <f t="shared" si="9"/>
        <v>0</v>
      </c>
      <c r="H45" s="189">
        <f t="shared" si="2"/>
        <v>0</v>
      </c>
      <c r="I45" s="189">
        <f t="shared" si="3"/>
        <v>119761000</v>
      </c>
      <c r="J45" s="189">
        <f t="shared" si="3"/>
        <v>119761000</v>
      </c>
      <c r="K45" s="189">
        <f t="shared" si="4"/>
        <v>0</v>
      </c>
    </row>
    <row r="46" spans="2:11" ht="13.35" customHeight="1">
      <c r="B46" s="198" t="s">
        <v>6289</v>
      </c>
      <c r="C46" s="191">
        <v>64761000</v>
      </c>
      <c r="D46" s="191">
        <v>64761000</v>
      </c>
      <c r="E46" s="200">
        <f t="shared" si="1"/>
        <v>0</v>
      </c>
      <c r="F46" s="191"/>
      <c r="G46" s="191"/>
      <c r="H46" s="191">
        <f t="shared" si="2"/>
        <v>0</v>
      </c>
      <c r="I46" s="191">
        <f t="shared" si="3"/>
        <v>64761000</v>
      </c>
      <c r="J46" s="191">
        <f t="shared" si="3"/>
        <v>64761000</v>
      </c>
      <c r="K46" s="191">
        <f t="shared" si="4"/>
        <v>0</v>
      </c>
    </row>
    <row r="47" spans="2:11" ht="13.35" customHeight="1">
      <c r="B47" s="192" t="s">
        <v>6290</v>
      </c>
      <c r="C47" s="190">
        <v>55000000</v>
      </c>
      <c r="D47" s="190">
        <v>55000000</v>
      </c>
      <c r="E47" s="194">
        <f t="shared" si="1"/>
        <v>0</v>
      </c>
      <c r="F47" s="190"/>
      <c r="G47" s="190"/>
      <c r="H47" s="190">
        <f t="shared" si="2"/>
        <v>0</v>
      </c>
      <c r="I47" s="190">
        <f t="shared" si="3"/>
        <v>55000000</v>
      </c>
      <c r="J47" s="190">
        <f t="shared" si="3"/>
        <v>55000000</v>
      </c>
      <c r="K47" s="190">
        <f t="shared" si="4"/>
        <v>0</v>
      </c>
    </row>
    <row r="48" spans="2:11" ht="13.35" customHeight="1">
      <c r="B48" s="198" t="s">
        <v>6291</v>
      </c>
      <c r="C48" s="191"/>
      <c r="D48" s="191"/>
      <c r="E48" s="191">
        <f t="shared" si="1"/>
        <v>0</v>
      </c>
      <c r="F48" s="191"/>
      <c r="G48" s="191"/>
      <c r="H48" s="191">
        <f t="shared" si="2"/>
        <v>0</v>
      </c>
      <c r="I48" s="191">
        <f t="shared" si="3"/>
        <v>0</v>
      </c>
      <c r="J48" s="191">
        <f t="shared" si="3"/>
        <v>0</v>
      </c>
      <c r="K48" s="191">
        <f t="shared" si="4"/>
        <v>0</v>
      </c>
    </row>
    <row r="49" spans="2:11" ht="13.35" customHeight="1">
      <c r="B49" s="192" t="s">
        <v>6292</v>
      </c>
      <c r="C49" s="190"/>
      <c r="D49" s="190"/>
      <c r="E49" s="194">
        <f t="shared" si="1"/>
        <v>0</v>
      </c>
      <c r="F49" s="190"/>
      <c r="G49" s="190"/>
      <c r="H49" s="190">
        <f t="shared" si="2"/>
        <v>0</v>
      </c>
      <c r="I49" s="190">
        <f t="shared" si="3"/>
        <v>0</v>
      </c>
      <c r="J49" s="190">
        <f t="shared" si="3"/>
        <v>0</v>
      </c>
      <c r="K49" s="190">
        <f t="shared" si="4"/>
        <v>0</v>
      </c>
    </row>
    <row r="50" spans="2:11" ht="13.35" customHeight="1">
      <c r="B50" s="196" t="s">
        <v>802</v>
      </c>
      <c r="C50" s="189">
        <f>SUM(C51:C53)</f>
        <v>171881698</v>
      </c>
      <c r="D50" s="189">
        <f t="shared" ref="D50:G50" si="10">SUM(D51:D53)</f>
        <v>171881698</v>
      </c>
      <c r="E50" s="189">
        <f t="shared" si="1"/>
        <v>0</v>
      </c>
      <c r="F50" s="189">
        <f t="shared" si="10"/>
        <v>0</v>
      </c>
      <c r="G50" s="189">
        <f t="shared" si="10"/>
        <v>0</v>
      </c>
      <c r="H50" s="189">
        <f t="shared" si="2"/>
        <v>0</v>
      </c>
      <c r="I50" s="189">
        <f t="shared" si="3"/>
        <v>171881698</v>
      </c>
      <c r="J50" s="189">
        <f t="shared" si="3"/>
        <v>171881698</v>
      </c>
      <c r="K50" s="189">
        <f t="shared" si="4"/>
        <v>0</v>
      </c>
    </row>
    <row r="51" spans="2:11" ht="13.35" customHeight="1">
      <c r="B51" s="198" t="s">
        <v>6293</v>
      </c>
      <c r="C51" s="191">
        <v>132428930</v>
      </c>
      <c r="D51" s="191">
        <v>132428930</v>
      </c>
      <c r="E51" s="200">
        <f t="shared" si="1"/>
        <v>0</v>
      </c>
      <c r="F51" s="191"/>
      <c r="G51" s="191"/>
      <c r="H51" s="191">
        <f t="shared" si="2"/>
        <v>0</v>
      </c>
      <c r="I51" s="191">
        <f t="shared" si="3"/>
        <v>132428930</v>
      </c>
      <c r="J51" s="191">
        <f t="shared" si="3"/>
        <v>132428930</v>
      </c>
      <c r="K51" s="191">
        <f t="shared" si="4"/>
        <v>0</v>
      </c>
    </row>
    <row r="52" spans="2:11" ht="13.35" customHeight="1">
      <c r="B52" s="192" t="s">
        <v>6294</v>
      </c>
      <c r="C52" s="190">
        <v>39452768</v>
      </c>
      <c r="D52" s="190">
        <v>39452768</v>
      </c>
      <c r="E52" s="194">
        <f t="shared" si="1"/>
        <v>0</v>
      </c>
      <c r="F52" s="190"/>
      <c r="G52" s="190"/>
      <c r="H52" s="190">
        <f t="shared" si="2"/>
        <v>0</v>
      </c>
      <c r="I52" s="190">
        <f t="shared" si="3"/>
        <v>39452768</v>
      </c>
      <c r="J52" s="190">
        <f t="shared" si="3"/>
        <v>39452768</v>
      </c>
      <c r="K52" s="190">
        <f t="shared" si="4"/>
        <v>0</v>
      </c>
    </row>
    <row r="53" spans="2:11" ht="13.35" customHeight="1">
      <c r="B53" s="198" t="s">
        <v>6284</v>
      </c>
      <c r="C53" s="191"/>
      <c r="D53" s="191"/>
      <c r="E53" s="200">
        <f t="shared" si="1"/>
        <v>0</v>
      </c>
      <c r="F53" s="191"/>
      <c r="G53" s="191"/>
      <c r="H53" s="191">
        <f t="shared" si="2"/>
        <v>0</v>
      </c>
      <c r="I53" s="191">
        <f t="shared" si="3"/>
        <v>0</v>
      </c>
      <c r="J53" s="191">
        <f t="shared" si="3"/>
        <v>0</v>
      </c>
      <c r="K53" s="191">
        <f t="shared" si="4"/>
        <v>0</v>
      </c>
    </row>
    <row r="54" spans="2:11" ht="13.35" customHeight="1">
      <c r="B54" s="196" t="s">
        <v>801</v>
      </c>
      <c r="C54" s="189"/>
      <c r="D54" s="189"/>
      <c r="E54" s="189">
        <f t="shared" si="1"/>
        <v>0</v>
      </c>
      <c r="F54" s="189"/>
      <c r="G54" s="189"/>
      <c r="H54" s="189">
        <f t="shared" si="2"/>
        <v>0</v>
      </c>
      <c r="I54" s="189">
        <f t="shared" si="3"/>
        <v>0</v>
      </c>
      <c r="J54" s="189">
        <f t="shared" si="3"/>
        <v>0</v>
      </c>
      <c r="K54" s="189">
        <f t="shared" si="4"/>
        <v>0</v>
      </c>
    </row>
    <row r="55" spans="2:11" ht="13.35" customHeight="1">
      <c r="B55" s="198" t="s">
        <v>6295</v>
      </c>
      <c r="C55" s="191"/>
      <c r="D55" s="191"/>
      <c r="E55" s="200">
        <f t="shared" si="1"/>
        <v>0</v>
      </c>
      <c r="F55" s="191"/>
      <c r="G55" s="191"/>
      <c r="H55" s="191">
        <f t="shared" si="2"/>
        <v>0</v>
      </c>
      <c r="I55" s="191">
        <f t="shared" si="3"/>
        <v>0</v>
      </c>
      <c r="J55" s="191">
        <f t="shared" si="3"/>
        <v>0</v>
      </c>
      <c r="K55" s="191">
        <f t="shared" si="4"/>
        <v>0</v>
      </c>
    </row>
    <row r="56" spans="2:11" ht="13.35" customHeight="1">
      <c r="B56" s="192" t="s">
        <v>6275</v>
      </c>
      <c r="C56" s="190"/>
      <c r="D56" s="190"/>
      <c r="E56" s="194">
        <f t="shared" si="1"/>
        <v>0</v>
      </c>
      <c r="F56" s="190"/>
      <c r="G56" s="190"/>
      <c r="H56" s="190">
        <f t="shared" si="2"/>
        <v>0</v>
      </c>
      <c r="I56" s="190">
        <f t="shared" si="3"/>
        <v>0</v>
      </c>
      <c r="J56" s="190">
        <f t="shared" si="3"/>
        <v>0</v>
      </c>
      <c r="K56" s="190">
        <f t="shared" si="4"/>
        <v>0</v>
      </c>
    </row>
    <row r="57" spans="2:11" ht="13.35" customHeight="1">
      <c r="B57" s="196" t="s">
        <v>6296</v>
      </c>
      <c r="C57" s="189">
        <f>SUM(C58:C60)</f>
        <v>0</v>
      </c>
      <c r="D57" s="189">
        <f t="shared" ref="D57:G57" si="11">SUM(D58:D60)</f>
        <v>0</v>
      </c>
      <c r="E57" s="189">
        <f t="shared" si="1"/>
        <v>0</v>
      </c>
      <c r="F57" s="189">
        <f t="shared" si="11"/>
        <v>0</v>
      </c>
      <c r="G57" s="189">
        <f t="shared" si="11"/>
        <v>0</v>
      </c>
      <c r="H57" s="189">
        <f t="shared" si="2"/>
        <v>0</v>
      </c>
      <c r="I57" s="189">
        <f t="shared" si="3"/>
        <v>0</v>
      </c>
      <c r="J57" s="189">
        <f t="shared" si="3"/>
        <v>0</v>
      </c>
      <c r="K57" s="189">
        <f t="shared" si="4"/>
        <v>0</v>
      </c>
    </row>
    <row r="58" spans="2:11" ht="13.35" customHeight="1">
      <c r="B58" s="198" t="s">
        <v>6297</v>
      </c>
      <c r="C58" s="191"/>
      <c r="D58" s="191"/>
      <c r="E58" s="200">
        <f t="shared" si="1"/>
        <v>0</v>
      </c>
      <c r="F58" s="191"/>
      <c r="G58" s="191"/>
      <c r="H58" s="191">
        <f t="shared" si="2"/>
        <v>0</v>
      </c>
      <c r="I58" s="191">
        <f t="shared" si="3"/>
        <v>0</v>
      </c>
      <c r="J58" s="191">
        <f t="shared" si="3"/>
        <v>0</v>
      </c>
      <c r="K58" s="191">
        <f t="shared" si="4"/>
        <v>0</v>
      </c>
    </row>
    <row r="59" spans="2:11" ht="13.35" customHeight="1">
      <c r="B59" s="192" t="s">
        <v>6298</v>
      </c>
      <c r="C59" s="190"/>
      <c r="D59" s="190"/>
      <c r="E59" s="194">
        <f t="shared" si="1"/>
        <v>0</v>
      </c>
      <c r="F59" s="190"/>
      <c r="G59" s="190"/>
      <c r="H59" s="190">
        <f t="shared" si="2"/>
        <v>0</v>
      </c>
      <c r="I59" s="190">
        <f t="shared" si="3"/>
        <v>0</v>
      </c>
      <c r="J59" s="190">
        <f t="shared" si="3"/>
        <v>0</v>
      </c>
      <c r="K59" s="190">
        <f t="shared" si="4"/>
        <v>0</v>
      </c>
    </row>
    <row r="60" spans="2:11" ht="13.35" customHeight="1">
      <c r="B60" s="198" t="s">
        <v>6299</v>
      </c>
      <c r="C60" s="191"/>
      <c r="D60" s="191"/>
      <c r="E60" s="200">
        <f t="shared" si="1"/>
        <v>0</v>
      </c>
      <c r="F60" s="191"/>
      <c r="G60" s="191"/>
      <c r="H60" s="191">
        <f t="shared" si="2"/>
        <v>0</v>
      </c>
      <c r="I60" s="191">
        <f t="shared" si="3"/>
        <v>0</v>
      </c>
      <c r="J60" s="191">
        <f t="shared" si="3"/>
        <v>0</v>
      </c>
      <c r="K60" s="191">
        <f t="shared" si="4"/>
        <v>0</v>
      </c>
    </row>
    <row r="61" spans="2:11" ht="13.35" customHeight="1">
      <c r="B61" s="201" t="s">
        <v>825</v>
      </c>
      <c r="C61" s="195">
        <f>C5+C9+C28+C37+C40+C45+C50</f>
        <v>445440329</v>
      </c>
      <c r="D61" s="195">
        <f t="shared" ref="D61:K61" si="12">D5+D9+D28+D37+D40+D45+D50</f>
        <v>445440329</v>
      </c>
      <c r="E61" s="195">
        <f t="shared" si="12"/>
        <v>0</v>
      </c>
      <c r="F61" s="195">
        <f t="shared" si="12"/>
        <v>0</v>
      </c>
      <c r="G61" s="195">
        <f t="shared" si="12"/>
        <v>0</v>
      </c>
      <c r="H61" s="195">
        <f t="shared" si="12"/>
        <v>0</v>
      </c>
      <c r="I61" s="195">
        <f t="shared" si="12"/>
        <v>445440329</v>
      </c>
      <c r="J61" s="195">
        <f t="shared" si="12"/>
        <v>445440329</v>
      </c>
      <c r="K61" s="195">
        <f t="shared" si="12"/>
        <v>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AC5C-4D50-4E44-A624-4508EC564A3A}">
  <sheetPr>
    <tabColor theme="9"/>
  </sheetPr>
  <dimension ref="B1:L1855"/>
  <sheetViews>
    <sheetView showGridLines="0" zoomScaleNormal="100" workbookViewId="0">
      <pane ySplit="3" topLeftCell="A1849" activePane="bottomLeft" state="frozen"/>
      <selection pane="bottomLeft" activeCell="E12" sqref="E12"/>
    </sheetView>
  </sheetViews>
  <sheetFormatPr defaultColWidth="19.140625" defaultRowHeight="13.9"/>
  <cols>
    <col min="1" max="1" width="6.42578125" style="46" customWidth="1"/>
    <col min="2" max="2" width="19.42578125" style="17" bestFit="1" customWidth="1"/>
    <col min="3" max="4" width="19.140625" style="46"/>
    <col min="5" max="5" width="115.5703125" style="46" bestFit="1" customWidth="1"/>
    <col min="6" max="6" width="30.140625" style="46" bestFit="1" customWidth="1"/>
    <col min="7" max="7" width="15.42578125" style="46" customWidth="1"/>
    <col min="8" max="8" width="18.42578125" style="81" customWidth="1"/>
    <col min="9" max="9" width="19.5703125" style="82" customWidth="1"/>
    <col min="10" max="11" width="19.140625" style="46"/>
    <col min="12" max="12" width="29.140625" style="46" customWidth="1"/>
    <col min="13" max="16384" width="19.140625" style="46"/>
  </cols>
  <sheetData>
    <row r="1" spans="2:12">
      <c r="B1" s="123" t="s">
        <v>6304</v>
      </c>
    </row>
    <row r="2" spans="2:12" ht="14.45" thickBot="1"/>
    <row r="3" spans="2:12" ht="69">
      <c r="B3" s="162" t="s">
        <v>6305</v>
      </c>
      <c r="C3" s="163" t="s">
        <v>6306</v>
      </c>
      <c r="D3" s="163" t="s">
        <v>6307</v>
      </c>
      <c r="E3" s="163" t="s">
        <v>6308</v>
      </c>
      <c r="F3" s="163" t="s">
        <v>6309</v>
      </c>
      <c r="G3" s="163" t="s">
        <v>6310</v>
      </c>
      <c r="H3" s="163" t="s">
        <v>6311</v>
      </c>
      <c r="I3" s="164" t="s">
        <v>6312</v>
      </c>
      <c r="J3" s="163" t="s">
        <v>6313</v>
      </c>
      <c r="K3" s="163" t="s">
        <v>6314</v>
      </c>
      <c r="L3" s="165" t="s">
        <v>806</v>
      </c>
    </row>
    <row r="4" spans="2:12">
      <c r="B4" s="83" t="s">
        <v>6100</v>
      </c>
      <c r="C4" s="49" t="s">
        <v>6101</v>
      </c>
      <c r="D4" s="84" t="s">
        <v>667</v>
      </c>
      <c r="E4" s="49" t="s">
        <v>981</v>
      </c>
      <c r="F4" s="84" t="s">
        <v>6315</v>
      </c>
      <c r="G4" s="49"/>
      <c r="H4" s="85"/>
      <c r="I4" s="78">
        <v>76622280</v>
      </c>
      <c r="J4" s="86" t="s">
        <v>6316</v>
      </c>
      <c r="K4" s="84" t="s">
        <v>6317</v>
      </c>
      <c r="L4" s="62" t="s">
        <v>731</v>
      </c>
    </row>
    <row r="5" spans="2:12" ht="27.6">
      <c r="B5" s="83" t="s">
        <v>619</v>
      </c>
      <c r="C5" s="49" t="s">
        <v>5610</v>
      </c>
      <c r="D5" s="84" t="s">
        <v>667</v>
      </c>
      <c r="E5" s="49" t="s">
        <v>981</v>
      </c>
      <c r="F5" s="84" t="s">
        <v>6318</v>
      </c>
      <c r="G5" s="49"/>
      <c r="H5" s="85"/>
      <c r="I5" s="78">
        <v>54263254</v>
      </c>
      <c r="J5" s="86" t="s">
        <v>6319</v>
      </c>
      <c r="K5" s="84" t="s">
        <v>6317</v>
      </c>
      <c r="L5" s="62" t="s">
        <v>731</v>
      </c>
    </row>
    <row r="6" spans="2:12" ht="27.6">
      <c r="B6" s="88" t="s">
        <v>6320</v>
      </c>
      <c r="C6" s="84" t="s">
        <v>6321</v>
      </c>
      <c r="D6" s="49" t="s">
        <v>667</v>
      </c>
      <c r="E6" s="84" t="s">
        <v>6322</v>
      </c>
      <c r="F6" s="84" t="s">
        <v>6323</v>
      </c>
      <c r="G6" s="49">
        <v>29</v>
      </c>
      <c r="H6" s="89">
        <v>118000000</v>
      </c>
      <c r="I6" s="89" t="s">
        <v>6324</v>
      </c>
      <c r="J6" s="84" t="s">
        <v>6325</v>
      </c>
      <c r="K6" s="84" t="s">
        <v>6317</v>
      </c>
      <c r="L6" s="62" t="s">
        <v>726</v>
      </c>
    </row>
    <row r="7" spans="2:12">
      <c r="B7" s="88" t="s">
        <v>6042</v>
      </c>
      <c r="C7" s="237" t="s">
        <v>6043</v>
      </c>
      <c r="D7" s="124" t="s">
        <v>653</v>
      </c>
      <c r="E7" s="134" t="s">
        <v>6326</v>
      </c>
      <c r="F7" s="124" t="s">
        <v>6327</v>
      </c>
      <c r="G7" s="134"/>
      <c r="H7" s="234"/>
      <c r="I7" s="234">
        <v>9868660202</v>
      </c>
      <c r="J7" s="124" t="s">
        <v>6328</v>
      </c>
      <c r="K7" s="237" t="s">
        <v>6317</v>
      </c>
      <c r="L7" s="101" t="s">
        <v>677</v>
      </c>
    </row>
    <row r="8" spans="2:12">
      <c r="B8" s="88" t="s">
        <v>6329</v>
      </c>
      <c r="C8" s="237" t="s">
        <v>4734</v>
      </c>
      <c r="D8" s="124" t="s">
        <v>653</v>
      </c>
      <c r="E8" s="134" t="s">
        <v>6330</v>
      </c>
      <c r="F8" s="124" t="s">
        <v>6331</v>
      </c>
      <c r="G8" s="134"/>
      <c r="H8" s="234"/>
      <c r="I8" s="234">
        <v>772868593</v>
      </c>
      <c r="J8" s="124" t="s">
        <v>6328</v>
      </c>
      <c r="K8" s="237" t="s">
        <v>6317</v>
      </c>
      <c r="L8" s="101" t="s">
        <v>677</v>
      </c>
    </row>
    <row r="9" spans="2:12">
      <c r="B9" s="88" t="s">
        <v>6332</v>
      </c>
      <c r="C9" s="237" t="s">
        <v>6333</v>
      </c>
      <c r="D9" s="124" t="s">
        <v>667</v>
      </c>
      <c r="E9" s="134" t="s">
        <v>6334</v>
      </c>
      <c r="F9" s="124" t="s">
        <v>6335</v>
      </c>
      <c r="G9" s="134"/>
      <c r="H9" s="234"/>
      <c r="I9" s="234">
        <v>430120056</v>
      </c>
      <c r="J9" s="124" t="s">
        <v>6328</v>
      </c>
      <c r="K9" s="237" t="s">
        <v>6317</v>
      </c>
      <c r="L9" s="101" t="s">
        <v>677</v>
      </c>
    </row>
    <row r="10" spans="2:12">
      <c r="B10" s="88" t="s">
        <v>5555</v>
      </c>
      <c r="C10" s="237" t="s">
        <v>5556</v>
      </c>
      <c r="D10" s="124" t="s">
        <v>653</v>
      </c>
      <c r="E10" s="134" t="s">
        <v>6336</v>
      </c>
      <c r="F10" s="124" t="s">
        <v>6337</v>
      </c>
      <c r="G10" s="134"/>
      <c r="H10" s="234"/>
      <c r="I10" s="234">
        <v>373786882</v>
      </c>
      <c r="J10" s="124" t="s">
        <v>6328</v>
      </c>
      <c r="K10" s="237" t="s">
        <v>6317</v>
      </c>
      <c r="L10" s="101" t="s">
        <v>677</v>
      </c>
    </row>
    <row r="11" spans="2:12">
      <c r="B11" s="88" t="s">
        <v>5714</v>
      </c>
      <c r="C11" s="237" t="s">
        <v>5715</v>
      </c>
      <c r="D11" s="124" t="s">
        <v>667</v>
      </c>
      <c r="E11" s="134" t="s">
        <v>6338</v>
      </c>
      <c r="F11" s="124" t="s">
        <v>6339</v>
      </c>
      <c r="G11" s="134"/>
      <c r="H11" s="234"/>
      <c r="I11" s="234">
        <v>212227813</v>
      </c>
      <c r="J11" s="124" t="s">
        <v>6328</v>
      </c>
      <c r="K11" s="237" t="s">
        <v>6317</v>
      </c>
      <c r="L11" s="101" t="s">
        <v>677</v>
      </c>
    </row>
    <row r="12" spans="2:12">
      <c r="B12" s="88" t="s">
        <v>5448</v>
      </c>
      <c r="C12" s="237" t="s">
        <v>6340</v>
      </c>
      <c r="D12" s="124" t="s">
        <v>667</v>
      </c>
      <c r="E12" s="134" t="s">
        <v>6341</v>
      </c>
      <c r="F12" s="124" t="s">
        <v>6342</v>
      </c>
      <c r="G12" s="134"/>
      <c r="H12" s="234"/>
      <c r="I12" s="234">
        <v>105204996</v>
      </c>
      <c r="J12" s="124" t="s">
        <v>6328</v>
      </c>
      <c r="K12" s="237" t="s">
        <v>6317</v>
      </c>
      <c r="L12" s="101" t="s">
        <v>677</v>
      </c>
    </row>
    <row r="13" spans="2:12">
      <c r="B13" s="88" t="s">
        <v>5289</v>
      </c>
      <c r="C13" s="237" t="s">
        <v>5290</v>
      </c>
      <c r="D13" s="124" t="s">
        <v>667</v>
      </c>
      <c r="E13" s="134" t="s">
        <v>6343</v>
      </c>
      <c r="F13" s="124" t="s">
        <v>6344</v>
      </c>
      <c r="G13" s="134"/>
      <c r="H13" s="234"/>
      <c r="I13" s="234">
        <v>101569773</v>
      </c>
      <c r="J13" s="124" t="s">
        <v>6328</v>
      </c>
      <c r="K13" s="237" t="s">
        <v>6317</v>
      </c>
      <c r="L13" s="101" t="s">
        <v>677</v>
      </c>
    </row>
    <row r="14" spans="2:12">
      <c r="B14" s="88" t="s">
        <v>6078</v>
      </c>
      <c r="C14" s="237" t="s">
        <v>6345</v>
      </c>
      <c r="D14" s="124" t="s">
        <v>667</v>
      </c>
      <c r="E14" s="134" t="s">
        <v>6346</v>
      </c>
      <c r="F14" s="124" t="s">
        <v>6347</v>
      </c>
      <c r="G14" s="134"/>
      <c r="H14" s="234"/>
      <c r="I14" s="234">
        <v>86383329</v>
      </c>
      <c r="J14" s="124" t="s">
        <v>6328</v>
      </c>
      <c r="K14" s="237" t="s">
        <v>6317</v>
      </c>
      <c r="L14" s="101" t="s">
        <v>677</v>
      </c>
    </row>
    <row r="15" spans="2:12">
      <c r="B15" s="88" t="s">
        <v>6046</v>
      </c>
      <c r="C15" s="237" t="s">
        <v>6047</v>
      </c>
      <c r="D15" s="124" t="s">
        <v>667</v>
      </c>
      <c r="E15" s="134" t="s">
        <v>6348</v>
      </c>
      <c r="F15" s="124" t="s">
        <v>6349</v>
      </c>
      <c r="G15" s="134"/>
      <c r="H15" s="234"/>
      <c r="I15" s="234">
        <v>58446628</v>
      </c>
      <c r="J15" s="124" t="s">
        <v>6328</v>
      </c>
      <c r="K15" s="237" t="s">
        <v>6317</v>
      </c>
      <c r="L15" s="101" t="s">
        <v>677</v>
      </c>
    </row>
    <row r="16" spans="2:12">
      <c r="B16" s="88" t="s">
        <v>6052</v>
      </c>
      <c r="C16" s="237" t="s">
        <v>6350</v>
      </c>
      <c r="D16" s="124" t="s">
        <v>667</v>
      </c>
      <c r="E16" s="134" t="s">
        <v>6351</v>
      </c>
      <c r="F16" s="124" t="s">
        <v>6352</v>
      </c>
      <c r="G16" s="134"/>
      <c r="H16" s="234"/>
      <c r="I16" s="234">
        <v>54902482</v>
      </c>
      <c r="J16" s="124" t="s">
        <v>6328</v>
      </c>
      <c r="K16" s="237" t="s">
        <v>6317</v>
      </c>
      <c r="L16" s="101" t="s">
        <v>677</v>
      </c>
    </row>
    <row r="17" spans="2:12">
      <c r="B17" s="88" t="s">
        <v>6056</v>
      </c>
      <c r="C17" s="237" t="s">
        <v>6057</v>
      </c>
      <c r="D17" s="124" t="s">
        <v>667</v>
      </c>
      <c r="E17" s="134" t="s">
        <v>6353</v>
      </c>
      <c r="F17" s="124" t="s">
        <v>6354</v>
      </c>
      <c r="G17" s="134"/>
      <c r="H17" s="234"/>
      <c r="I17" s="234">
        <v>54501780</v>
      </c>
      <c r="J17" s="124" t="s">
        <v>6328</v>
      </c>
      <c r="K17" s="237" t="s">
        <v>6317</v>
      </c>
      <c r="L17" s="101" t="s">
        <v>677</v>
      </c>
    </row>
    <row r="18" spans="2:12">
      <c r="B18" s="88" t="s">
        <v>6044</v>
      </c>
      <c r="C18" s="237" t="s">
        <v>6355</v>
      </c>
      <c r="D18" s="124" t="s">
        <v>667</v>
      </c>
      <c r="E18" s="134" t="s">
        <v>6356</v>
      </c>
      <c r="F18" s="124" t="s">
        <v>6357</v>
      </c>
      <c r="G18" s="134"/>
      <c r="H18" s="234"/>
      <c r="I18" s="234">
        <v>28795813</v>
      </c>
      <c r="J18" s="124" t="s">
        <v>6328</v>
      </c>
      <c r="K18" s="237" t="s">
        <v>6317</v>
      </c>
      <c r="L18" s="101" t="s">
        <v>677</v>
      </c>
    </row>
    <row r="19" spans="2:12">
      <c r="B19" s="88" t="s">
        <v>5598</v>
      </c>
      <c r="C19" s="49" t="s">
        <v>5599</v>
      </c>
      <c r="D19" s="84" t="s">
        <v>667</v>
      </c>
      <c r="E19" s="49" t="s">
        <v>6358</v>
      </c>
      <c r="F19" s="49" t="s">
        <v>6359</v>
      </c>
      <c r="G19" s="49"/>
      <c r="H19" s="89"/>
      <c r="I19" s="100">
        <v>54560377</v>
      </c>
      <c r="J19" s="84" t="s">
        <v>6360</v>
      </c>
      <c r="K19" s="84" t="s">
        <v>6317</v>
      </c>
      <c r="L19" s="101" t="s">
        <v>735</v>
      </c>
    </row>
    <row r="20" spans="2:12">
      <c r="B20" s="88" t="s">
        <v>5273</v>
      </c>
      <c r="C20" s="49" t="s">
        <v>6361</v>
      </c>
      <c r="D20" s="84" t="s">
        <v>667</v>
      </c>
      <c r="E20" s="49" t="s">
        <v>6362</v>
      </c>
      <c r="F20" s="49" t="s">
        <v>6363</v>
      </c>
      <c r="G20" s="49"/>
      <c r="H20" s="89"/>
      <c r="I20" s="100">
        <v>45532386</v>
      </c>
      <c r="J20" s="84" t="s">
        <v>6360</v>
      </c>
      <c r="K20" s="84" t="s">
        <v>6317</v>
      </c>
      <c r="L20" s="101" t="s">
        <v>735</v>
      </c>
    </row>
    <row r="21" spans="2:12">
      <c r="B21" s="88" t="s">
        <v>6091</v>
      </c>
      <c r="C21" s="49" t="s">
        <v>6092</v>
      </c>
      <c r="D21" s="84" t="s">
        <v>667</v>
      </c>
      <c r="E21" s="49" t="s">
        <v>6364</v>
      </c>
      <c r="F21" s="49" t="s">
        <v>6359</v>
      </c>
      <c r="G21" s="49"/>
      <c r="H21" s="89"/>
      <c r="I21" s="100">
        <v>80824546</v>
      </c>
      <c r="J21" s="84" t="s">
        <v>6360</v>
      </c>
      <c r="K21" s="84" t="s">
        <v>6317</v>
      </c>
      <c r="L21" s="101" t="s">
        <v>735</v>
      </c>
    </row>
    <row r="22" spans="2:12">
      <c r="B22" s="88" t="s">
        <v>408</v>
      </c>
      <c r="C22" s="49" t="s">
        <v>5263</v>
      </c>
      <c r="D22" s="84" t="s">
        <v>667</v>
      </c>
      <c r="E22" s="49" t="s">
        <v>6365</v>
      </c>
      <c r="F22" s="49" t="s">
        <v>6363</v>
      </c>
      <c r="G22" s="49"/>
      <c r="H22" s="89"/>
      <c r="I22" s="100">
        <v>53919687</v>
      </c>
      <c r="J22" s="84" t="s">
        <v>6360</v>
      </c>
      <c r="K22" s="84" t="s">
        <v>6317</v>
      </c>
      <c r="L22" s="101" t="s">
        <v>735</v>
      </c>
    </row>
    <row r="23" spans="2:12">
      <c r="B23" s="88" t="s">
        <v>6100</v>
      </c>
      <c r="C23" s="49" t="s">
        <v>6366</v>
      </c>
      <c r="D23" s="84" t="s">
        <v>667</v>
      </c>
      <c r="E23" s="49" t="s">
        <v>6367</v>
      </c>
      <c r="F23" s="84" t="s">
        <v>6368</v>
      </c>
      <c r="G23" s="49"/>
      <c r="H23" s="89"/>
      <c r="I23" s="102">
        <v>140267680</v>
      </c>
      <c r="J23" s="84" t="s">
        <v>6360</v>
      </c>
      <c r="K23" s="84" t="s">
        <v>6317</v>
      </c>
      <c r="L23" s="101" t="s">
        <v>735</v>
      </c>
    </row>
    <row r="24" spans="2:12">
      <c r="B24" s="88" t="s">
        <v>6329</v>
      </c>
      <c r="C24" s="49" t="s">
        <v>6369</v>
      </c>
      <c r="D24" s="49" t="s">
        <v>667</v>
      </c>
      <c r="E24" s="49" t="s">
        <v>6370</v>
      </c>
      <c r="F24" s="49" t="s">
        <v>6371</v>
      </c>
      <c r="G24" s="49"/>
      <c r="H24" s="113"/>
      <c r="I24" s="118">
        <v>172622774</v>
      </c>
      <c r="J24" s="49" t="s">
        <v>965</v>
      </c>
      <c r="K24" s="49" t="s">
        <v>6317</v>
      </c>
      <c r="L24" s="62" t="s">
        <v>745</v>
      </c>
    </row>
    <row r="25" spans="2:12">
      <c r="B25" s="88" t="s">
        <v>439</v>
      </c>
      <c r="C25" s="49" t="s">
        <v>6372</v>
      </c>
      <c r="D25" s="49" t="s">
        <v>667</v>
      </c>
      <c r="E25" s="49" t="s">
        <v>6373</v>
      </c>
      <c r="F25" s="49" t="s">
        <v>6371</v>
      </c>
      <c r="G25" s="49"/>
      <c r="H25" s="113"/>
      <c r="I25" s="118">
        <v>760716080</v>
      </c>
      <c r="J25" s="49" t="s">
        <v>965</v>
      </c>
      <c r="K25" s="49" t="s">
        <v>6317</v>
      </c>
      <c r="L25" s="62" t="s">
        <v>745</v>
      </c>
    </row>
    <row r="26" spans="2:12">
      <c r="B26" s="108"/>
      <c r="C26" s="109"/>
      <c r="D26" s="109"/>
      <c r="E26" s="109"/>
      <c r="F26" s="109"/>
      <c r="G26" s="109"/>
      <c r="H26" s="110"/>
      <c r="I26" s="110"/>
      <c r="J26" s="111"/>
      <c r="K26" s="109"/>
      <c r="L26" s="112"/>
    </row>
    <row r="27" spans="2:12">
      <c r="B27" s="83" t="s">
        <v>5834</v>
      </c>
      <c r="C27" s="49" t="s">
        <v>5835</v>
      </c>
      <c r="D27" s="84" t="s">
        <v>667</v>
      </c>
      <c r="E27" s="49" t="s">
        <v>981</v>
      </c>
      <c r="F27" s="84" t="s">
        <v>6374</v>
      </c>
      <c r="G27" s="49"/>
      <c r="H27" s="85"/>
      <c r="I27" s="78">
        <v>31566355</v>
      </c>
      <c r="J27" s="86" t="s">
        <v>6319</v>
      </c>
      <c r="K27" s="84" t="s">
        <v>6375</v>
      </c>
      <c r="L27" s="62" t="s">
        <v>731</v>
      </c>
    </row>
    <row r="28" spans="2:12">
      <c r="B28" s="83" t="s">
        <v>5553</v>
      </c>
      <c r="C28" s="84" t="s">
        <v>6376</v>
      </c>
      <c r="D28" s="84" t="s">
        <v>667</v>
      </c>
      <c r="E28" s="49" t="s">
        <v>981</v>
      </c>
      <c r="F28" s="84" t="s">
        <v>6377</v>
      </c>
      <c r="G28" s="49"/>
      <c r="H28" s="85"/>
      <c r="I28" s="78">
        <v>27382104</v>
      </c>
      <c r="J28" s="86" t="s">
        <v>6316</v>
      </c>
      <c r="K28" s="84" t="s">
        <v>6375</v>
      </c>
      <c r="L28" s="62" t="s">
        <v>731</v>
      </c>
    </row>
    <row r="29" spans="2:12">
      <c r="B29" s="83" t="s">
        <v>5161</v>
      </c>
      <c r="C29" s="49" t="s">
        <v>5162</v>
      </c>
      <c r="D29" s="84" t="s">
        <v>667</v>
      </c>
      <c r="E29" s="49" t="s">
        <v>981</v>
      </c>
      <c r="F29" s="84" t="s">
        <v>6378</v>
      </c>
      <c r="G29" s="49"/>
      <c r="H29" s="85"/>
      <c r="I29" s="78">
        <v>32835000</v>
      </c>
      <c r="J29" s="86" t="s">
        <v>6316</v>
      </c>
      <c r="K29" s="84" t="s">
        <v>6375</v>
      </c>
      <c r="L29" s="62" t="s">
        <v>731</v>
      </c>
    </row>
    <row r="30" spans="2:12" ht="27.6">
      <c r="B30" s="83" t="s">
        <v>414</v>
      </c>
      <c r="C30" s="49" t="s">
        <v>6097</v>
      </c>
      <c r="D30" s="84"/>
      <c r="E30" s="49"/>
      <c r="F30" s="84"/>
      <c r="G30" s="49"/>
      <c r="H30" s="85"/>
      <c r="I30" s="78">
        <v>176772346</v>
      </c>
      <c r="J30" s="86" t="s">
        <v>6379</v>
      </c>
      <c r="K30" s="84"/>
      <c r="L30" s="62" t="s">
        <v>739</v>
      </c>
    </row>
    <row r="31" spans="2:12" ht="27.6">
      <c r="B31" s="83" t="s">
        <v>439</v>
      </c>
      <c r="C31" s="49" t="s">
        <v>6380</v>
      </c>
      <c r="D31" s="84"/>
      <c r="E31" s="49"/>
      <c r="F31" s="84"/>
      <c r="G31" s="49"/>
      <c r="H31" s="85"/>
      <c r="I31" s="87">
        <v>309097612</v>
      </c>
      <c r="J31" s="86" t="s">
        <v>6379</v>
      </c>
      <c r="K31" s="84"/>
      <c r="L31" s="62" t="s">
        <v>739</v>
      </c>
    </row>
    <row r="32" spans="2:12">
      <c r="B32" s="83" t="s">
        <v>5889</v>
      </c>
      <c r="C32" s="49" t="s">
        <v>5890</v>
      </c>
      <c r="D32" s="84"/>
      <c r="E32" s="49"/>
      <c r="F32" s="84"/>
      <c r="G32" s="49"/>
      <c r="H32" s="85"/>
      <c r="I32" s="78">
        <v>163366743</v>
      </c>
      <c r="J32" s="86" t="s">
        <v>6379</v>
      </c>
      <c r="K32" s="84"/>
      <c r="L32" s="62" t="s">
        <v>739</v>
      </c>
    </row>
    <row r="33" spans="2:12">
      <c r="B33" s="83" t="s">
        <v>6329</v>
      </c>
      <c r="C33" s="49" t="s">
        <v>6381</v>
      </c>
      <c r="D33" s="84"/>
      <c r="E33" s="49"/>
      <c r="F33" s="84"/>
      <c r="G33" s="49"/>
      <c r="H33" s="85"/>
      <c r="I33" s="78">
        <v>70140194</v>
      </c>
      <c r="J33" s="86" t="s">
        <v>6379</v>
      </c>
      <c r="K33" s="84"/>
      <c r="L33" s="62" t="s">
        <v>739</v>
      </c>
    </row>
    <row r="34" spans="2:12">
      <c r="B34" s="88" t="s">
        <v>5975</v>
      </c>
      <c r="C34" s="84" t="s">
        <v>5976</v>
      </c>
      <c r="D34" s="49"/>
      <c r="E34" s="84"/>
      <c r="F34" s="84"/>
      <c r="G34" s="49"/>
      <c r="H34" s="89"/>
      <c r="I34" s="89">
        <v>74210000</v>
      </c>
      <c r="J34" s="84" t="s">
        <v>6379</v>
      </c>
      <c r="K34" s="84"/>
      <c r="L34" s="62" t="s">
        <v>739</v>
      </c>
    </row>
    <row r="35" spans="2:12">
      <c r="B35" s="88" t="s">
        <v>5508</v>
      </c>
      <c r="C35" s="84" t="s">
        <v>5509</v>
      </c>
      <c r="D35" s="49" t="s">
        <v>653</v>
      </c>
      <c r="E35" s="84" t="s">
        <v>6382</v>
      </c>
      <c r="F35" s="84" t="s">
        <v>6383</v>
      </c>
      <c r="G35" s="49">
        <v>30</v>
      </c>
      <c r="H35" s="89">
        <v>299081819</v>
      </c>
      <c r="I35" s="89">
        <v>163608880</v>
      </c>
      <c r="J35" s="84" t="s">
        <v>694</v>
      </c>
      <c r="K35" s="84"/>
      <c r="L35" s="62" t="s">
        <v>756</v>
      </c>
    </row>
    <row r="36" spans="2:12">
      <c r="B36" s="88" t="s">
        <v>6005</v>
      </c>
      <c r="C36" s="84" t="s">
        <v>6006</v>
      </c>
      <c r="D36" s="49" t="s">
        <v>653</v>
      </c>
      <c r="E36" s="84" t="s">
        <v>6384</v>
      </c>
      <c r="F36" s="84" t="s">
        <v>6383</v>
      </c>
      <c r="G36" s="49">
        <v>21</v>
      </c>
      <c r="H36" s="89">
        <v>54732400</v>
      </c>
      <c r="I36" s="89">
        <v>39907000</v>
      </c>
      <c r="J36" s="84" t="s">
        <v>694</v>
      </c>
      <c r="K36" s="84"/>
      <c r="L36" s="62" t="s">
        <v>756</v>
      </c>
    </row>
    <row r="37" spans="2:12">
      <c r="B37" s="88" t="s">
        <v>5167</v>
      </c>
      <c r="C37" s="84" t="s">
        <v>5168</v>
      </c>
      <c r="D37" s="49" t="s">
        <v>653</v>
      </c>
      <c r="E37" s="84" t="s">
        <v>6385</v>
      </c>
      <c r="F37" s="84" t="s">
        <v>6386</v>
      </c>
      <c r="G37" s="49">
        <v>21</v>
      </c>
      <c r="H37" s="89">
        <v>99104333</v>
      </c>
      <c r="I37" s="89">
        <v>57124333</v>
      </c>
      <c r="J37" s="84" t="s">
        <v>694</v>
      </c>
      <c r="K37" s="84"/>
      <c r="L37" s="62" t="s">
        <v>756</v>
      </c>
    </row>
    <row r="38" spans="2:12" ht="27.6">
      <c r="B38" s="88" t="s">
        <v>6387</v>
      </c>
      <c r="C38" s="84" t="s">
        <v>5727</v>
      </c>
      <c r="D38" s="49" t="s">
        <v>667</v>
      </c>
      <c r="E38" s="84" t="s">
        <v>6388</v>
      </c>
      <c r="F38" s="84" t="s">
        <v>6383</v>
      </c>
      <c r="G38" s="49">
        <v>10</v>
      </c>
      <c r="H38" s="89">
        <v>100089227</v>
      </c>
      <c r="I38" s="89">
        <v>100089227</v>
      </c>
      <c r="J38" s="84" t="s">
        <v>694</v>
      </c>
      <c r="K38" s="84"/>
      <c r="L38" s="62" t="s">
        <v>756</v>
      </c>
    </row>
    <row r="39" spans="2:12">
      <c r="B39" s="88" t="s">
        <v>5604</v>
      </c>
      <c r="C39" s="84" t="s">
        <v>5605</v>
      </c>
      <c r="D39" s="49" t="s">
        <v>653</v>
      </c>
      <c r="E39" s="84" t="s">
        <v>6389</v>
      </c>
      <c r="F39" s="84" t="s">
        <v>6390</v>
      </c>
      <c r="G39" s="49">
        <v>41</v>
      </c>
      <c r="H39" s="89">
        <v>102079511</v>
      </c>
      <c r="I39" s="89">
        <v>68147158</v>
      </c>
      <c r="J39" s="84" t="s">
        <v>694</v>
      </c>
      <c r="K39" s="84"/>
      <c r="L39" s="62" t="s">
        <v>756</v>
      </c>
    </row>
    <row r="40" spans="2:12">
      <c r="B40" s="88" t="s">
        <v>5965</v>
      </c>
      <c r="C40" s="84" t="s">
        <v>5966</v>
      </c>
      <c r="D40" s="49" t="s">
        <v>653</v>
      </c>
      <c r="E40" s="84" t="s">
        <v>6391</v>
      </c>
      <c r="F40" s="84" t="s">
        <v>6392</v>
      </c>
      <c r="G40" s="49">
        <v>25</v>
      </c>
      <c r="H40" s="89">
        <v>185979750</v>
      </c>
      <c r="I40" s="89">
        <v>121598750</v>
      </c>
      <c r="J40" s="84" t="s">
        <v>694</v>
      </c>
      <c r="K40" s="84"/>
      <c r="L40" s="62" t="s">
        <v>756</v>
      </c>
    </row>
    <row r="41" spans="2:12" ht="27.6">
      <c r="B41" s="88" t="s">
        <v>5854</v>
      </c>
      <c r="C41" s="84" t="s">
        <v>5855</v>
      </c>
      <c r="D41" s="49" t="s">
        <v>653</v>
      </c>
      <c r="E41" s="84" t="s">
        <v>6393</v>
      </c>
      <c r="F41" s="84" t="s">
        <v>6394</v>
      </c>
      <c r="G41" s="49">
        <v>94</v>
      </c>
      <c r="H41" s="89">
        <v>635139599</v>
      </c>
      <c r="I41" s="89">
        <v>564993281</v>
      </c>
      <c r="J41" s="84" t="s">
        <v>694</v>
      </c>
      <c r="K41" s="84"/>
      <c r="L41" s="62" t="s">
        <v>756</v>
      </c>
    </row>
    <row r="42" spans="2:12">
      <c r="B42" s="88" t="s">
        <v>5987</v>
      </c>
      <c r="C42" s="84" t="s">
        <v>5988</v>
      </c>
      <c r="D42" s="49" t="s">
        <v>667</v>
      </c>
      <c r="E42" s="84" t="s">
        <v>6395</v>
      </c>
      <c r="F42" s="84" t="s">
        <v>6396</v>
      </c>
      <c r="G42" s="49">
        <v>147</v>
      </c>
      <c r="H42" s="89">
        <v>213630948</v>
      </c>
      <c r="I42" s="89">
        <v>192984169</v>
      </c>
      <c r="J42" s="84" t="s">
        <v>694</v>
      </c>
      <c r="K42" s="84"/>
      <c r="L42" s="62" t="s">
        <v>756</v>
      </c>
    </row>
    <row r="43" spans="2:12" ht="27.6">
      <c r="B43" s="88" t="s">
        <v>5223</v>
      </c>
      <c r="C43" s="84" t="s">
        <v>5224</v>
      </c>
      <c r="D43" s="49" t="s">
        <v>667</v>
      </c>
      <c r="E43" s="84" t="s">
        <v>6397</v>
      </c>
      <c r="F43" s="84" t="s">
        <v>6398</v>
      </c>
      <c r="G43" s="49">
        <v>6</v>
      </c>
      <c r="H43" s="89">
        <v>27335000</v>
      </c>
      <c r="I43" s="89">
        <v>12860000</v>
      </c>
      <c r="J43" s="84" t="s">
        <v>694</v>
      </c>
      <c r="K43" s="84"/>
      <c r="L43" s="62" t="s">
        <v>756</v>
      </c>
    </row>
    <row r="44" spans="2:12" ht="27.6">
      <c r="B44" s="88" t="s">
        <v>5590</v>
      </c>
      <c r="C44" s="84" t="s">
        <v>5591</v>
      </c>
      <c r="D44" s="49" t="s">
        <v>653</v>
      </c>
      <c r="E44" s="84" t="s">
        <v>6399</v>
      </c>
      <c r="F44" s="84" t="s">
        <v>6400</v>
      </c>
      <c r="G44" s="49">
        <v>6</v>
      </c>
      <c r="H44" s="89">
        <v>49596250</v>
      </c>
      <c r="I44" s="89">
        <v>35921562</v>
      </c>
      <c r="J44" s="84" t="s">
        <v>694</v>
      </c>
      <c r="K44" s="84"/>
      <c r="L44" s="62" t="s">
        <v>756</v>
      </c>
    </row>
    <row r="45" spans="2:12" ht="27.6">
      <c r="B45" s="88" t="s">
        <v>6058</v>
      </c>
      <c r="C45" s="84" t="s">
        <v>6059</v>
      </c>
      <c r="D45" s="49" t="s">
        <v>667</v>
      </c>
      <c r="E45" s="84" t="s">
        <v>6401</v>
      </c>
      <c r="F45" s="84" t="s">
        <v>6402</v>
      </c>
      <c r="G45" s="49">
        <v>4</v>
      </c>
      <c r="H45" s="89">
        <v>28875000</v>
      </c>
      <c r="I45" s="89">
        <v>12375000</v>
      </c>
      <c r="J45" s="84" t="s">
        <v>694</v>
      </c>
      <c r="K45" s="84"/>
      <c r="L45" s="62" t="s">
        <v>756</v>
      </c>
    </row>
    <row r="46" spans="2:12" ht="27.6">
      <c r="B46" s="88" t="s">
        <v>6072</v>
      </c>
      <c r="C46" s="84" t="s">
        <v>6073</v>
      </c>
      <c r="D46" s="49" t="s">
        <v>653</v>
      </c>
      <c r="E46" s="84" t="s">
        <v>6403</v>
      </c>
      <c r="F46" s="84" t="s">
        <v>6404</v>
      </c>
      <c r="G46" s="49">
        <v>78</v>
      </c>
      <c r="H46" s="89">
        <v>2682718391</v>
      </c>
      <c r="I46" s="89">
        <v>1361141280</v>
      </c>
      <c r="J46" s="84" t="s">
        <v>694</v>
      </c>
      <c r="K46" s="84"/>
      <c r="L46" s="62" t="s">
        <v>756</v>
      </c>
    </row>
    <row r="47" spans="2:12">
      <c r="B47" s="88" t="s">
        <v>5891</v>
      </c>
      <c r="C47" s="84" t="s">
        <v>5892</v>
      </c>
      <c r="D47" s="49" t="s">
        <v>667</v>
      </c>
      <c r="E47" s="84" t="s">
        <v>6405</v>
      </c>
      <c r="F47" s="84" t="s">
        <v>6390</v>
      </c>
      <c r="G47" s="49">
        <v>12</v>
      </c>
      <c r="H47" s="89">
        <v>28236060</v>
      </c>
      <c r="I47" s="89">
        <v>28070266</v>
      </c>
      <c r="J47" s="84" t="s">
        <v>694</v>
      </c>
      <c r="K47" s="84"/>
      <c r="L47" s="62" t="s">
        <v>756</v>
      </c>
    </row>
    <row r="48" spans="2:12" ht="27.6">
      <c r="B48" s="88" t="s">
        <v>497</v>
      </c>
      <c r="C48" s="84" t="s">
        <v>6406</v>
      </c>
      <c r="D48" s="49" t="s">
        <v>653</v>
      </c>
      <c r="E48" s="84" t="s">
        <v>6407</v>
      </c>
      <c r="F48" s="84" t="s">
        <v>6400</v>
      </c>
      <c r="G48" s="49">
        <v>24</v>
      </c>
      <c r="H48" s="89">
        <v>195108191</v>
      </c>
      <c r="I48" s="89">
        <v>114472563</v>
      </c>
      <c r="J48" s="84" t="s">
        <v>694</v>
      </c>
      <c r="K48" s="84"/>
      <c r="L48" s="62" t="s">
        <v>756</v>
      </c>
    </row>
    <row r="49" spans="2:12">
      <c r="B49" s="88" t="s">
        <v>6100</v>
      </c>
      <c r="C49" s="84" t="s">
        <v>6408</v>
      </c>
      <c r="D49" s="49" t="s">
        <v>667</v>
      </c>
      <c r="E49" s="84" t="s">
        <v>6409</v>
      </c>
      <c r="F49" s="84" t="s">
        <v>6410</v>
      </c>
      <c r="G49" s="49">
        <v>55</v>
      </c>
      <c r="H49" s="89">
        <v>1958871820</v>
      </c>
      <c r="I49" s="89">
        <v>1286532217</v>
      </c>
      <c r="J49" s="84" t="s">
        <v>694</v>
      </c>
      <c r="K49" s="84"/>
      <c r="L49" s="62" t="s">
        <v>756</v>
      </c>
    </row>
    <row r="50" spans="2:12">
      <c r="B50" s="88" t="s">
        <v>5446</v>
      </c>
      <c r="C50" s="84" t="s">
        <v>5447</v>
      </c>
      <c r="D50" s="49" t="s">
        <v>667</v>
      </c>
      <c r="E50" s="84" t="s">
        <v>6411</v>
      </c>
      <c r="F50" s="84" t="s">
        <v>6390</v>
      </c>
      <c r="G50" s="49">
        <v>18</v>
      </c>
      <c r="H50" s="89">
        <v>68018818</v>
      </c>
      <c r="I50" s="89">
        <v>68018818</v>
      </c>
      <c r="J50" s="84" t="s">
        <v>694</v>
      </c>
      <c r="K50" s="84"/>
      <c r="L50" s="62" t="s">
        <v>756</v>
      </c>
    </row>
    <row r="51" spans="2:12" ht="27.6">
      <c r="B51" s="88" t="s">
        <v>4918</v>
      </c>
      <c r="C51" s="84" t="s">
        <v>6412</v>
      </c>
      <c r="D51" s="49" t="s">
        <v>667</v>
      </c>
      <c r="E51" s="84" t="s">
        <v>6413</v>
      </c>
      <c r="F51" s="84" t="s">
        <v>6414</v>
      </c>
      <c r="G51" s="49">
        <v>34</v>
      </c>
      <c r="H51" s="89">
        <v>237038590</v>
      </c>
      <c r="I51" s="89">
        <v>179620390</v>
      </c>
      <c r="J51" s="84" t="s">
        <v>694</v>
      </c>
      <c r="K51" s="84"/>
      <c r="L51" s="62" t="s">
        <v>756</v>
      </c>
    </row>
    <row r="52" spans="2:12">
      <c r="B52" s="88" t="s">
        <v>6329</v>
      </c>
      <c r="C52" s="84" t="s">
        <v>6415</v>
      </c>
      <c r="D52" s="49" t="s">
        <v>667</v>
      </c>
      <c r="E52" s="84" t="s">
        <v>6416</v>
      </c>
      <c r="F52" s="84" t="s">
        <v>6414</v>
      </c>
      <c r="G52" s="49">
        <v>69</v>
      </c>
      <c r="H52" s="89">
        <v>25697882</v>
      </c>
      <c r="I52" s="89">
        <v>22653285</v>
      </c>
      <c r="J52" s="84" t="s">
        <v>694</v>
      </c>
      <c r="K52" s="84"/>
      <c r="L52" s="62" t="s">
        <v>756</v>
      </c>
    </row>
    <row r="53" spans="2:12">
      <c r="B53" s="88" t="s">
        <v>6119</v>
      </c>
      <c r="C53" s="84" t="s">
        <v>6417</v>
      </c>
      <c r="D53" s="49" t="s">
        <v>667</v>
      </c>
      <c r="E53" s="84" t="s">
        <v>6418</v>
      </c>
      <c r="F53" s="84" t="s">
        <v>6390</v>
      </c>
      <c r="G53" s="49">
        <v>30</v>
      </c>
      <c r="H53" s="89">
        <v>32856272</v>
      </c>
      <c r="I53" s="89">
        <v>25550453</v>
      </c>
      <c r="J53" s="84" t="s">
        <v>694</v>
      </c>
      <c r="K53" s="84"/>
      <c r="L53" s="62" t="s">
        <v>756</v>
      </c>
    </row>
    <row r="54" spans="2:12">
      <c r="B54" s="88" t="s">
        <v>5514</v>
      </c>
      <c r="C54" s="84" t="s">
        <v>5515</v>
      </c>
      <c r="D54" s="49" t="s">
        <v>667</v>
      </c>
      <c r="E54" s="84" t="s">
        <v>6358</v>
      </c>
      <c r="F54" s="84" t="s">
        <v>6410</v>
      </c>
      <c r="G54" s="49">
        <v>3</v>
      </c>
      <c r="H54" s="89">
        <v>113299050</v>
      </c>
      <c r="I54" s="89">
        <v>113299050</v>
      </c>
      <c r="J54" s="84" t="s">
        <v>694</v>
      </c>
      <c r="K54" s="84"/>
      <c r="L54" s="62" t="s">
        <v>756</v>
      </c>
    </row>
    <row r="55" spans="2:12">
      <c r="B55" s="88" t="s">
        <v>5696</v>
      </c>
      <c r="C55" s="84" t="s">
        <v>5697</v>
      </c>
      <c r="D55" s="49" t="s">
        <v>667</v>
      </c>
      <c r="E55" s="84" t="s">
        <v>6419</v>
      </c>
      <c r="F55" s="84" t="s">
        <v>6420</v>
      </c>
      <c r="G55" s="49">
        <v>5</v>
      </c>
      <c r="H55" s="89">
        <v>270128920</v>
      </c>
      <c r="I55" s="89">
        <v>152928000</v>
      </c>
      <c r="J55" s="84" t="s">
        <v>694</v>
      </c>
      <c r="K55" s="84"/>
      <c r="L55" s="62" t="s">
        <v>756</v>
      </c>
    </row>
    <row r="56" spans="2:12">
      <c r="B56" s="88" t="s">
        <v>4948</v>
      </c>
      <c r="C56" s="84" t="s">
        <v>4949</v>
      </c>
      <c r="D56" s="49" t="s">
        <v>667</v>
      </c>
      <c r="E56" s="84" t="s">
        <v>6421</v>
      </c>
      <c r="F56" s="84" t="s">
        <v>6422</v>
      </c>
      <c r="G56" s="49">
        <v>1</v>
      </c>
      <c r="H56" s="89">
        <v>25394000</v>
      </c>
      <c r="I56" s="89">
        <v>21784000</v>
      </c>
      <c r="J56" s="84" t="s">
        <v>694</v>
      </c>
      <c r="K56" s="84"/>
      <c r="L56" s="62" t="s">
        <v>756</v>
      </c>
    </row>
    <row r="57" spans="2:12" ht="27.6">
      <c r="B57" s="88" t="s">
        <v>5439</v>
      </c>
      <c r="C57" s="84" t="s">
        <v>5440</v>
      </c>
      <c r="D57" s="49" t="s">
        <v>667</v>
      </c>
      <c r="E57" s="84" t="s">
        <v>6423</v>
      </c>
      <c r="F57" s="84" t="s">
        <v>6410</v>
      </c>
      <c r="G57" s="49">
        <v>2</v>
      </c>
      <c r="H57" s="89">
        <v>52200000</v>
      </c>
      <c r="I57" s="89">
        <v>52200000</v>
      </c>
      <c r="J57" s="84" t="s">
        <v>694</v>
      </c>
      <c r="K57" s="84"/>
      <c r="L57" s="62" t="s">
        <v>756</v>
      </c>
    </row>
    <row r="58" spans="2:12">
      <c r="B58" s="88" t="s">
        <v>5439</v>
      </c>
      <c r="C58" s="84" t="s">
        <v>5441</v>
      </c>
      <c r="D58" s="49" t="s">
        <v>667</v>
      </c>
      <c r="E58" s="84" t="s">
        <v>6424</v>
      </c>
      <c r="F58" s="84" t="s">
        <v>6425</v>
      </c>
      <c r="G58" s="49">
        <v>2</v>
      </c>
      <c r="H58" s="89">
        <v>36710435</v>
      </c>
      <c r="I58" s="89">
        <v>26010000</v>
      </c>
      <c r="J58" s="84" t="s">
        <v>694</v>
      </c>
      <c r="K58" s="84"/>
      <c r="L58" s="62" t="s">
        <v>756</v>
      </c>
    </row>
    <row r="59" spans="2:12" ht="27.6">
      <c r="B59" s="88" t="s">
        <v>5638</v>
      </c>
      <c r="C59" s="84" t="s">
        <v>5639</v>
      </c>
      <c r="D59" s="49" t="s">
        <v>667</v>
      </c>
      <c r="E59" s="84" t="s">
        <v>6426</v>
      </c>
      <c r="F59" s="84" t="s">
        <v>6427</v>
      </c>
      <c r="G59" s="49">
        <v>5</v>
      </c>
      <c r="H59" s="89">
        <v>38064726</v>
      </c>
      <c r="I59" s="89">
        <v>37999726</v>
      </c>
      <c r="J59" s="84" t="s">
        <v>694</v>
      </c>
      <c r="K59" s="84"/>
      <c r="L59" s="62" t="s">
        <v>756</v>
      </c>
    </row>
    <row r="60" spans="2:12">
      <c r="B60" s="88" t="s">
        <v>5347</v>
      </c>
      <c r="C60" s="84" t="s">
        <v>5348</v>
      </c>
      <c r="D60" s="49" t="s">
        <v>667</v>
      </c>
      <c r="E60" s="84" t="s">
        <v>6428</v>
      </c>
      <c r="F60" s="84" t="s">
        <v>6425</v>
      </c>
      <c r="G60" s="49">
        <v>1</v>
      </c>
      <c r="H60" s="89">
        <v>147943350</v>
      </c>
      <c r="I60" s="89">
        <v>147943350</v>
      </c>
      <c r="J60" s="84" t="s">
        <v>694</v>
      </c>
      <c r="K60" s="84"/>
      <c r="L60" s="62" t="s">
        <v>756</v>
      </c>
    </row>
    <row r="61" spans="2:12" ht="27.6">
      <c r="B61" s="88" t="s">
        <v>4994</v>
      </c>
      <c r="C61" s="84" t="s">
        <v>4995</v>
      </c>
      <c r="D61" s="49" t="s">
        <v>667</v>
      </c>
      <c r="E61" s="84" t="s">
        <v>6429</v>
      </c>
      <c r="F61" s="84" t="s">
        <v>6323</v>
      </c>
      <c r="G61" s="49">
        <v>7</v>
      </c>
      <c r="H61" s="89">
        <v>47666808</v>
      </c>
      <c r="I61" s="89" t="s">
        <v>6324</v>
      </c>
      <c r="J61" s="84" t="s">
        <v>6430</v>
      </c>
      <c r="K61" s="84" t="s">
        <v>6375</v>
      </c>
      <c r="L61" s="62" t="s">
        <v>726</v>
      </c>
    </row>
    <row r="62" spans="2:12" ht="27.6">
      <c r="B62" s="88">
        <v>85113493</v>
      </c>
      <c r="C62" s="84" t="s">
        <v>4722</v>
      </c>
      <c r="D62" s="49" t="s">
        <v>667</v>
      </c>
      <c r="E62" s="84"/>
      <c r="F62" s="84" t="s">
        <v>6323</v>
      </c>
      <c r="G62" s="49">
        <v>11</v>
      </c>
      <c r="H62" s="89">
        <v>61790200</v>
      </c>
      <c r="I62" s="89" t="s">
        <v>6324</v>
      </c>
      <c r="J62" s="84" t="s">
        <v>6430</v>
      </c>
      <c r="K62" s="84" t="s">
        <v>6375</v>
      </c>
      <c r="L62" s="62" t="s">
        <v>726</v>
      </c>
    </row>
    <row r="63" spans="2:12" ht="27.6">
      <c r="B63" s="88" t="s">
        <v>5456</v>
      </c>
      <c r="C63" s="84" t="s">
        <v>5457</v>
      </c>
      <c r="D63" s="49"/>
      <c r="E63" s="84" t="s">
        <v>6431</v>
      </c>
      <c r="F63" s="84"/>
      <c r="G63" s="49"/>
      <c r="H63" s="89"/>
      <c r="I63" s="89">
        <v>9975000</v>
      </c>
      <c r="J63" s="84"/>
      <c r="K63" s="84"/>
      <c r="L63" s="62" t="s">
        <v>685</v>
      </c>
    </row>
    <row r="64" spans="2:12">
      <c r="B64" s="88" t="s">
        <v>5379</v>
      </c>
      <c r="C64" s="84" t="s">
        <v>5380</v>
      </c>
      <c r="D64" s="49"/>
      <c r="E64" s="84" t="s">
        <v>6432</v>
      </c>
      <c r="F64" s="84"/>
      <c r="G64" s="49"/>
      <c r="H64" s="89"/>
      <c r="I64" s="89">
        <v>8583500</v>
      </c>
      <c r="J64" s="84"/>
      <c r="K64" s="84"/>
      <c r="L64" s="62" t="s">
        <v>685</v>
      </c>
    </row>
    <row r="65" spans="2:12">
      <c r="B65" s="88" t="s">
        <v>5293</v>
      </c>
      <c r="C65" s="84" t="s">
        <v>5294</v>
      </c>
      <c r="D65" s="49"/>
      <c r="E65" s="84" t="s">
        <v>6433</v>
      </c>
      <c r="F65" s="84"/>
      <c r="G65" s="49"/>
      <c r="H65" s="89"/>
      <c r="I65" s="89">
        <v>2361000</v>
      </c>
      <c r="J65" s="84"/>
      <c r="K65" s="84"/>
      <c r="L65" s="62" t="s">
        <v>685</v>
      </c>
    </row>
    <row r="66" spans="2:12">
      <c r="B66" s="88" t="s">
        <v>4992</v>
      </c>
      <c r="C66" s="84" t="s">
        <v>4993</v>
      </c>
      <c r="D66" s="49"/>
      <c r="E66" s="84" t="s">
        <v>6434</v>
      </c>
      <c r="F66" s="84"/>
      <c r="G66" s="49"/>
      <c r="H66" s="89"/>
      <c r="I66" s="89">
        <v>7852808</v>
      </c>
      <c r="J66" s="84"/>
      <c r="K66" s="84"/>
      <c r="L66" s="62" t="s">
        <v>685</v>
      </c>
    </row>
    <row r="67" spans="2:12">
      <c r="B67" s="90" t="s">
        <v>408</v>
      </c>
      <c r="C67" s="84" t="s">
        <v>409</v>
      </c>
      <c r="D67" s="84"/>
      <c r="E67" s="49" t="s">
        <v>6435</v>
      </c>
      <c r="F67" s="84"/>
      <c r="G67" s="49"/>
      <c r="H67" s="89"/>
      <c r="I67" s="89">
        <v>32900500</v>
      </c>
      <c r="J67" s="84"/>
      <c r="K67" s="84"/>
      <c r="L67" s="62" t="s">
        <v>685</v>
      </c>
    </row>
    <row r="68" spans="2:12">
      <c r="B68" s="90" t="s">
        <v>5634</v>
      </c>
      <c r="C68" s="84" t="s">
        <v>5635</v>
      </c>
      <c r="D68" s="84"/>
      <c r="E68" s="49" t="s">
        <v>6436</v>
      </c>
      <c r="F68" s="84"/>
      <c r="G68" s="49"/>
      <c r="H68" s="89"/>
      <c r="I68" s="89">
        <v>260630830</v>
      </c>
      <c r="J68" s="84"/>
      <c r="K68" s="84"/>
      <c r="L68" s="62" t="s">
        <v>685</v>
      </c>
    </row>
    <row r="69" spans="2:12">
      <c r="B69" s="88" t="s">
        <v>5038</v>
      </c>
      <c r="C69" s="84" t="s">
        <v>5039</v>
      </c>
      <c r="D69" s="84"/>
      <c r="E69" s="49" t="s">
        <v>6437</v>
      </c>
      <c r="F69" s="84"/>
      <c r="G69" s="49"/>
      <c r="H69" s="89"/>
      <c r="I69" s="89">
        <v>140591534</v>
      </c>
      <c r="J69" s="84"/>
      <c r="K69" s="84"/>
      <c r="L69" s="62" t="s">
        <v>685</v>
      </c>
    </row>
    <row r="70" spans="2:12" ht="41.45">
      <c r="B70" s="90" t="s">
        <v>5518</v>
      </c>
      <c r="C70" s="84" t="s">
        <v>5519</v>
      </c>
      <c r="D70" s="84"/>
      <c r="E70" s="49" t="s">
        <v>6438</v>
      </c>
      <c r="F70" s="84"/>
      <c r="G70" s="49"/>
      <c r="H70" s="89"/>
      <c r="I70" s="89">
        <v>342184050</v>
      </c>
      <c r="J70" s="84"/>
      <c r="K70" s="84"/>
      <c r="L70" s="62" t="s">
        <v>685</v>
      </c>
    </row>
    <row r="71" spans="2:12" ht="27.6">
      <c r="B71" s="90" t="s">
        <v>4852</v>
      </c>
      <c r="C71" s="84" t="s">
        <v>4853</v>
      </c>
      <c r="D71" s="84"/>
      <c r="E71" s="49" t="s">
        <v>6439</v>
      </c>
      <c r="F71" s="84"/>
      <c r="G71" s="49"/>
      <c r="H71" s="89"/>
      <c r="I71" s="89">
        <v>5215100</v>
      </c>
      <c r="J71" s="84"/>
      <c r="K71" s="84"/>
      <c r="L71" s="62" t="s">
        <v>685</v>
      </c>
    </row>
    <row r="72" spans="2:12" ht="41.45">
      <c r="B72" s="90" t="s">
        <v>5233</v>
      </c>
      <c r="C72" s="84" t="s">
        <v>5234</v>
      </c>
      <c r="D72" s="84"/>
      <c r="E72" s="49" t="s">
        <v>6440</v>
      </c>
      <c r="F72" s="84"/>
      <c r="G72" s="49"/>
      <c r="H72" s="89"/>
      <c r="I72" s="89">
        <v>78209920</v>
      </c>
      <c r="J72" s="84"/>
      <c r="K72" s="84"/>
      <c r="L72" s="62" t="s">
        <v>685</v>
      </c>
    </row>
    <row r="73" spans="2:12">
      <c r="B73" s="90" t="s">
        <v>5145</v>
      </c>
      <c r="C73" s="84" t="s">
        <v>5146</v>
      </c>
      <c r="D73" s="84"/>
      <c r="E73" s="49" t="s">
        <v>6441</v>
      </c>
      <c r="F73" s="84"/>
      <c r="G73" s="49"/>
      <c r="H73" s="89"/>
      <c r="I73" s="89">
        <v>478435836</v>
      </c>
      <c r="J73" s="84"/>
      <c r="K73" s="84"/>
      <c r="L73" s="62" t="s">
        <v>685</v>
      </c>
    </row>
    <row r="74" spans="2:12">
      <c r="B74" s="88" t="s">
        <v>5586</v>
      </c>
      <c r="C74" s="84" t="s">
        <v>5587</v>
      </c>
      <c r="D74" s="84"/>
      <c r="E74" s="49" t="s">
        <v>6442</v>
      </c>
      <c r="F74" s="84"/>
      <c r="G74" s="49"/>
      <c r="H74" s="89"/>
      <c r="I74" s="89">
        <v>203966040</v>
      </c>
      <c r="J74" s="84"/>
      <c r="K74" s="84"/>
      <c r="L74" s="62" t="s">
        <v>685</v>
      </c>
    </row>
    <row r="75" spans="2:12" ht="41.45">
      <c r="B75" s="90" t="s">
        <v>5659</v>
      </c>
      <c r="C75" s="84" t="s">
        <v>5660</v>
      </c>
      <c r="D75" s="84"/>
      <c r="E75" s="49" t="s">
        <v>6443</v>
      </c>
      <c r="F75" s="84"/>
      <c r="G75" s="49"/>
      <c r="H75" s="89"/>
      <c r="I75" s="89">
        <v>39961785</v>
      </c>
      <c r="J75" s="84"/>
      <c r="K75" s="84"/>
      <c r="L75" s="62" t="s">
        <v>685</v>
      </c>
    </row>
    <row r="76" spans="2:12">
      <c r="B76" s="88" t="s">
        <v>5193</v>
      </c>
      <c r="C76" s="84" t="s">
        <v>5194</v>
      </c>
      <c r="D76" s="84"/>
      <c r="E76" s="49" t="s">
        <v>6444</v>
      </c>
      <c r="F76" s="84"/>
      <c r="G76" s="49"/>
      <c r="H76" s="89"/>
      <c r="I76" s="89">
        <v>9762800</v>
      </c>
      <c r="J76" s="84"/>
      <c r="K76" s="84"/>
      <c r="L76" s="62" t="s">
        <v>685</v>
      </c>
    </row>
    <row r="77" spans="2:12">
      <c r="B77" s="88" t="s">
        <v>6011</v>
      </c>
      <c r="C77" s="84" t="s">
        <v>6012</v>
      </c>
      <c r="D77" s="84"/>
      <c r="E77" s="49" t="s">
        <v>6445</v>
      </c>
      <c r="F77" s="84"/>
      <c r="G77" s="49"/>
      <c r="H77" s="89"/>
      <c r="I77" s="89">
        <v>134676100</v>
      </c>
      <c r="J77" s="84"/>
      <c r="K77" s="84"/>
      <c r="L77" s="62" t="s">
        <v>685</v>
      </c>
    </row>
    <row r="78" spans="2:12" ht="41.45">
      <c r="B78" s="90" t="s">
        <v>5312</v>
      </c>
      <c r="C78" s="84" t="s">
        <v>5313</v>
      </c>
      <c r="D78" s="84"/>
      <c r="E78" s="49" t="s">
        <v>6446</v>
      </c>
      <c r="F78" s="84"/>
      <c r="G78" s="49"/>
      <c r="H78" s="89"/>
      <c r="I78" s="89">
        <v>161458180</v>
      </c>
      <c r="J78" s="84"/>
      <c r="K78" s="84"/>
      <c r="L78" s="62" t="s">
        <v>685</v>
      </c>
    </row>
    <row r="79" spans="2:12">
      <c r="B79" s="90" t="s">
        <v>5357</v>
      </c>
      <c r="C79" s="84" t="s">
        <v>5358</v>
      </c>
      <c r="D79" s="84"/>
      <c r="E79" s="49" t="s">
        <v>6447</v>
      </c>
      <c r="F79" s="84"/>
      <c r="G79" s="49"/>
      <c r="H79" s="89"/>
      <c r="I79" s="89">
        <v>7809000</v>
      </c>
      <c r="J79" s="84"/>
      <c r="K79" s="84"/>
      <c r="L79" s="62" t="s">
        <v>685</v>
      </c>
    </row>
    <row r="80" spans="2:12">
      <c r="B80" s="90" t="s">
        <v>5209</v>
      </c>
      <c r="C80" s="84" t="s">
        <v>5210</v>
      </c>
      <c r="D80" s="84"/>
      <c r="E80" s="49" t="s">
        <v>6448</v>
      </c>
      <c r="F80" s="84"/>
      <c r="G80" s="49"/>
      <c r="H80" s="89"/>
      <c r="I80" s="89">
        <v>19609800</v>
      </c>
      <c r="J80" s="84"/>
      <c r="K80" s="84"/>
      <c r="L80" s="62" t="s">
        <v>685</v>
      </c>
    </row>
    <row r="81" spans="2:12" ht="41.45">
      <c r="B81" s="90" t="s">
        <v>5615</v>
      </c>
      <c r="C81" s="84" t="s">
        <v>5616</v>
      </c>
      <c r="D81" s="84"/>
      <c r="E81" s="49" t="s">
        <v>6449</v>
      </c>
      <c r="F81" s="84"/>
      <c r="G81" s="49"/>
      <c r="H81" s="89"/>
      <c r="I81" s="89">
        <v>54767415</v>
      </c>
      <c r="J81" s="84"/>
      <c r="K81" s="84"/>
      <c r="L81" s="62" t="s">
        <v>685</v>
      </c>
    </row>
    <row r="82" spans="2:12" ht="27.6">
      <c r="B82" s="88" t="s">
        <v>5611</v>
      </c>
      <c r="C82" s="84" t="s">
        <v>5612</v>
      </c>
      <c r="D82" s="84"/>
      <c r="E82" s="49" t="s">
        <v>6450</v>
      </c>
      <c r="F82" s="84"/>
      <c r="G82" s="49"/>
      <c r="H82" s="89"/>
      <c r="I82" s="89">
        <v>4100000</v>
      </c>
      <c r="J82" s="84"/>
      <c r="K82" s="84"/>
      <c r="L82" s="62" t="s">
        <v>685</v>
      </c>
    </row>
    <row r="83" spans="2:12" ht="27.6">
      <c r="B83" s="90" t="s">
        <v>5572</v>
      </c>
      <c r="C83" s="84" t="s">
        <v>5573</v>
      </c>
      <c r="D83" s="84"/>
      <c r="E83" s="49" t="s">
        <v>6451</v>
      </c>
      <c r="F83" s="84"/>
      <c r="G83" s="49"/>
      <c r="H83" s="89"/>
      <c r="I83" s="89">
        <v>12500000</v>
      </c>
      <c r="J83" s="84"/>
      <c r="K83" s="84"/>
      <c r="L83" s="62" t="s">
        <v>685</v>
      </c>
    </row>
    <row r="84" spans="2:12">
      <c r="B84" s="88" t="s">
        <v>6032</v>
      </c>
      <c r="C84" s="84" t="s">
        <v>6033</v>
      </c>
      <c r="D84" s="84"/>
      <c r="E84" s="49" t="s">
        <v>6452</v>
      </c>
      <c r="F84" s="84"/>
      <c r="G84" s="49"/>
      <c r="H84" s="89"/>
      <c r="I84" s="89">
        <v>6250000</v>
      </c>
      <c r="J84" s="84"/>
      <c r="K84" s="84"/>
      <c r="L84" s="62" t="s">
        <v>685</v>
      </c>
    </row>
    <row r="85" spans="2:12">
      <c r="B85" s="88" t="s">
        <v>5377</v>
      </c>
      <c r="C85" s="84" t="s">
        <v>5378</v>
      </c>
      <c r="D85" s="84"/>
      <c r="E85" s="49" t="s">
        <v>6453</v>
      </c>
      <c r="F85" s="84"/>
      <c r="G85" s="49"/>
      <c r="H85" s="89"/>
      <c r="I85" s="89">
        <v>3699300788</v>
      </c>
      <c r="J85" s="84"/>
      <c r="K85" s="84"/>
      <c r="L85" s="62" t="s">
        <v>685</v>
      </c>
    </row>
    <row r="86" spans="2:12" ht="41.45">
      <c r="B86" s="90" t="s">
        <v>5460</v>
      </c>
      <c r="C86" s="84" t="s">
        <v>6454</v>
      </c>
      <c r="D86" s="84"/>
      <c r="E86" s="49" t="s">
        <v>6455</v>
      </c>
      <c r="F86" s="84"/>
      <c r="G86" s="49"/>
      <c r="H86" s="89"/>
      <c r="I86" s="89">
        <v>152214500</v>
      </c>
      <c r="J86" s="84"/>
      <c r="K86" s="84"/>
      <c r="L86" s="62" t="s">
        <v>685</v>
      </c>
    </row>
    <row r="87" spans="2:12">
      <c r="B87" s="90" t="s">
        <v>4976</v>
      </c>
      <c r="C87" s="74" t="s">
        <v>4977</v>
      </c>
      <c r="D87" s="74"/>
      <c r="E87" s="49" t="s">
        <v>6456</v>
      </c>
      <c r="F87" s="49"/>
      <c r="G87" s="91"/>
      <c r="H87" s="89"/>
      <c r="I87" s="89">
        <v>2100000</v>
      </c>
      <c r="J87" s="84"/>
      <c r="K87" s="84"/>
      <c r="L87" s="62" t="s">
        <v>685</v>
      </c>
    </row>
    <row r="88" spans="2:12" ht="41.45">
      <c r="B88" s="88" t="s">
        <v>4782</v>
      </c>
      <c r="C88" s="84" t="s">
        <v>4783</v>
      </c>
      <c r="D88" s="84"/>
      <c r="E88" s="49" t="s">
        <v>6457</v>
      </c>
      <c r="F88" s="84"/>
      <c r="G88" s="49"/>
      <c r="H88" s="89"/>
      <c r="I88" s="89">
        <v>16418750</v>
      </c>
      <c r="J88" s="84"/>
      <c r="K88" s="84"/>
      <c r="L88" s="62" t="s">
        <v>685</v>
      </c>
    </row>
    <row r="89" spans="2:12" ht="27.6">
      <c r="B89" s="88" t="s">
        <v>5215</v>
      </c>
      <c r="C89" s="84" t="s">
        <v>5216</v>
      </c>
      <c r="D89" s="84"/>
      <c r="E89" s="49" t="s">
        <v>6458</v>
      </c>
      <c r="F89" s="84"/>
      <c r="G89" s="49"/>
      <c r="H89" s="89"/>
      <c r="I89" s="89">
        <v>245066160</v>
      </c>
      <c r="J89" s="84"/>
      <c r="K89" s="84"/>
      <c r="L89" s="62" t="s">
        <v>685</v>
      </c>
    </row>
    <row r="90" spans="2:12">
      <c r="B90" s="90" t="s">
        <v>5588</v>
      </c>
      <c r="C90" s="84" t="s">
        <v>5589</v>
      </c>
      <c r="D90" s="84"/>
      <c r="E90" s="49" t="s">
        <v>6459</v>
      </c>
      <c r="F90" s="84"/>
      <c r="G90" s="49"/>
      <c r="H90" s="89"/>
      <c r="I90" s="89">
        <v>158775200</v>
      </c>
      <c r="J90" s="84"/>
      <c r="K90" s="84"/>
      <c r="L90" s="62" t="s">
        <v>685</v>
      </c>
    </row>
    <row r="91" spans="2:12" ht="27.6">
      <c r="B91" s="88" t="s">
        <v>5431</v>
      </c>
      <c r="C91" s="84" t="s">
        <v>5432</v>
      </c>
      <c r="D91" s="84"/>
      <c r="E91" s="49" t="s">
        <v>6460</v>
      </c>
      <c r="F91" s="84"/>
      <c r="G91" s="49"/>
      <c r="H91" s="89"/>
      <c r="I91" s="89">
        <v>8618200</v>
      </c>
      <c r="J91" s="84"/>
      <c r="K91" s="84"/>
      <c r="L91" s="62" t="s">
        <v>685</v>
      </c>
    </row>
    <row r="92" spans="2:12">
      <c r="B92" s="88" t="s">
        <v>5983</v>
      </c>
      <c r="C92" s="84" t="s">
        <v>5984</v>
      </c>
      <c r="D92" s="84"/>
      <c r="E92" s="49" t="s">
        <v>6461</v>
      </c>
      <c r="F92" s="84"/>
      <c r="G92" s="49"/>
      <c r="H92" s="89"/>
      <c r="I92" s="89">
        <v>92515772</v>
      </c>
      <c r="J92" s="84"/>
      <c r="K92" s="84"/>
      <c r="L92" s="62" t="s">
        <v>685</v>
      </c>
    </row>
    <row r="93" spans="2:12" ht="27.6">
      <c r="B93" s="88" t="s">
        <v>5036</v>
      </c>
      <c r="C93" s="84" t="s">
        <v>5037</v>
      </c>
      <c r="D93" s="84"/>
      <c r="E93" s="49" t="s">
        <v>6462</v>
      </c>
      <c r="F93" s="84"/>
      <c r="G93" s="49"/>
      <c r="H93" s="89"/>
      <c r="I93" s="89">
        <v>403000000</v>
      </c>
      <c r="J93" s="84"/>
      <c r="K93" s="84"/>
      <c r="L93" s="62" t="s">
        <v>685</v>
      </c>
    </row>
    <row r="94" spans="2:12">
      <c r="B94" s="88" t="s">
        <v>5969</v>
      </c>
      <c r="C94" s="84" t="s">
        <v>5970</v>
      </c>
      <c r="D94" s="84"/>
      <c r="E94" s="49" t="s">
        <v>6463</v>
      </c>
      <c r="F94" s="84"/>
      <c r="G94" s="49"/>
      <c r="H94" s="89"/>
      <c r="I94" s="89">
        <v>9775000</v>
      </c>
      <c r="J94" s="84"/>
      <c r="K94" s="84"/>
      <c r="L94" s="62" t="s">
        <v>685</v>
      </c>
    </row>
    <row r="95" spans="2:12" ht="41.45">
      <c r="B95" s="90" t="s">
        <v>5361</v>
      </c>
      <c r="C95" s="84" t="s">
        <v>5362</v>
      </c>
      <c r="D95" s="84"/>
      <c r="E95" s="49" t="s">
        <v>6464</v>
      </c>
      <c r="F95" s="84"/>
      <c r="G95" s="49"/>
      <c r="H95" s="89"/>
      <c r="I95" s="63">
        <v>427942552</v>
      </c>
      <c r="J95" s="86"/>
      <c r="K95" s="84"/>
      <c r="L95" s="62" t="s">
        <v>685</v>
      </c>
    </row>
    <row r="96" spans="2:12" ht="27.6">
      <c r="B96" s="90" t="s">
        <v>4982</v>
      </c>
      <c r="C96" s="84" t="s">
        <v>4983</v>
      </c>
      <c r="D96" s="84"/>
      <c r="E96" s="92" t="s">
        <v>6465</v>
      </c>
      <c r="F96" s="84"/>
      <c r="G96" s="49"/>
      <c r="H96" s="89"/>
      <c r="I96" s="63">
        <v>38268206</v>
      </c>
      <c r="J96" s="86"/>
      <c r="K96" s="84"/>
      <c r="L96" s="62" t="s">
        <v>685</v>
      </c>
    </row>
    <row r="97" spans="2:12" ht="27.6">
      <c r="B97" s="90" t="s">
        <v>4924</v>
      </c>
      <c r="C97" s="84" t="s">
        <v>4925</v>
      </c>
      <c r="D97" s="84"/>
      <c r="E97" s="92" t="s">
        <v>6466</v>
      </c>
      <c r="F97" s="84"/>
      <c r="G97" s="49"/>
      <c r="H97" s="89"/>
      <c r="I97" s="63">
        <v>201672980</v>
      </c>
      <c r="J97" s="86"/>
      <c r="K97" s="84"/>
      <c r="L97" s="62" t="s">
        <v>685</v>
      </c>
    </row>
    <row r="98" spans="2:12" ht="27.6">
      <c r="B98" s="90" t="s">
        <v>4858</v>
      </c>
      <c r="C98" s="84" t="s">
        <v>4859</v>
      </c>
      <c r="D98" s="84"/>
      <c r="E98" s="49" t="s">
        <v>6467</v>
      </c>
      <c r="F98" s="84"/>
      <c r="G98" s="49"/>
      <c r="H98" s="89"/>
      <c r="I98" s="63">
        <v>26074091</v>
      </c>
      <c r="J98" s="86"/>
      <c r="K98" s="84"/>
      <c r="L98" s="62" t="s">
        <v>685</v>
      </c>
    </row>
    <row r="99" spans="2:12" ht="27.6">
      <c r="B99" s="90" t="s">
        <v>4970</v>
      </c>
      <c r="C99" s="84" t="s">
        <v>4971</v>
      </c>
      <c r="D99" s="84"/>
      <c r="E99" s="92" t="s">
        <v>6468</v>
      </c>
      <c r="F99" s="84"/>
      <c r="G99" s="49"/>
      <c r="H99" s="89"/>
      <c r="I99" s="63">
        <v>52944395</v>
      </c>
      <c r="J99" s="86"/>
      <c r="K99" s="84"/>
      <c r="L99" s="62" t="s">
        <v>685</v>
      </c>
    </row>
    <row r="100" spans="2:12" ht="27.6">
      <c r="B100" s="90" t="s">
        <v>6050</v>
      </c>
      <c r="C100" s="84" t="s">
        <v>6051</v>
      </c>
      <c r="D100" s="84"/>
      <c r="E100" s="92" t="s">
        <v>6469</v>
      </c>
      <c r="F100" s="84"/>
      <c r="G100" s="49"/>
      <c r="H100" s="89"/>
      <c r="I100" s="63">
        <v>4076062330</v>
      </c>
      <c r="J100" s="86"/>
      <c r="K100" s="84"/>
      <c r="L100" s="62" t="s">
        <v>685</v>
      </c>
    </row>
    <row r="101" spans="2:12">
      <c r="B101" s="90" t="s">
        <v>4974</v>
      </c>
      <c r="C101" s="84" t="s">
        <v>4975</v>
      </c>
      <c r="D101" s="84"/>
      <c r="E101" s="92" t="s">
        <v>6470</v>
      </c>
      <c r="F101" s="84"/>
      <c r="G101" s="49"/>
      <c r="H101" s="89"/>
      <c r="I101" s="63">
        <v>9650334</v>
      </c>
      <c r="J101" s="86"/>
      <c r="K101" s="84"/>
      <c r="L101" s="62" t="s">
        <v>685</v>
      </c>
    </row>
    <row r="102" spans="2:12">
      <c r="B102" s="90" t="s">
        <v>4974</v>
      </c>
      <c r="C102" s="84" t="s">
        <v>4975</v>
      </c>
      <c r="D102" s="84"/>
      <c r="E102" s="92" t="s">
        <v>6470</v>
      </c>
      <c r="F102" s="84"/>
      <c r="G102" s="49"/>
      <c r="H102" s="89"/>
      <c r="I102" s="63">
        <v>104057640</v>
      </c>
      <c r="J102" s="86"/>
      <c r="K102" s="84"/>
      <c r="L102" s="62" t="s">
        <v>685</v>
      </c>
    </row>
    <row r="103" spans="2:12">
      <c r="B103" s="90" t="s">
        <v>4956</v>
      </c>
      <c r="C103" s="84" t="s">
        <v>4957</v>
      </c>
      <c r="D103" s="84"/>
      <c r="E103" s="92" t="s">
        <v>6471</v>
      </c>
      <c r="F103" s="84"/>
      <c r="G103" s="49"/>
      <c r="H103" s="89"/>
      <c r="I103" s="63">
        <v>3501430</v>
      </c>
      <c r="J103" s="86"/>
      <c r="K103" s="84"/>
      <c r="L103" s="62" t="s">
        <v>685</v>
      </c>
    </row>
    <row r="104" spans="2:12">
      <c r="B104" s="90" t="s">
        <v>4968</v>
      </c>
      <c r="C104" s="84" t="s">
        <v>4969</v>
      </c>
      <c r="D104" s="84"/>
      <c r="E104" s="92" t="s">
        <v>6472</v>
      </c>
      <c r="F104" s="84"/>
      <c r="G104" s="49"/>
      <c r="H104" s="89"/>
      <c r="I104" s="63">
        <v>5078800</v>
      </c>
      <c r="J104" s="86"/>
      <c r="K104" s="84"/>
      <c r="L104" s="62" t="s">
        <v>685</v>
      </c>
    </row>
    <row r="105" spans="2:12" ht="27.6">
      <c r="B105" s="90" t="s">
        <v>5949</v>
      </c>
      <c r="C105" s="84" t="s">
        <v>5950</v>
      </c>
      <c r="D105" s="84"/>
      <c r="E105" s="92" t="s">
        <v>6473</v>
      </c>
      <c r="F105" s="84"/>
      <c r="G105" s="49"/>
      <c r="H105" s="89"/>
      <c r="I105" s="63">
        <v>88113804</v>
      </c>
      <c r="J105" s="86"/>
      <c r="K105" s="84"/>
      <c r="L105" s="62" t="s">
        <v>685</v>
      </c>
    </row>
    <row r="106" spans="2:12">
      <c r="B106" s="90" t="s">
        <v>4940</v>
      </c>
      <c r="C106" s="84" t="s">
        <v>4941</v>
      </c>
      <c r="D106" s="84"/>
      <c r="E106" s="92" t="s">
        <v>6474</v>
      </c>
      <c r="F106" s="84"/>
      <c r="G106" s="49"/>
      <c r="H106" s="89"/>
      <c r="I106" s="63">
        <v>63568042</v>
      </c>
      <c r="J106" s="86"/>
      <c r="K106" s="84"/>
      <c r="L106" s="62" t="s">
        <v>685</v>
      </c>
    </row>
    <row r="107" spans="2:12">
      <c r="B107" s="90" t="s">
        <v>5993</v>
      </c>
      <c r="C107" s="84" t="s">
        <v>5994</v>
      </c>
      <c r="D107" s="84"/>
      <c r="E107" s="92" t="s">
        <v>6475</v>
      </c>
      <c r="F107" s="84"/>
      <c r="G107" s="49"/>
      <c r="H107" s="89"/>
      <c r="I107" s="63">
        <v>32163100</v>
      </c>
      <c r="J107" s="86"/>
      <c r="K107" s="84"/>
      <c r="L107" s="62" t="s">
        <v>685</v>
      </c>
    </row>
    <row r="108" spans="2:12">
      <c r="B108" s="90" t="s">
        <v>5680</v>
      </c>
      <c r="C108" s="84" t="s">
        <v>5681</v>
      </c>
      <c r="D108" s="84"/>
      <c r="E108" s="49" t="s">
        <v>6476</v>
      </c>
      <c r="F108" s="84"/>
      <c r="G108" s="49"/>
      <c r="H108" s="89"/>
      <c r="I108" s="63">
        <v>12019151</v>
      </c>
      <c r="J108" s="86"/>
      <c r="K108" s="84"/>
      <c r="L108" s="62" t="s">
        <v>685</v>
      </c>
    </row>
    <row r="109" spans="2:12">
      <c r="B109" s="90" t="s">
        <v>4840</v>
      </c>
      <c r="C109" s="84" t="s">
        <v>4841</v>
      </c>
      <c r="D109" s="84"/>
      <c r="E109" s="92" t="s">
        <v>6477</v>
      </c>
      <c r="F109" s="84"/>
      <c r="G109" s="49"/>
      <c r="H109" s="89"/>
      <c r="I109" s="63">
        <v>1970000</v>
      </c>
      <c r="J109" s="86"/>
      <c r="K109" s="84"/>
      <c r="L109" s="62" t="s">
        <v>685</v>
      </c>
    </row>
    <row r="110" spans="2:12">
      <c r="B110" s="90" t="s">
        <v>4990</v>
      </c>
      <c r="C110" s="84" t="s">
        <v>4991</v>
      </c>
      <c r="D110" s="84"/>
      <c r="E110" s="49" t="s">
        <v>6466</v>
      </c>
      <c r="F110" s="84"/>
      <c r="G110" s="49"/>
      <c r="H110" s="89"/>
      <c r="I110" s="63">
        <v>2803461</v>
      </c>
      <c r="J110" s="86"/>
      <c r="K110" s="84"/>
      <c r="L110" s="62" t="s">
        <v>685</v>
      </c>
    </row>
    <row r="111" spans="2:12">
      <c r="B111" s="90" t="s">
        <v>4862</v>
      </c>
      <c r="C111" s="84" t="s">
        <v>4863</v>
      </c>
      <c r="D111" s="84"/>
      <c r="E111" s="92" t="s">
        <v>6478</v>
      </c>
      <c r="F111" s="84"/>
      <c r="G111" s="49"/>
      <c r="H111" s="89"/>
      <c r="I111" s="63">
        <v>21225309</v>
      </c>
      <c r="J111" s="86"/>
      <c r="K111" s="84"/>
      <c r="L111" s="62" t="s">
        <v>685</v>
      </c>
    </row>
    <row r="112" spans="2:12" ht="27.6">
      <c r="B112" s="90" t="s">
        <v>4860</v>
      </c>
      <c r="C112" s="84" t="s">
        <v>4861</v>
      </c>
      <c r="D112" s="84"/>
      <c r="E112" s="92" t="s">
        <v>6479</v>
      </c>
      <c r="F112" s="84"/>
      <c r="G112" s="49"/>
      <c r="H112" s="89"/>
      <c r="I112" s="63">
        <v>1969021</v>
      </c>
      <c r="J112" s="86"/>
      <c r="K112" s="84"/>
      <c r="L112" s="62" t="s">
        <v>685</v>
      </c>
    </row>
    <row r="113" spans="2:12" ht="27.6">
      <c r="B113" s="90" t="s">
        <v>4978</v>
      </c>
      <c r="C113" s="84" t="s">
        <v>4979</v>
      </c>
      <c r="D113" s="84"/>
      <c r="E113" s="92" t="s">
        <v>6480</v>
      </c>
      <c r="F113" s="84"/>
      <c r="G113" s="49"/>
      <c r="H113" s="89"/>
      <c r="I113" s="63">
        <v>6647300</v>
      </c>
      <c r="J113" s="86"/>
      <c r="K113" s="84"/>
      <c r="L113" s="62" t="s">
        <v>685</v>
      </c>
    </row>
    <row r="114" spans="2:12">
      <c r="B114" s="93" t="s">
        <v>4739</v>
      </c>
      <c r="C114" s="94" t="s">
        <v>4740</v>
      </c>
      <c r="D114" s="84"/>
      <c r="E114" s="72" t="s">
        <v>6481</v>
      </c>
      <c r="F114" s="94"/>
      <c r="G114" s="49"/>
      <c r="H114" s="89"/>
      <c r="I114" s="89">
        <v>309470199</v>
      </c>
      <c r="J114" s="84"/>
      <c r="K114" s="84"/>
      <c r="L114" s="62" t="s">
        <v>685</v>
      </c>
    </row>
    <row r="115" spans="2:12" ht="27.6">
      <c r="B115" s="93" t="s">
        <v>4856</v>
      </c>
      <c r="C115" s="94" t="s">
        <v>4857</v>
      </c>
      <c r="D115" s="84"/>
      <c r="E115" s="72" t="s">
        <v>6482</v>
      </c>
      <c r="F115" s="94"/>
      <c r="G115" s="49"/>
      <c r="H115" s="89"/>
      <c r="I115" s="89">
        <v>3757236</v>
      </c>
      <c r="J115" s="84"/>
      <c r="K115" s="84"/>
      <c r="L115" s="62" t="s">
        <v>685</v>
      </c>
    </row>
    <row r="116" spans="2:12">
      <c r="B116" s="93" t="s">
        <v>5820</v>
      </c>
      <c r="C116" s="94" t="s">
        <v>5821</v>
      </c>
      <c r="D116" s="84"/>
      <c r="E116" s="72" t="s">
        <v>6483</v>
      </c>
      <c r="F116" s="94"/>
      <c r="G116" s="49"/>
      <c r="H116" s="89"/>
      <c r="I116" s="89">
        <v>29500000</v>
      </c>
      <c r="J116" s="84"/>
      <c r="K116" s="84"/>
      <c r="L116" s="62" t="s">
        <v>685</v>
      </c>
    </row>
    <row r="117" spans="2:12">
      <c r="B117" s="95" t="s">
        <v>4842</v>
      </c>
      <c r="C117" s="94" t="s">
        <v>4843</v>
      </c>
      <c r="D117" s="84"/>
      <c r="E117" s="72" t="s">
        <v>6484</v>
      </c>
      <c r="F117" s="94"/>
      <c r="G117" s="49"/>
      <c r="H117" s="89"/>
      <c r="I117" s="89">
        <v>4570000</v>
      </c>
      <c r="J117" s="84"/>
      <c r="K117" s="84"/>
      <c r="L117" s="62" t="s">
        <v>685</v>
      </c>
    </row>
    <row r="118" spans="2:12">
      <c r="B118" s="93" t="s">
        <v>4842</v>
      </c>
      <c r="C118" s="94" t="s">
        <v>4843</v>
      </c>
      <c r="D118" s="84"/>
      <c r="E118" s="72" t="s">
        <v>6484</v>
      </c>
      <c r="F118" s="94"/>
      <c r="G118" s="49"/>
      <c r="H118" s="89"/>
      <c r="I118" s="89">
        <v>36054050</v>
      </c>
      <c r="J118" s="84"/>
      <c r="K118" s="84"/>
      <c r="L118" s="62" t="s">
        <v>685</v>
      </c>
    </row>
    <row r="119" spans="2:12">
      <c r="B119" s="93" t="s">
        <v>4838</v>
      </c>
      <c r="C119" s="94" t="s">
        <v>4839</v>
      </c>
      <c r="D119" s="84"/>
      <c r="E119" s="72" t="s">
        <v>6485</v>
      </c>
      <c r="F119" s="94"/>
      <c r="G119" s="49"/>
      <c r="H119" s="89"/>
      <c r="I119" s="89">
        <v>528934</v>
      </c>
      <c r="J119" s="84"/>
      <c r="K119" s="84"/>
      <c r="L119" s="62" t="s">
        <v>685</v>
      </c>
    </row>
    <row r="120" spans="2:12" ht="27.6">
      <c r="B120" s="95" t="s">
        <v>6139</v>
      </c>
      <c r="C120" s="94" t="s">
        <v>6140</v>
      </c>
      <c r="D120" s="84"/>
      <c r="E120" s="72" t="s">
        <v>6486</v>
      </c>
      <c r="F120" s="94"/>
      <c r="G120" s="49"/>
      <c r="H120" s="89"/>
      <c r="I120" s="89">
        <v>10493750</v>
      </c>
      <c r="J120" s="84"/>
      <c r="K120" s="84"/>
      <c r="L120" s="62" t="s">
        <v>685</v>
      </c>
    </row>
    <row r="121" spans="2:12" ht="27.6">
      <c r="B121" s="93" t="s">
        <v>4850</v>
      </c>
      <c r="C121" s="94" t="s">
        <v>4851</v>
      </c>
      <c r="D121" s="84"/>
      <c r="E121" s="72" t="s">
        <v>6487</v>
      </c>
      <c r="F121" s="94"/>
      <c r="G121" s="49"/>
      <c r="H121" s="89"/>
      <c r="I121" s="89">
        <v>12898497</v>
      </c>
      <c r="J121" s="84"/>
      <c r="K121" s="84"/>
      <c r="L121" s="62" t="s">
        <v>685</v>
      </c>
    </row>
    <row r="122" spans="2:12">
      <c r="B122" s="95" t="s">
        <v>6007</v>
      </c>
      <c r="C122" s="94" t="s">
        <v>6008</v>
      </c>
      <c r="D122" s="84"/>
      <c r="E122" s="72" t="s">
        <v>6488</v>
      </c>
      <c r="F122" s="94"/>
      <c r="G122" s="49"/>
      <c r="H122" s="89"/>
      <c r="I122" s="89">
        <v>1412258250</v>
      </c>
      <c r="J122" s="84"/>
      <c r="K122" s="84"/>
      <c r="L122" s="62" t="s">
        <v>685</v>
      </c>
    </row>
    <row r="123" spans="2:12" ht="27.6">
      <c r="B123" s="95" t="s">
        <v>4854</v>
      </c>
      <c r="C123" s="94" t="s">
        <v>4855</v>
      </c>
      <c r="D123" s="84"/>
      <c r="E123" s="72" t="s">
        <v>6489</v>
      </c>
      <c r="F123" s="94"/>
      <c r="G123" s="49"/>
      <c r="H123" s="89"/>
      <c r="I123" s="89">
        <v>19150339</v>
      </c>
      <c r="J123" s="84"/>
      <c r="K123" s="84"/>
      <c r="L123" s="62" t="s">
        <v>685</v>
      </c>
    </row>
    <row r="124" spans="2:12" ht="27.6">
      <c r="B124" s="95" t="s">
        <v>4848</v>
      </c>
      <c r="C124" s="94" t="s">
        <v>4849</v>
      </c>
      <c r="D124" s="84"/>
      <c r="E124" s="72" t="s">
        <v>6490</v>
      </c>
      <c r="F124" s="94"/>
      <c r="G124" s="49"/>
      <c r="H124" s="89"/>
      <c r="I124" s="89">
        <v>62630225</v>
      </c>
      <c r="J124" s="84"/>
      <c r="K124" s="84"/>
      <c r="L124" s="62" t="s">
        <v>685</v>
      </c>
    </row>
    <row r="125" spans="2:12" ht="27.6">
      <c r="B125" s="95" t="s">
        <v>5496</v>
      </c>
      <c r="C125" s="94" t="s">
        <v>5497</v>
      </c>
      <c r="D125" s="84"/>
      <c r="E125" s="72" t="s">
        <v>6491</v>
      </c>
      <c r="F125" s="94"/>
      <c r="G125" s="49"/>
      <c r="H125" s="89"/>
      <c r="I125" s="89">
        <v>40060114</v>
      </c>
      <c r="J125" s="84"/>
      <c r="K125" s="84"/>
      <c r="L125" s="62" t="s">
        <v>685</v>
      </c>
    </row>
    <row r="126" spans="2:12">
      <c r="B126" s="93" t="s">
        <v>4894</v>
      </c>
      <c r="C126" s="94" t="s">
        <v>4895</v>
      </c>
      <c r="D126" s="84"/>
      <c r="E126" s="72" t="s">
        <v>6492</v>
      </c>
      <c r="F126" s="94"/>
      <c r="G126" s="49"/>
      <c r="H126" s="89"/>
      <c r="I126" s="89">
        <v>3460300</v>
      </c>
      <c r="J126" s="84"/>
      <c r="K126" s="84"/>
      <c r="L126" s="62" t="s">
        <v>685</v>
      </c>
    </row>
    <row r="127" spans="2:12">
      <c r="B127" s="93" t="s">
        <v>4828</v>
      </c>
      <c r="C127" s="94" t="s">
        <v>4829</v>
      </c>
      <c r="D127" s="84"/>
      <c r="E127" s="72" t="s">
        <v>6493</v>
      </c>
      <c r="F127" s="94"/>
      <c r="G127" s="49"/>
      <c r="H127" s="89"/>
      <c r="I127" s="89">
        <v>450000</v>
      </c>
      <c r="J127" s="84"/>
      <c r="K127" s="84"/>
      <c r="L127" s="62" t="s">
        <v>685</v>
      </c>
    </row>
    <row r="128" spans="2:12">
      <c r="B128" s="95" t="s">
        <v>5672</v>
      </c>
      <c r="C128" s="94" t="s">
        <v>5673</v>
      </c>
      <c r="D128" s="84"/>
      <c r="E128" s="72" t="s">
        <v>6494</v>
      </c>
      <c r="F128" s="94"/>
      <c r="G128" s="49"/>
      <c r="H128" s="89"/>
      <c r="I128" s="89">
        <v>30890345</v>
      </c>
      <c r="J128" s="84"/>
      <c r="K128" s="84"/>
      <c r="L128" s="62" t="s">
        <v>685</v>
      </c>
    </row>
    <row r="129" spans="2:12">
      <c r="B129" s="95" t="s">
        <v>4727</v>
      </c>
      <c r="C129" s="94" t="s">
        <v>4728</v>
      </c>
      <c r="D129" s="84"/>
      <c r="E129" s="72" t="s">
        <v>6495</v>
      </c>
      <c r="F129" s="94"/>
      <c r="G129" s="49"/>
      <c r="H129" s="89"/>
      <c r="I129" s="89">
        <v>2496500</v>
      </c>
      <c r="J129" s="84"/>
      <c r="K129" s="84"/>
      <c r="L129" s="62" t="s">
        <v>685</v>
      </c>
    </row>
    <row r="130" spans="2:12">
      <c r="B130" s="95" t="s">
        <v>5187</v>
      </c>
      <c r="C130" s="94" t="s">
        <v>5188</v>
      </c>
      <c r="D130" s="84"/>
      <c r="E130" s="72" t="s">
        <v>6496</v>
      </c>
      <c r="F130" s="94"/>
      <c r="G130" s="49"/>
      <c r="H130" s="89"/>
      <c r="I130" s="89">
        <v>247499093</v>
      </c>
      <c r="J130" s="84"/>
      <c r="K130" s="84"/>
      <c r="L130" s="62" t="s">
        <v>685</v>
      </c>
    </row>
    <row r="131" spans="2:12">
      <c r="B131" s="95" t="s">
        <v>5810</v>
      </c>
      <c r="C131" s="94" t="s">
        <v>5811</v>
      </c>
      <c r="D131" s="84"/>
      <c r="E131" s="72" t="s">
        <v>6497</v>
      </c>
      <c r="F131" s="94"/>
      <c r="G131" s="49"/>
      <c r="H131" s="89"/>
      <c r="I131" s="89">
        <v>22025635</v>
      </c>
      <c r="J131" s="84"/>
      <c r="K131" s="84"/>
      <c r="L131" s="62" t="s">
        <v>685</v>
      </c>
    </row>
    <row r="132" spans="2:12" ht="41.45">
      <c r="B132" s="93" t="s">
        <v>5903</v>
      </c>
      <c r="C132" s="94" t="s">
        <v>5904</v>
      </c>
      <c r="D132" s="84"/>
      <c r="E132" s="72" t="s">
        <v>6498</v>
      </c>
      <c r="F132" s="94"/>
      <c r="G132" s="49"/>
      <c r="H132" s="89"/>
      <c r="I132" s="89">
        <v>16799412</v>
      </c>
      <c r="J132" s="84"/>
      <c r="K132" s="84"/>
      <c r="L132" s="62" t="s">
        <v>685</v>
      </c>
    </row>
    <row r="133" spans="2:12" ht="27.6">
      <c r="B133" s="93" t="s">
        <v>5492</v>
      </c>
      <c r="C133" s="94" t="s">
        <v>5493</v>
      </c>
      <c r="D133" s="84"/>
      <c r="E133" s="72" t="s">
        <v>6499</v>
      </c>
      <c r="F133" s="94"/>
      <c r="G133" s="49"/>
      <c r="H133" s="89"/>
      <c r="I133" s="89">
        <v>500000</v>
      </c>
      <c r="J133" s="84"/>
      <c r="K133" s="84"/>
      <c r="L133" s="62" t="s">
        <v>685</v>
      </c>
    </row>
    <row r="134" spans="2:12" ht="27.6">
      <c r="B134" s="90" t="s">
        <v>5211</v>
      </c>
      <c r="C134" s="84" t="s">
        <v>5212</v>
      </c>
      <c r="D134" s="84"/>
      <c r="E134" s="49" t="s">
        <v>6500</v>
      </c>
      <c r="F134" s="84"/>
      <c r="G134" s="49"/>
      <c r="H134" s="89"/>
      <c r="I134" s="89">
        <v>4729500</v>
      </c>
      <c r="J134" s="84"/>
      <c r="K134" s="84"/>
      <c r="L134" s="62" t="s">
        <v>685</v>
      </c>
    </row>
    <row r="135" spans="2:12">
      <c r="B135" s="88" t="s">
        <v>4826</v>
      </c>
      <c r="C135" s="84" t="s">
        <v>4827</v>
      </c>
      <c r="D135" s="84"/>
      <c r="E135" s="49" t="s">
        <v>6501</v>
      </c>
      <c r="F135" s="84"/>
      <c r="G135" s="49"/>
      <c r="H135" s="89"/>
      <c r="I135" s="89">
        <v>15158000</v>
      </c>
      <c r="J135" s="84"/>
      <c r="K135" s="84"/>
      <c r="L135" s="62" t="s">
        <v>685</v>
      </c>
    </row>
    <row r="136" spans="2:12" ht="41.45">
      <c r="B136" s="88" t="s">
        <v>5498</v>
      </c>
      <c r="C136" s="84" t="s">
        <v>5499</v>
      </c>
      <c r="D136" s="84"/>
      <c r="E136" s="49" t="s">
        <v>6502</v>
      </c>
      <c r="F136" s="84"/>
      <c r="G136" s="49"/>
      <c r="H136" s="89"/>
      <c r="I136" s="89">
        <v>10000000</v>
      </c>
      <c r="J136" s="84"/>
      <c r="K136" s="84"/>
      <c r="L136" s="62" t="s">
        <v>685</v>
      </c>
    </row>
    <row r="137" spans="2:12">
      <c r="B137" s="88" t="s">
        <v>5798</v>
      </c>
      <c r="C137" s="84" t="s">
        <v>5799</v>
      </c>
      <c r="D137" s="84"/>
      <c r="E137" s="49" t="s">
        <v>6503</v>
      </c>
      <c r="F137" s="84"/>
      <c r="G137" s="49"/>
      <c r="H137" s="89"/>
      <c r="I137" s="89">
        <v>4184000</v>
      </c>
      <c r="J137" s="84"/>
      <c r="K137" s="84"/>
      <c r="L137" s="62" t="s">
        <v>685</v>
      </c>
    </row>
    <row r="138" spans="2:12">
      <c r="B138" s="88" t="s">
        <v>4984</v>
      </c>
      <c r="C138" s="84" t="s">
        <v>4985</v>
      </c>
      <c r="D138" s="84"/>
      <c r="E138" s="49" t="s">
        <v>6504</v>
      </c>
      <c r="F138" s="84"/>
      <c r="G138" s="49"/>
      <c r="H138" s="89"/>
      <c r="I138" s="89">
        <v>23311500</v>
      </c>
      <c r="J138" s="84"/>
      <c r="K138" s="84"/>
      <c r="L138" s="62" t="s">
        <v>685</v>
      </c>
    </row>
    <row r="139" spans="2:12" ht="27.6">
      <c r="B139" s="88" t="s">
        <v>5217</v>
      </c>
      <c r="C139" s="84" t="s">
        <v>5218</v>
      </c>
      <c r="D139" s="84"/>
      <c r="E139" s="49" t="s">
        <v>6505</v>
      </c>
      <c r="F139" s="84"/>
      <c r="G139" s="49"/>
      <c r="H139" s="89"/>
      <c r="I139" s="89">
        <v>24000000</v>
      </c>
      <c r="J139" s="84"/>
      <c r="K139" s="84"/>
      <c r="L139" s="62" t="s">
        <v>685</v>
      </c>
    </row>
    <row r="140" spans="2:12">
      <c r="B140" s="88" t="s">
        <v>5883</v>
      </c>
      <c r="C140" s="84" t="s">
        <v>5884</v>
      </c>
      <c r="D140" s="84"/>
      <c r="E140" s="49" t="s">
        <v>6506</v>
      </c>
      <c r="F140" s="84"/>
      <c r="G140" s="49"/>
      <c r="H140" s="89"/>
      <c r="I140" s="89">
        <v>3243300</v>
      </c>
      <c r="J140" s="84"/>
      <c r="K140" s="84"/>
      <c r="L140" s="62" t="s">
        <v>685</v>
      </c>
    </row>
    <row r="141" spans="2:12" ht="41.45">
      <c r="B141" s="88" t="s">
        <v>4972</v>
      </c>
      <c r="C141" s="84" t="s">
        <v>4973</v>
      </c>
      <c r="D141" s="84"/>
      <c r="E141" s="49" t="s">
        <v>6507</v>
      </c>
      <c r="F141" s="84"/>
      <c r="G141" s="49"/>
      <c r="H141" s="89"/>
      <c r="I141" s="89">
        <v>625951210</v>
      </c>
      <c r="J141" s="84"/>
      <c r="K141" s="84"/>
      <c r="L141" s="62" t="s">
        <v>685</v>
      </c>
    </row>
    <row r="142" spans="2:12" ht="41.45">
      <c r="B142" s="88" t="s">
        <v>5777</v>
      </c>
      <c r="C142" s="84" t="s">
        <v>5778</v>
      </c>
      <c r="D142" s="84"/>
      <c r="E142" s="49" t="s">
        <v>6508</v>
      </c>
      <c r="F142" s="84"/>
      <c r="G142" s="49"/>
      <c r="H142" s="89"/>
      <c r="I142" s="89">
        <v>150000</v>
      </c>
      <c r="J142" s="84"/>
      <c r="K142" s="84"/>
      <c r="L142" s="62" t="s">
        <v>685</v>
      </c>
    </row>
    <row r="143" spans="2:12" ht="27.6">
      <c r="B143" s="88" t="s">
        <v>5157</v>
      </c>
      <c r="C143" s="84" t="s">
        <v>5158</v>
      </c>
      <c r="D143" s="84"/>
      <c r="E143" s="49" t="s">
        <v>6509</v>
      </c>
      <c r="F143" s="84"/>
      <c r="G143" s="49"/>
      <c r="H143" s="89"/>
      <c r="I143" s="89">
        <v>6077000</v>
      </c>
      <c r="J143" s="84"/>
      <c r="K143" s="84"/>
      <c r="L143" s="62" t="s">
        <v>685</v>
      </c>
    </row>
    <row r="144" spans="2:12" ht="41.45">
      <c r="B144" s="88" t="s">
        <v>5113</v>
      </c>
      <c r="C144" s="84" t="s">
        <v>5114</v>
      </c>
      <c r="D144" s="84"/>
      <c r="E144" s="49" t="s">
        <v>6510</v>
      </c>
      <c r="F144" s="84"/>
      <c r="G144" s="49"/>
      <c r="H144" s="89"/>
      <c r="I144" s="89">
        <v>75915000</v>
      </c>
      <c r="J144" s="84"/>
      <c r="K144" s="84"/>
      <c r="L144" s="62" t="s">
        <v>685</v>
      </c>
    </row>
    <row r="145" spans="2:12" ht="41.45">
      <c r="B145" s="88" t="s">
        <v>4988</v>
      </c>
      <c r="C145" s="84" t="s">
        <v>4989</v>
      </c>
      <c r="D145" s="84"/>
      <c r="E145" s="49" t="s">
        <v>6511</v>
      </c>
      <c r="F145" s="84"/>
      <c r="G145" s="49"/>
      <c r="H145" s="89"/>
      <c r="I145" s="89">
        <v>22685455</v>
      </c>
      <c r="J145" s="84"/>
      <c r="K145" s="84"/>
      <c r="L145" s="62" t="s">
        <v>685</v>
      </c>
    </row>
    <row r="146" spans="2:12">
      <c r="B146" s="88" t="s">
        <v>4723</v>
      </c>
      <c r="C146" s="84" t="s">
        <v>4724</v>
      </c>
      <c r="D146" s="84"/>
      <c r="E146" s="49" t="s">
        <v>6512</v>
      </c>
      <c r="F146" s="84"/>
      <c r="G146" s="49"/>
      <c r="H146" s="89"/>
      <c r="I146" s="89">
        <v>160000</v>
      </c>
      <c r="J146" s="84"/>
      <c r="K146" s="84"/>
      <c r="L146" s="62" t="s">
        <v>685</v>
      </c>
    </row>
    <row r="147" spans="2:12">
      <c r="B147" s="93" t="s">
        <v>6070</v>
      </c>
      <c r="C147" s="94" t="s">
        <v>6071</v>
      </c>
      <c r="D147" s="94"/>
      <c r="E147" s="72" t="s">
        <v>6513</v>
      </c>
      <c r="F147" s="94"/>
      <c r="G147" s="72"/>
      <c r="H147" s="96"/>
      <c r="I147" s="94">
        <v>229700</v>
      </c>
      <c r="J147" s="94"/>
      <c r="K147" s="84"/>
      <c r="L147" s="62" t="s">
        <v>685</v>
      </c>
    </row>
    <row r="148" spans="2:12" ht="27.6">
      <c r="B148" s="93" t="s">
        <v>5622</v>
      </c>
      <c r="C148" s="94" t="s">
        <v>6514</v>
      </c>
      <c r="D148" s="94"/>
      <c r="E148" s="72" t="s">
        <v>6515</v>
      </c>
      <c r="F148" s="94"/>
      <c r="G148" s="72"/>
      <c r="H148" s="96"/>
      <c r="I148" s="94">
        <v>2000000</v>
      </c>
      <c r="J148" s="94"/>
      <c r="K148" s="84"/>
      <c r="L148" s="62" t="s">
        <v>685</v>
      </c>
    </row>
    <row r="149" spans="2:12">
      <c r="B149" s="93" t="s">
        <v>5421</v>
      </c>
      <c r="C149" s="94" t="s">
        <v>5422</v>
      </c>
      <c r="D149" s="94"/>
      <c r="E149" s="72" t="s">
        <v>6516</v>
      </c>
      <c r="F149" s="94"/>
      <c r="G149" s="72"/>
      <c r="H149" s="96"/>
      <c r="I149" s="94">
        <v>5914500</v>
      </c>
      <c r="J149" s="94"/>
      <c r="K149" s="84"/>
      <c r="L149" s="62" t="s">
        <v>685</v>
      </c>
    </row>
    <row r="150" spans="2:12">
      <c r="B150" s="93" t="s">
        <v>199</v>
      </c>
      <c r="C150" s="94" t="s">
        <v>5742</v>
      </c>
      <c r="D150" s="94"/>
      <c r="E150" s="72" t="s">
        <v>6517</v>
      </c>
      <c r="F150" s="94"/>
      <c r="G150" s="72"/>
      <c r="H150" s="96"/>
      <c r="I150" s="94">
        <v>61051487</v>
      </c>
      <c r="J150" s="94"/>
      <c r="K150" s="84"/>
      <c r="L150" s="62" t="s">
        <v>685</v>
      </c>
    </row>
    <row r="151" spans="2:12">
      <c r="B151" s="93" t="s">
        <v>5409</v>
      </c>
      <c r="C151" s="94" t="s">
        <v>5410</v>
      </c>
      <c r="D151" s="94"/>
      <c r="E151" s="72" t="s">
        <v>6518</v>
      </c>
      <c r="F151" s="94"/>
      <c r="G151" s="72"/>
      <c r="H151" s="96"/>
      <c r="I151" s="94">
        <v>10643800</v>
      </c>
      <c r="J151" s="94"/>
      <c r="K151" s="84"/>
      <c r="L151" s="62" t="s">
        <v>685</v>
      </c>
    </row>
    <row r="152" spans="2:12">
      <c r="B152" s="93" t="s">
        <v>5576</v>
      </c>
      <c r="C152" s="94" t="s">
        <v>5577</v>
      </c>
      <c r="D152" s="94"/>
      <c r="E152" s="72" t="s">
        <v>6519</v>
      </c>
      <c r="F152" s="94"/>
      <c r="G152" s="72"/>
      <c r="H152" s="96"/>
      <c r="I152" s="94">
        <v>2066000</v>
      </c>
      <c r="J152" s="94"/>
      <c r="K152" s="84"/>
      <c r="L152" s="62" t="s">
        <v>685</v>
      </c>
    </row>
    <row r="153" spans="2:12" ht="41.45">
      <c r="B153" s="93" t="s">
        <v>5494</v>
      </c>
      <c r="C153" s="94" t="s">
        <v>5495</v>
      </c>
      <c r="D153" s="94"/>
      <c r="E153" s="72" t="s">
        <v>6520</v>
      </c>
      <c r="F153" s="94"/>
      <c r="G153" s="72"/>
      <c r="H153" s="96"/>
      <c r="I153" s="94">
        <v>287317850</v>
      </c>
      <c r="J153" s="94"/>
      <c r="K153" s="84"/>
      <c r="L153" s="62" t="s">
        <v>685</v>
      </c>
    </row>
    <row r="154" spans="2:12">
      <c r="B154" s="93" t="s">
        <v>5381</v>
      </c>
      <c r="C154" s="94" t="s">
        <v>5382</v>
      </c>
      <c r="D154" s="94"/>
      <c r="E154" s="72" t="s">
        <v>6521</v>
      </c>
      <c r="F154" s="94"/>
      <c r="G154" s="72"/>
      <c r="H154" s="96"/>
      <c r="I154" s="94">
        <v>4554875</v>
      </c>
      <c r="J154" s="94"/>
      <c r="K154" s="84"/>
      <c r="L154" s="62" t="s">
        <v>685</v>
      </c>
    </row>
    <row r="155" spans="2:12" ht="27.6">
      <c r="B155" s="95" t="s">
        <v>4946</v>
      </c>
      <c r="C155" s="94" t="s">
        <v>4947</v>
      </c>
      <c r="D155" s="94"/>
      <c r="E155" s="72" t="s">
        <v>6522</v>
      </c>
      <c r="F155" s="94"/>
      <c r="G155" s="72"/>
      <c r="H155" s="96"/>
      <c r="I155" s="94">
        <v>672000</v>
      </c>
      <c r="J155" s="94"/>
      <c r="K155" s="84"/>
      <c r="L155" s="62" t="s">
        <v>685</v>
      </c>
    </row>
    <row r="156" spans="2:12">
      <c r="B156" s="93" t="s">
        <v>5458</v>
      </c>
      <c r="C156" s="94" t="s">
        <v>5459</v>
      </c>
      <c r="D156" s="94"/>
      <c r="E156" s="72" t="s">
        <v>6523</v>
      </c>
      <c r="F156" s="94"/>
      <c r="G156" s="72"/>
      <c r="H156" s="96"/>
      <c r="I156" s="94">
        <v>38725000</v>
      </c>
      <c r="J156" s="94"/>
      <c r="K156" s="84"/>
      <c r="L156" s="62" t="s">
        <v>685</v>
      </c>
    </row>
    <row r="157" spans="2:12">
      <c r="B157" s="88" t="s">
        <v>5883</v>
      </c>
      <c r="C157" s="84" t="s">
        <v>6524</v>
      </c>
      <c r="D157" s="84"/>
      <c r="E157" s="49" t="s">
        <v>6525</v>
      </c>
      <c r="F157" s="84"/>
      <c r="G157" s="49"/>
      <c r="H157" s="89"/>
      <c r="I157" s="97">
        <v>53562315</v>
      </c>
      <c r="J157" s="98"/>
      <c r="K157" s="84"/>
      <c r="L157" s="62" t="s">
        <v>685</v>
      </c>
    </row>
    <row r="158" spans="2:12">
      <c r="B158" s="88" t="s">
        <v>5757</v>
      </c>
      <c r="C158" s="84" t="s">
        <v>5758</v>
      </c>
      <c r="D158" s="84"/>
      <c r="E158" s="49" t="s">
        <v>6526</v>
      </c>
      <c r="F158" s="84"/>
      <c r="G158" s="49"/>
      <c r="H158" s="89"/>
      <c r="I158" s="97">
        <v>14254316</v>
      </c>
      <c r="J158" s="98"/>
      <c r="K158" s="84"/>
      <c r="L158" s="62" t="s">
        <v>685</v>
      </c>
    </row>
    <row r="159" spans="2:12" ht="27.6">
      <c r="B159" s="88" t="s">
        <v>5543</v>
      </c>
      <c r="C159" s="84" t="s">
        <v>5544</v>
      </c>
      <c r="D159" s="84"/>
      <c r="E159" s="49" t="s">
        <v>6527</v>
      </c>
      <c r="F159" s="84"/>
      <c r="G159" s="49"/>
      <c r="H159" s="89"/>
      <c r="I159" s="97">
        <v>106258050</v>
      </c>
      <c r="J159" s="98"/>
      <c r="K159" s="84"/>
      <c r="L159" s="62" t="s">
        <v>685</v>
      </c>
    </row>
    <row r="160" spans="2:12" ht="27.6">
      <c r="B160" s="88" t="s">
        <v>5690</v>
      </c>
      <c r="C160" s="84" t="s">
        <v>5691</v>
      </c>
      <c r="D160" s="84"/>
      <c r="E160" s="49" t="s">
        <v>6528</v>
      </c>
      <c r="F160" s="84"/>
      <c r="G160" s="49"/>
      <c r="H160" s="89"/>
      <c r="I160" s="97">
        <v>3300000</v>
      </c>
      <c r="J160" s="98"/>
      <c r="K160" s="84"/>
      <c r="L160" s="62" t="s">
        <v>685</v>
      </c>
    </row>
    <row r="161" spans="2:12" ht="27.6">
      <c r="B161" s="88" t="s">
        <v>5195</v>
      </c>
      <c r="C161" s="84" t="s">
        <v>5196</v>
      </c>
      <c r="D161" s="84"/>
      <c r="E161" s="49" t="s">
        <v>6529</v>
      </c>
      <c r="F161" s="84"/>
      <c r="G161" s="49"/>
      <c r="H161" s="89"/>
      <c r="I161" s="97">
        <v>9000000</v>
      </c>
      <c r="J161" s="98"/>
      <c r="K161" s="84"/>
      <c r="L161" s="62" t="s">
        <v>685</v>
      </c>
    </row>
    <row r="162" spans="2:12">
      <c r="B162" s="88" t="s">
        <v>5425</v>
      </c>
      <c r="C162" s="84" t="s">
        <v>5426</v>
      </c>
      <c r="D162" s="84"/>
      <c r="E162" s="49" t="s">
        <v>6530</v>
      </c>
      <c r="F162" s="84"/>
      <c r="G162" s="49"/>
      <c r="H162" s="89"/>
      <c r="I162" s="97">
        <v>775000</v>
      </c>
      <c r="J162" s="98"/>
      <c r="K162" s="84"/>
      <c r="L162" s="62" t="s">
        <v>685</v>
      </c>
    </row>
    <row r="163" spans="2:12" ht="27.6">
      <c r="B163" s="90"/>
      <c r="C163" s="84" t="s">
        <v>6184</v>
      </c>
      <c r="D163" s="84"/>
      <c r="E163" s="49" t="s">
        <v>6531</v>
      </c>
      <c r="F163" s="84"/>
      <c r="G163" s="49"/>
      <c r="H163" s="89"/>
      <c r="I163" s="97">
        <v>15000000</v>
      </c>
      <c r="J163" s="98"/>
      <c r="K163" s="84"/>
      <c r="L163" s="62" t="s">
        <v>685</v>
      </c>
    </row>
    <row r="164" spans="2:12" ht="27.6">
      <c r="B164" s="90" t="s">
        <v>5321</v>
      </c>
      <c r="C164" s="84" t="s">
        <v>5322</v>
      </c>
      <c r="D164" s="84"/>
      <c r="E164" s="49" t="s">
        <v>6532</v>
      </c>
      <c r="F164" s="84"/>
      <c r="G164" s="49"/>
      <c r="H164" s="89"/>
      <c r="I164" s="97">
        <v>31946400</v>
      </c>
      <c r="J164" s="98"/>
      <c r="K164" s="84"/>
      <c r="L164" s="62" t="s">
        <v>685</v>
      </c>
    </row>
    <row r="165" spans="2:12" ht="41.45">
      <c r="B165" s="90" t="s">
        <v>6332</v>
      </c>
      <c r="C165" s="84" t="s">
        <v>6533</v>
      </c>
      <c r="D165" s="84"/>
      <c r="E165" s="49" t="s">
        <v>6534</v>
      </c>
      <c r="F165" s="84"/>
      <c r="G165" s="49"/>
      <c r="H165" s="89"/>
      <c r="I165" s="97">
        <v>3895908</v>
      </c>
      <c r="J165" s="98"/>
      <c r="K165" s="84"/>
      <c r="L165" s="62" t="s">
        <v>685</v>
      </c>
    </row>
    <row r="166" spans="2:12">
      <c r="B166" s="90" t="s">
        <v>5165</v>
      </c>
      <c r="C166" s="84" t="s">
        <v>5166</v>
      </c>
      <c r="D166" s="84"/>
      <c r="E166" s="49" t="s">
        <v>6535</v>
      </c>
      <c r="F166" s="84"/>
      <c r="G166" s="49"/>
      <c r="H166" s="89"/>
      <c r="I166" s="97">
        <v>127684610</v>
      </c>
      <c r="J166" s="98"/>
      <c r="K166" s="84"/>
      <c r="L166" s="62" t="s">
        <v>685</v>
      </c>
    </row>
    <row r="167" spans="2:12">
      <c r="B167" s="90" t="s">
        <v>5273</v>
      </c>
      <c r="C167" s="84" t="s">
        <v>6536</v>
      </c>
      <c r="D167" s="84"/>
      <c r="E167" s="49" t="s">
        <v>6537</v>
      </c>
      <c r="F167" s="84"/>
      <c r="G167" s="49"/>
      <c r="H167" s="89"/>
      <c r="I167" s="97">
        <v>507556400</v>
      </c>
      <c r="J167" s="98"/>
      <c r="K167" s="84"/>
      <c r="L167" s="62" t="s">
        <v>685</v>
      </c>
    </row>
    <row r="168" spans="2:12">
      <c r="B168" s="90" t="s">
        <v>5283</v>
      </c>
      <c r="C168" s="84" t="s">
        <v>5284</v>
      </c>
      <c r="D168" s="84"/>
      <c r="E168" s="49" t="s">
        <v>6538</v>
      </c>
      <c r="F168" s="84"/>
      <c r="G168" s="49"/>
      <c r="H168" s="89"/>
      <c r="I168" s="97">
        <v>1900000</v>
      </c>
      <c r="J168" s="98"/>
      <c r="K168" s="84"/>
      <c r="L168" s="62" t="s">
        <v>685</v>
      </c>
    </row>
    <row r="169" spans="2:12" ht="27.6">
      <c r="B169" s="90" t="s">
        <v>5040</v>
      </c>
      <c r="C169" s="84" t="s">
        <v>5041</v>
      </c>
      <c r="D169" s="84"/>
      <c r="E169" s="49" t="s">
        <v>6539</v>
      </c>
      <c r="F169" s="84"/>
      <c r="G169" s="49"/>
      <c r="H169" s="89"/>
      <c r="I169" s="97">
        <v>527622940</v>
      </c>
      <c r="J169" s="98"/>
      <c r="K169" s="84"/>
      <c r="L169" s="62" t="s">
        <v>685</v>
      </c>
    </row>
    <row r="170" spans="2:12">
      <c r="B170" s="88" t="s">
        <v>4950</v>
      </c>
      <c r="C170" s="84" t="s">
        <v>4951</v>
      </c>
      <c r="D170" s="84"/>
      <c r="E170" s="49" t="s">
        <v>6540</v>
      </c>
      <c r="F170" s="84"/>
      <c r="G170" s="49"/>
      <c r="H170" s="89"/>
      <c r="I170" s="97">
        <v>175348262</v>
      </c>
      <c r="J170" s="98"/>
      <c r="K170" s="84"/>
      <c r="L170" s="62" t="s">
        <v>685</v>
      </c>
    </row>
    <row r="171" spans="2:12">
      <c r="B171" s="88" t="s">
        <v>6093</v>
      </c>
      <c r="C171" s="84" t="s">
        <v>6094</v>
      </c>
      <c r="D171" s="84"/>
      <c r="E171" s="49" t="s">
        <v>6541</v>
      </c>
      <c r="F171" s="84"/>
      <c r="G171" s="49"/>
      <c r="H171" s="89"/>
      <c r="I171" s="97">
        <v>76941123</v>
      </c>
      <c r="J171" s="98"/>
      <c r="K171" s="84"/>
      <c r="L171" s="62" t="s">
        <v>685</v>
      </c>
    </row>
    <row r="172" spans="2:12">
      <c r="B172" s="88" t="s">
        <v>5480</v>
      </c>
      <c r="C172" s="84" t="s">
        <v>5481</v>
      </c>
      <c r="D172" s="84"/>
      <c r="E172" s="49" t="s">
        <v>6542</v>
      </c>
      <c r="F172" s="84"/>
      <c r="G172" s="49"/>
      <c r="H172" s="89"/>
      <c r="I172" s="97">
        <v>125000</v>
      </c>
      <c r="J172" s="98"/>
      <c r="K172" s="84"/>
      <c r="L172" s="62" t="s">
        <v>685</v>
      </c>
    </row>
    <row r="173" spans="2:12">
      <c r="B173" s="88" t="s">
        <v>6078</v>
      </c>
      <c r="C173" s="84" t="s">
        <v>6345</v>
      </c>
      <c r="D173" s="84"/>
      <c r="E173" s="49" t="s">
        <v>6543</v>
      </c>
      <c r="F173" s="84"/>
      <c r="G173" s="49"/>
      <c r="H173" s="89"/>
      <c r="I173" s="97">
        <v>46307852</v>
      </c>
      <c r="J173" s="98"/>
      <c r="K173" s="84"/>
      <c r="L173" s="62" t="s">
        <v>685</v>
      </c>
    </row>
    <row r="174" spans="2:12">
      <c r="B174" s="88" t="s">
        <v>5227</v>
      </c>
      <c r="C174" s="84" t="s">
        <v>5228</v>
      </c>
      <c r="D174" s="84"/>
      <c r="E174" s="49" t="s">
        <v>6544</v>
      </c>
      <c r="F174" s="84"/>
      <c r="G174" s="49"/>
      <c r="H174" s="89"/>
      <c r="I174" s="97">
        <v>6105000</v>
      </c>
      <c r="J174" s="98"/>
      <c r="K174" s="84"/>
      <c r="L174" s="62" t="s">
        <v>685</v>
      </c>
    </row>
    <row r="175" spans="2:12">
      <c r="B175" s="88" t="s">
        <v>6100</v>
      </c>
      <c r="C175" s="84" t="s">
        <v>6545</v>
      </c>
      <c r="D175" s="84"/>
      <c r="E175" s="49" t="s">
        <v>6546</v>
      </c>
      <c r="F175" s="84"/>
      <c r="G175" s="49"/>
      <c r="H175" s="89"/>
      <c r="I175" s="97">
        <v>501042440</v>
      </c>
      <c r="J175" s="98"/>
      <c r="K175" s="84"/>
      <c r="L175" s="62" t="s">
        <v>685</v>
      </c>
    </row>
    <row r="176" spans="2:12" ht="27.6">
      <c r="B176" s="88" t="s">
        <v>5547</v>
      </c>
      <c r="C176" s="84" t="s">
        <v>5548</v>
      </c>
      <c r="D176" s="84"/>
      <c r="E176" s="49" t="s">
        <v>6547</v>
      </c>
      <c r="F176" s="84"/>
      <c r="G176" s="49"/>
      <c r="H176" s="89"/>
      <c r="I176" s="97">
        <v>1445000</v>
      </c>
      <c r="J176" s="98"/>
      <c r="K176" s="84"/>
      <c r="L176" s="62" t="s">
        <v>685</v>
      </c>
    </row>
    <row r="177" spans="2:12" ht="34.5" customHeight="1">
      <c r="B177" s="90" t="s">
        <v>4796</v>
      </c>
      <c r="C177" s="84" t="s">
        <v>4797</v>
      </c>
      <c r="D177" s="84"/>
      <c r="E177" s="49" t="s">
        <v>6548</v>
      </c>
      <c r="F177" s="84"/>
      <c r="G177" s="49"/>
      <c r="H177" s="89"/>
      <c r="I177" s="97">
        <v>14561735</v>
      </c>
      <c r="J177" s="98"/>
      <c r="K177" s="84"/>
      <c r="L177" s="62" t="s">
        <v>685</v>
      </c>
    </row>
    <row r="178" spans="2:12" ht="42" customHeight="1">
      <c r="B178" s="88" t="s">
        <v>4928</v>
      </c>
      <c r="C178" s="84" t="s">
        <v>4929</v>
      </c>
      <c r="D178" s="84"/>
      <c r="E178" s="49" t="s">
        <v>6549</v>
      </c>
      <c r="F178" s="84"/>
      <c r="G178" s="49"/>
      <c r="H178" s="89"/>
      <c r="I178" s="97">
        <v>7201400</v>
      </c>
      <c r="J178" s="98"/>
      <c r="K178" s="84"/>
      <c r="L178" s="62" t="s">
        <v>685</v>
      </c>
    </row>
    <row r="179" spans="2:12">
      <c r="B179" s="88" t="s">
        <v>5331</v>
      </c>
      <c r="C179" s="84" t="s">
        <v>5332</v>
      </c>
      <c r="D179" s="84"/>
      <c r="E179" s="49" t="s">
        <v>6550</v>
      </c>
      <c r="F179" s="84"/>
      <c r="G179" s="49"/>
      <c r="H179" s="89"/>
      <c r="I179" s="97">
        <v>10610000</v>
      </c>
      <c r="J179" s="98"/>
      <c r="K179" s="84"/>
      <c r="L179" s="62" t="s">
        <v>685</v>
      </c>
    </row>
    <row r="180" spans="2:12" ht="27.6">
      <c r="B180" s="90" t="s">
        <v>4780</v>
      </c>
      <c r="C180" s="84" t="s">
        <v>4781</v>
      </c>
      <c r="D180" s="84"/>
      <c r="E180" s="49" t="s">
        <v>6551</v>
      </c>
      <c r="F180" s="84"/>
      <c r="G180" s="49"/>
      <c r="H180" s="89"/>
      <c r="I180" s="97">
        <v>13008500</v>
      </c>
      <c r="J180" s="98"/>
      <c r="K180" s="84"/>
      <c r="L180" s="62" t="s">
        <v>685</v>
      </c>
    </row>
    <row r="181" spans="2:12" ht="27.6">
      <c r="B181" s="90" t="s">
        <v>4772</v>
      </c>
      <c r="C181" s="84" t="s">
        <v>4773</v>
      </c>
      <c r="D181" s="84"/>
      <c r="E181" s="49" t="s">
        <v>6552</v>
      </c>
      <c r="F181" s="84"/>
      <c r="G181" s="49"/>
      <c r="H181" s="89"/>
      <c r="I181" s="97">
        <v>220000</v>
      </c>
      <c r="J181" s="98"/>
      <c r="K181" s="84"/>
      <c r="L181" s="62" t="s">
        <v>685</v>
      </c>
    </row>
    <row r="182" spans="2:12">
      <c r="B182" s="90" t="s">
        <v>4766</v>
      </c>
      <c r="C182" s="84" t="s">
        <v>4767</v>
      </c>
      <c r="D182" s="84"/>
      <c r="E182" s="49" t="s">
        <v>6553</v>
      </c>
      <c r="F182" s="84"/>
      <c r="G182" s="49"/>
      <c r="H182" s="89"/>
      <c r="I182" s="97">
        <v>4638000</v>
      </c>
      <c r="J182" s="98"/>
      <c r="K182" s="84"/>
      <c r="L182" s="62" t="s">
        <v>685</v>
      </c>
    </row>
    <row r="183" spans="2:12" ht="27.6">
      <c r="B183" s="90" t="s">
        <v>4784</v>
      </c>
      <c r="C183" s="84" t="s">
        <v>4785</v>
      </c>
      <c r="D183" s="84"/>
      <c r="E183" s="49" t="s">
        <v>6554</v>
      </c>
      <c r="F183" s="84"/>
      <c r="G183" s="49"/>
      <c r="H183" s="89"/>
      <c r="I183" s="97">
        <v>41007400</v>
      </c>
      <c r="J183" s="98"/>
      <c r="K183" s="84"/>
      <c r="L183" s="62" t="s">
        <v>685</v>
      </c>
    </row>
    <row r="184" spans="2:12" ht="27.6">
      <c r="B184" s="88" t="s">
        <v>5667</v>
      </c>
      <c r="C184" s="84" t="s">
        <v>5668</v>
      </c>
      <c r="D184" s="84"/>
      <c r="E184" s="49" t="s">
        <v>6555</v>
      </c>
      <c r="F184" s="84"/>
      <c r="G184" s="49"/>
      <c r="H184" s="89"/>
      <c r="I184" s="97">
        <v>4340000</v>
      </c>
      <c r="J184" s="98"/>
      <c r="K184" s="84"/>
      <c r="L184" s="62" t="s">
        <v>685</v>
      </c>
    </row>
    <row r="185" spans="2:12">
      <c r="B185" s="88" t="s">
        <v>5287</v>
      </c>
      <c r="C185" s="84" t="s">
        <v>5288</v>
      </c>
      <c r="D185" s="84"/>
      <c r="E185" s="49" t="s">
        <v>6556</v>
      </c>
      <c r="F185" s="84"/>
      <c r="G185" s="49"/>
      <c r="H185" s="89"/>
      <c r="I185" s="97">
        <v>2833500</v>
      </c>
      <c r="J185" s="98"/>
      <c r="K185" s="84"/>
      <c r="L185" s="62" t="s">
        <v>685</v>
      </c>
    </row>
    <row r="186" spans="2:12" ht="41.45">
      <c r="B186" s="90" t="s">
        <v>5109</v>
      </c>
      <c r="C186" s="84" t="s">
        <v>5110</v>
      </c>
      <c r="D186" s="84"/>
      <c r="E186" s="49" t="s">
        <v>6557</v>
      </c>
      <c r="F186" s="84"/>
      <c r="G186" s="49"/>
      <c r="H186" s="89"/>
      <c r="I186" s="97">
        <v>664772200</v>
      </c>
      <c r="J186" s="98"/>
      <c r="K186" s="84"/>
      <c r="L186" s="62" t="s">
        <v>685</v>
      </c>
    </row>
    <row r="187" spans="2:12" ht="27.6">
      <c r="B187" s="88" t="s">
        <v>5034</v>
      </c>
      <c r="C187" s="84" t="s">
        <v>5035</v>
      </c>
      <c r="D187" s="84"/>
      <c r="E187" s="49" t="s">
        <v>6558</v>
      </c>
      <c r="F187" s="84"/>
      <c r="G187" s="49"/>
      <c r="H187" s="89"/>
      <c r="I187" s="99">
        <v>347000000</v>
      </c>
      <c r="J187" s="84"/>
      <c r="K187" s="84"/>
      <c r="L187" s="62" t="s">
        <v>685</v>
      </c>
    </row>
    <row r="188" spans="2:12" ht="27.6">
      <c r="B188" s="88" t="s">
        <v>5387</v>
      </c>
      <c r="C188" s="84" t="s">
        <v>5388</v>
      </c>
      <c r="D188" s="84"/>
      <c r="E188" s="49" t="s">
        <v>6559</v>
      </c>
      <c r="F188" s="84"/>
      <c r="G188" s="49"/>
      <c r="H188" s="89"/>
      <c r="I188" s="99">
        <v>34027000</v>
      </c>
      <c r="J188" s="84"/>
      <c r="K188" s="84"/>
      <c r="L188" s="62" t="s">
        <v>685</v>
      </c>
    </row>
    <row r="189" spans="2:12" ht="27.6">
      <c r="B189" s="90" t="s">
        <v>5464</v>
      </c>
      <c r="C189" s="84" t="s">
        <v>5465</v>
      </c>
      <c r="D189" s="84"/>
      <c r="E189" s="49" t="s">
        <v>6560</v>
      </c>
      <c r="F189" s="84"/>
      <c r="G189" s="49"/>
      <c r="H189" s="89"/>
      <c r="I189" s="99">
        <v>8514000</v>
      </c>
      <c r="J189" s="84"/>
      <c r="K189" s="84"/>
      <c r="L189" s="62" t="s">
        <v>685</v>
      </c>
    </row>
    <row r="190" spans="2:12">
      <c r="B190" s="88" t="s">
        <v>5159</v>
      </c>
      <c r="C190" s="84" t="s">
        <v>5160</v>
      </c>
      <c r="D190" s="84"/>
      <c r="E190" s="49" t="s">
        <v>6561</v>
      </c>
      <c r="F190" s="84"/>
      <c r="G190" s="49"/>
      <c r="H190" s="89"/>
      <c r="I190" s="99">
        <v>14400000</v>
      </c>
      <c r="J190" s="84"/>
      <c r="K190" s="84"/>
      <c r="L190" s="62" t="s">
        <v>685</v>
      </c>
    </row>
    <row r="191" spans="2:12" ht="27.6">
      <c r="B191" s="88" t="s">
        <v>5531</v>
      </c>
      <c r="C191" s="84" t="s">
        <v>5532</v>
      </c>
      <c r="D191" s="84"/>
      <c r="E191" s="49" t="s">
        <v>6562</v>
      </c>
      <c r="F191" s="84"/>
      <c r="G191" s="49"/>
      <c r="H191" s="89"/>
      <c r="I191" s="99">
        <v>3143500</v>
      </c>
      <c r="J191" s="84"/>
      <c r="K191" s="84"/>
      <c r="L191" s="62" t="s">
        <v>685</v>
      </c>
    </row>
    <row r="192" spans="2:12">
      <c r="B192" s="90" t="s">
        <v>4998</v>
      </c>
      <c r="C192" s="84" t="s">
        <v>4999</v>
      </c>
      <c r="D192" s="84"/>
      <c r="E192" s="49" t="s">
        <v>6563</v>
      </c>
      <c r="F192" s="84"/>
      <c r="G192" s="49"/>
      <c r="H192" s="89"/>
      <c r="I192" s="99">
        <v>52641000</v>
      </c>
      <c r="J192" s="84"/>
      <c r="K192" s="84"/>
      <c r="L192" s="62" t="s">
        <v>685</v>
      </c>
    </row>
    <row r="193" spans="2:12">
      <c r="B193" s="88" t="s">
        <v>5399</v>
      </c>
      <c r="C193" s="84" t="s">
        <v>5400</v>
      </c>
      <c r="D193" s="84"/>
      <c r="E193" s="49" t="s">
        <v>6564</v>
      </c>
      <c r="F193" s="84"/>
      <c r="G193" s="49"/>
      <c r="H193" s="89"/>
      <c r="I193" s="99">
        <v>840000</v>
      </c>
      <c r="J193" s="84"/>
      <c r="K193" s="84"/>
      <c r="L193" s="62" t="s">
        <v>685</v>
      </c>
    </row>
    <row r="194" spans="2:12">
      <c r="B194" s="88" t="s">
        <v>5247</v>
      </c>
      <c r="C194" s="84" t="s">
        <v>5248</v>
      </c>
      <c r="D194" s="84"/>
      <c r="E194" s="49" t="s">
        <v>6565</v>
      </c>
      <c r="F194" s="84"/>
      <c r="G194" s="49"/>
      <c r="H194" s="89"/>
      <c r="I194" s="99">
        <v>13970000</v>
      </c>
      <c r="J194" s="84"/>
      <c r="K194" s="84"/>
      <c r="L194" s="62" t="s">
        <v>685</v>
      </c>
    </row>
    <row r="195" spans="2:12" ht="27.6">
      <c r="B195" s="90" t="s">
        <v>5824</v>
      </c>
      <c r="C195" s="84" t="s">
        <v>5825</v>
      </c>
      <c r="D195" s="84"/>
      <c r="E195" s="49" t="s">
        <v>6566</v>
      </c>
      <c r="F195" s="84"/>
      <c r="G195" s="49"/>
      <c r="H195" s="89"/>
      <c r="I195" s="99">
        <v>1148271550</v>
      </c>
      <c r="J195" s="84"/>
      <c r="K195" s="84"/>
      <c r="L195" s="62" t="s">
        <v>685</v>
      </c>
    </row>
    <row r="196" spans="2:12" ht="41.45">
      <c r="B196" s="88" t="s">
        <v>5427</v>
      </c>
      <c r="C196" s="84" t="s">
        <v>5428</v>
      </c>
      <c r="D196" s="84"/>
      <c r="E196" s="49" t="s">
        <v>6567</v>
      </c>
      <c r="F196" s="84"/>
      <c r="G196" s="49"/>
      <c r="H196" s="89"/>
      <c r="I196" s="99">
        <v>25689600</v>
      </c>
      <c r="J196" s="84"/>
      <c r="K196" s="84"/>
      <c r="L196" s="62" t="s">
        <v>685</v>
      </c>
    </row>
    <row r="197" spans="2:12" ht="27.6">
      <c r="B197" s="90" t="s">
        <v>4980</v>
      </c>
      <c r="C197" s="84" t="s">
        <v>4981</v>
      </c>
      <c r="D197" s="84"/>
      <c r="E197" s="49" t="s">
        <v>6568</v>
      </c>
      <c r="F197" s="84"/>
      <c r="G197" s="49"/>
      <c r="H197" s="89"/>
      <c r="I197" s="99">
        <v>9135750</v>
      </c>
      <c r="J197" s="84"/>
      <c r="K197" s="84"/>
      <c r="L197" s="62" t="s">
        <v>685</v>
      </c>
    </row>
    <row r="198" spans="2:12" ht="27.6">
      <c r="B198" s="88" t="s">
        <v>4745</v>
      </c>
      <c r="C198" s="84" t="s">
        <v>4746</v>
      </c>
      <c r="D198" s="84"/>
      <c r="E198" s="49" t="s">
        <v>6569</v>
      </c>
      <c r="F198" s="84"/>
      <c r="G198" s="49"/>
      <c r="H198" s="89"/>
      <c r="I198" s="99">
        <v>77766676</v>
      </c>
      <c r="J198" s="84"/>
      <c r="K198" s="84"/>
      <c r="L198" s="62" t="s">
        <v>685</v>
      </c>
    </row>
    <row r="199" spans="2:12">
      <c r="B199" s="88" t="s">
        <v>5185</v>
      </c>
      <c r="C199" s="84" t="s">
        <v>5186</v>
      </c>
      <c r="D199" s="84"/>
      <c r="E199" s="49" t="s">
        <v>6570</v>
      </c>
      <c r="F199" s="84"/>
      <c r="G199" s="49"/>
      <c r="H199" s="89"/>
      <c r="I199" s="99">
        <v>305493700</v>
      </c>
      <c r="J199" s="84"/>
      <c r="K199" s="84"/>
      <c r="L199" s="62" t="s">
        <v>685</v>
      </c>
    </row>
    <row r="200" spans="2:12">
      <c r="B200" s="90" t="s">
        <v>5111</v>
      </c>
      <c r="C200" s="84" t="s">
        <v>5112</v>
      </c>
      <c r="D200" s="84"/>
      <c r="E200" s="49" t="s">
        <v>6571</v>
      </c>
      <c r="F200" s="84"/>
      <c r="G200" s="49"/>
      <c r="H200" s="89"/>
      <c r="I200" s="99">
        <v>42192040</v>
      </c>
      <c r="J200" s="84"/>
      <c r="K200" s="84"/>
      <c r="L200" s="62" t="s">
        <v>685</v>
      </c>
    </row>
    <row r="201" spans="2:12">
      <c r="B201" s="90" t="s">
        <v>6104</v>
      </c>
      <c r="C201" s="84" t="s">
        <v>6105</v>
      </c>
      <c r="D201" s="84"/>
      <c r="E201" s="49" t="s">
        <v>6572</v>
      </c>
      <c r="F201" s="84"/>
      <c r="G201" s="49"/>
      <c r="H201" s="89"/>
      <c r="I201" s="99">
        <v>794072</v>
      </c>
      <c r="J201" s="84"/>
      <c r="K201" s="84"/>
      <c r="L201" s="62" t="s">
        <v>685</v>
      </c>
    </row>
    <row r="202" spans="2:12">
      <c r="B202" s="88" t="s">
        <v>6573</v>
      </c>
      <c r="C202" s="84" t="s">
        <v>4721</v>
      </c>
      <c r="D202" s="84"/>
      <c r="E202" s="49" t="s">
        <v>6574</v>
      </c>
      <c r="F202" s="84"/>
      <c r="G202" s="49"/>
      <c r="H202" s="89"/>
      <c r="I202" s="99">
        <v>16961712</v>
      </c>
      <c r="J202" s="84"/>
      <c r="K202" s="84"/>
      <c r="L202" s="62" t="s">
        <v>685</v>
      </c>
    </row>
    <row r="203" spans="2:12">
      <c r="B203" s="88" t="s">
        <v>5393</v>
      </c>
      <c r="C203" s="84" t="s">
        <v>5394</v>
      </c>
      <c r="D203" s="84"/>
      <c r="E203" s="49" t="s">
        <v>6575</v>
      </c>
      <c r="F203" s="84"/>
      <c r="G203" s="49"/>
      <c r="H203" s="89"/>
      <c r="I203" s="99">
        <v>1892200199</v>
      </c>
      <c r="J203" s="84"/>
      <c r="K203" s="84"/>
      <c r="L203" s="62" t="s">
        <v>685</v>
      </c>
    </row>
    <row r="204" spans="2:12">
      <c r="B204" s="88" t="s">
        <v>5931</v>
      </c>
      <c r="C204" s="84" t="s">
        <v>5932</v>
      </c>
      <c r="D204" s="84"/>
      <c r="E204" s="49" t="s">
        <v>6576</v>
      </c>
      <c r="F204" s="84"/>
      <c r="G204" s="49"/>
      <c r="H204" s="89"/>
      <c r="I204" s="99">
        <v>8420000</v>
      </c>
      <c r="J204" s="84"/>
      <c r="K204" s="84"/>
      <c r="L204" s="62" t="s">
        <v>685</v>
      </c>
    </row>
    <row r="205" spans="2:12" ht="27.6">
      <c r="B205" s="90" t="s">
        <v>5042</v>
      </c>
      <c r="C205" s="84" t="s">
        <v>5043</v>
      </c>
      <c r="D205" s="84"/>
      <c r="E205" s="49" t="s">
        <v>6577</v>
      </c>
      <c r="F205" s="84"/>
      <c r="G205" s="49"/>
      <c r="H205" s="89"/>
      <c r="I205" s="99">
        <v>300000000</v>
      </c>
      <c r="J205" s="84"/>
      <c r="K205" s="84"/>
      <c r="L205" s="62" t="s">
        <v>685</v>
      </c>
    </row>
    <row r="206" spans="2:12">
      <c r="B206" s="90" t="s">
        <v>5545</v>
      </c>
      <c r="C206" s="49" t="s">
        <v>5546</v>
      </c>
      <c r="D206" s="84"/>
      <c r="E206" s="49" t="s">
        <v>6578</v>
      </c>
      <c r="F206" s="49"/>
      <c r="G206" s="49"/>
      <c r="H206" s="89"/>
      <c r="I206" s="100">
        <v>39858778</v>
      </c>
      <c r="J206" s="84"/>
      <c r="K206" s="84"/>
      <c r="L206" s="62" t="s">
        <v>685</v>
      </c>
    </row>
    <row r="207" spans="2:12">
      <c r="B207" s="90" t="s">
        <v>5545</v>
      </c>
      <c r="C207" s="49" t="s">
        <v>5546</v>
      </c>
      <c r="D207" s="84"/>
      <c r="E207" s="49" t="s">
        <v>6578</v>
      </c>
      <c r="F207" s="84"/>
      <c r="G207" s="49"/>
      <c r="H207" s="89"/>
      <c r="I207" s="102">
        <v>574296728</v>
      </c>
      <c r="J207" s="84"/>
      <c r="K207" s="84"/>
      <c r="L207" s="62" t="s">
        <v>685</v>
      </c>
    </row>
    <row r="208" spans="2:12">
      <c r="B208" s="90" t="s">
        <v>5545</v>
      </c>
      <c r="C208" s="49" t="s">
        <v>5546</v>
      </c>
      <c r="D208" s="84"/>
      <c r="E208" s="49" t="s">
        <v>6578</v>
      </c>
      <c r="F208" s="49"/>
      <c r="G208" s="49"/>
      <c r="H208" s="89"/>
      <c r="I208" s="100">
        <v>8945000</v>
      </c>
      <c r="J208" s="84"/>
      <c r="K208" s="84"/>
      <c r="L208" s="62" t="s">
        <v>685</v>
      </c>
    </row>
    <row r="209" spans="2:12" ht="41.45">
      <c r="B209" s="90" t="s">
        <v>5734</v>
      </c>
      <c r="C209" s="49" t="s">
        <v>5735</v>
      </c>
      <c r="D209" s="84"/>
      <c r="E209" s="49" t="s">
        <v>6579</v>
      </c>
      <c r="F209" s="49"/>
      <c r="G209" s="49"/>
      <c r="H209" s="89"/>
      <c r="I209" s="100">
        <v>5725232244</v>
      </c>
      <c r="J209" s="84"/>
      <c r="K209" s="84"/>
      <c r="L209" s="62" t="s">
        <v>685</v>
      </c>
    </row>
    <row r="210" spans="2:12" ht="27.6">
      <c r="B210" s="90" t="s">
        <v>5199</v>
      </c>
      <c r="C210" s="49" t="s">
        <v>5200</v>
      </c>
      <c r="D210" s="84"/>
      <c r="E210" s="49" t="s">
        <v>6580</v>
      </c>
      <c r="F210" s="49"/>
      <c r="G210" s="49"/>
      <c r="H210" s="89"/>
      <c r="I210" s="100">
        <v>5387900</v>
      </c>
      <c r="J210" s="84"/>
      <c r="K210" s="84"/>
      <c r="L210" s="62" t="s">
        <v>685</v>
      </c>
    </row>
    <row r="211" spans="2:12" ht="27.6">
      <c r="B211" s="90" t="s">
        <v>616</v>
      </c>
      <c r="C211" s="49" t="s">
        <v>617</v>
      </c>
      <c r="D211" s="84"/>
      <c r="E211" s="49" t="s">
        <v>6581</v>
      </c>
      <c r="F211" s="49"/>
      <c r="G211" s="49"/>
      <c r="H211" s="89"/>
      <c r="I211" s="100">
        <v>117101019</v>
      </c>
      <c r="J211" s="84"/>
      <c r="K211" s="84"/>
      <c r="L211" s="62" t="s">
        <v>685</v>
      </c>
    </row>
    <row r="212" spans="2:12" ht="27.6">
      <c r="B212" s="90" t="s">
        <v>5433</v>
      </c>
      <c r="C212" s="49" t="s">
        <v>5434</v>
      </c>
      <c r="D212" s="84"/>
      <c r="E212" s="49" t="s">
        <v>6582</v>
      </c>
      <c r="F212" s="74"/>
      <c r="G212" s="103"/>
      <c r="H212" s="89"/>
      <c r="I212" s="104">
        <v>80986310</v>
      </c>
      <c r="J212" s="84"/>
      <c r="K212" s="84"/>
      <c r="L212" s="62" t="s">
        <v>685</v>
      </c>
    </row>
    <row r="213" spans="2:12">
      <c r="B213" s="90" t="s">
        <v>5264</v>
      </c>
      <c r="C213" s="49" t="s">
        <v>5265</v>
      </c>
      <c r="D213" s="84"/>
      <c r="E213" s="49" t="s">
        <v>6583</v>
      </c>
      <c r="F213" s="49"/>
      <c r="G213" s="49"/>
      <c r="H213" s="89"/>
      <c r="I213" s="100">
        <v>2060300856</v>
      </c>
      <c r="J213" s="84"/>
      <c r="K213" s="84"/>
      <c r="L213" s="62" t="s">
        <v>685</v>
      </c>
    </row>
    <row r="214" spans="2:12">
      <c r="B214" s="90" t="s">
        <v>5812</v>
      </c>
      <c r="C214" s="49" t="s">
        <v>5813</v>
      </c>
      <c r="D214" s="84"/>
      <c r="E214" s="49" t="s">
        <v>6584</v>
      </c>
      <c r="F214" s="49"/>
      <c r="G214" s="49"/>
      <c r="H214" s="89"/>
      <c r="I214" s="100">
        <v>10110000</v>
      </c>
      <c r="J214" s="84"/>
      <c r="K214" s="84"/>
      <c r="L214" s="62" t="s">
        <v>685</v>
      </c>
    </row>
    <row r="215" spans="2:12">
      <c r="B215" s="90" t="s">
        <v>5353</v>
      </c>
      <c r="C215" s="49" t="s">
        <v>5354</v>
      </c>
      <c r="D215" s="84"/>
      <c r="E215" s="49" t="s">
        <v>6585</v>
      </c>
      <c r="F215" s="91"/>
      <c r="G215" s="49"/>
      <c r="H215" s="89"/>
      <c r="I215" s="105">
        <v>89205846</v>
      </c>
      <c r="J215" s="84"/>
      <c r="K215" s="84"/>
      <c r="L215" s="62" t="s">
        <v>685</v>
      </c>
    </row>
    <row r="216" spans="2:12">
      <c r="B216" s="90" t="s">
        <v>6114</v>
      </c>
      <c r="C216" s="49" t="s">
        <v>6115</v>
      </c>
      <c r="D216" s="84"/>
      <c r="E216" s="49" t="s">
        <v>6586</v>
      </c>
      <c r="F216" s="49"/>
      <c r="G216" s="49"/>
      <c r="H216" s="89"/>
      <c r="I216" s="100">
        <v>3480524</v>
      </c>
      <c r="J216" s="84"/>
      <c r="K216" s="84"/>
      <c r="L216" s="62" t="s">
        <v>685</v>
      </c>
    </row>
    <row r="217" spans="2:12">
      <c r="B217" s="90" t="s">
        <v>6587</v>
      </c>
      <c r="C217" s="49" t="s">
        <v>6588</v>
      </c>
      <c r="D217" s="84"/>
      <c r="E217" s="49" t="s">
        <v>6589</v>
      </c>
      <c r="F217" s="49"/>
      <c r="G217" s="49"/>
      <c r="H217" s="89"/>
      <c r="I217" s="100">
        <v>3409744</v>
      </c>
      <c r="J217" s="84"/>
      <c r="K217" s="84"/>
      <c r="L217" s="62" t="s">
        <v>685</v>
      </c>
    </row>
    <row r="218" spans="2:12" ht="41.45">
      <c r="B218" s="90" t="s">
        <v>5504</v>
      </c>
      <c r="C218" s="49" t="s">
        <v>5505</v>
      </c>
      <c r="D218" s="84"/>
      <c r="E218" s="49" t="s">
        <v>6590</v>
      </c>
      <c r="F218" s="49"/>
      <c r="G218" s="49"/>
      <c r="H218" s="89"/>
      <c r="I218" s="100">
        <v>10326295</v>
      </c>
      <c r="J218" s="84"/>
      <c r="K218" s="84"/>
      <c r="L218" s="62" t="s">
        <v>685</v>
      </c>
    </row>
    <row r="219" spans="2:12" ht="27.6">
      <c r="B219" s="90" t="s">
        <v>6098</v>
      </c>
      <c r="C219" s="49" t="s">
        <v>6591</v>
      </c>
      <c r="D219" s="84"/>
      <c r="E219" s="49" t="s">
        <v>6592</v>
      </c>
      <c r="F219" s="49"/>
      <c r="G219" s="49"/>
      <c r="H219" s="89"/>
      <c r="I219" s="100">
        <v>3165040046</v>
      </c>
      <c r="J219" s="84"/>
      <c r="K219" s="84"/>
      <c r="L219" s="62" t="s">
        <v>685</v>
      </c>
    </row>
    <row r="220" spans="2:12">
      <c r="B220" s="90" t="s">
        <v>4908</v>
      </c>
      <c r="C220" s="49" t="s">
        <v>4909</v>
      </c>
      <c r="D220" s="84"/>
      <c r="E220" s="49" t="s">
        <v>6593</v>
      </c>
      <c r="F220" s="84"/>
      <c r="G220" s="49"/>
      <c r="H220" s="89"/>
      <c r="I220" s="102">
        <v>787064780</v>
      </c>
      <c r="J220" s="84"/>
      <c r="K220" s="84"/>
      <c r="L220" s="62" t="s">
        <v>685</v>
      </c>
    </row>
    <row r="221" spans="2:12" ht="55.15">
      <c r="B221" s="90" t="s">
        <v>5365</v>
      </c>
      <c r="C221" s="49" t="s">
        <v>5366</v>
      </c>
      <c r="D221" s="84"/>
      <c r="E221" s="49" t="s">
        <v>6594</v>
      </c>
      <c r="F221" s="49"/>
      <c r="G221" s="49"/>
      <c r="H221" s="89"/>
      <c r="I221" s="100">
        <v>1559825</v>
      </c>
      <c r="J221" s="84"/>
      <c r="K221" s="84"/>
      <c r="L221" s="62" t="s">
        <v>685</v>
      </c>
    </row>
    <row r="222" spans="2:12" ht="27.6">
      <c r="B222" s="90" t="s">
        <v>5486</v>
      </c>
      <c r="C222" s="49" t="s">
        <v>5487</v>
      </c>
      <c r="D222" s="84"/>
      <c r="E222" s="49" t="s">
        <v>6595</v>
      </c>
      <c r="F222" s="84"/>
      <c r="G222" s="49"/>
      <c r="H222" s="89"/>
      <c r="I222" s="102">
        <v>64321100</v>
      </c>
      <c r="J222" s="84"/>
      <c r="K222" s="84"/>
      <c r="L222" s="62" t="s">
        <v>685</v>
      </c>
    </row>
    <row r="223" spans="2:12" ht="27.6">
      <c r="B223" s="90" t="s">
        <v>5860</v>
      </c>
      <c r="C223" s="49" t="s">
        <v>5861</v>
      </c>
      <c r="D223" s="84"/>
      <c r="E223" s="49"/>
      <c r="F223" s="49"/>
      <c r="G223" s="49"/>
      <c r="H223" s="89"/>
      <c r="I223" s="100">
        <v>63640940</v>
      </c>
      <c r="J223" s="84" t="s">
        <v>644</v>
      </c>
      <c r="K223" s="84"/>
      <c r="L223" s="101" t="s">
        <v>644</v>
      </c>
    </row>
    <row r="224" spans="2:12">
      <c r="B224" s="90" t="s">
        <v>5836</v>
      </c>
      <c r="C224" s="49" t="s">
        <v>5837</v>
      </c>
      <c r="D224" s="84"/>
      <c r="E224" s="49"/>
      <c r="F224" s="49"/>
      <c r="G224" s="49"/>
      <c r="H224" s="89"/>
      <c r="I224" s="100">
        <v>50298680</v>
      </c>
      <c r="J224" s="84" t="s">
        <v>644</v>
      </c>
      <c r="K224" s="84"/>
      <c r="L224" s="101" t="s">
        <v>644</v>
      </c>
    </row>
    <row r="225" spans="2:12" ht="27.6">
      <c r="B225" s="90" t="s">
        <v>5297</v>
      </c>
      <c r="C225" s="49" t="s">
        <v>6596</v>
      </c>
      <c r="D225" s="84"/>
      <c r="E225" s="49"/>
      <c r="F225" s="49"/>
      <c r="G225" s="49"/>
      <c r="H225" s="89"/>
      <c r="I225" s="100">
        <v>71871930</v>
      </c>
      <c r="J225" s="84" t="s">
        <v>644</v>
      </c>
      <c r="K225" s="84"/>
      <c r="L225" s="101" t="s">
        <v>644</v>
      </c>
    </row>
    <row r="226" spans="2:12">
      <c r="B226" s="90" t="s">
        <v>6320</v>
      </c>
      <c r="C226" s="49" t="s">
        <v>6597</v>
      </c>
      <c r="D226" s="84"/>
      <c r="E226" s="49"/>
      <c r="F226" s="84"/>
      <c r="G226" s="49"/>
      <c r="H226" s="89"/>
      <c r="I226" s="102">
        <v>70206512</v>
      </c>
      <c r="J226" s="84" t="s">
        <v>644</v>
      </c>
      <c r="K226" s="84"/>
      <c r="L226" s="101" t="s">
        <v>644</v>
      </c>
    </row>
    <row r="227" spans="2:12" ht="27.6">
      <c r="B227" s="90" t="s">
        <v>4912</v>
      </c>
      <c r="C227" s="49" t="s">
        <v>4913</v>
      </c>
      <c r="D227" s="84"/>
      <c r="E227" s="49"/>
      <c r="F227" s="49"/>
      <c r="G227" s="49"/>
      <c r="H227" s="89"/>
      <c r="I227" s="100">
        <v>97740690</v>
      </c>
      <c r="J227" s="84" t="s">
        <v>644</v>
      </c>
      <c r="K227" s="84"/>
      <c r="L227" s="101" t="s">
        <v>644</v>
      </c>
    </row>
    <row r="228" spans="2:12">
      <c r="B228" s="90"/>
      <c r="C228" s="49" t="s">
        <v>6155</v>
      </c>
      <c r="D228" s="84"/>
      <c r="E228" s="49"/>
      <c r="F228" s="49"/>
      <c r="G228" s="49"/>
      <c r="H228" s="89"/>
      <c r="I228" s="100">
        <v>49480783</v>
      </c>
      <c r="J228" s="84" t="s">
        <v>644</v>
      </c>
      <c r="K228" s="84"/>
      <c r="L228" s="101" t="s">
        <v>644</v>
      </c>
    </row>
    <row r="229" spans="2:12">
      <c r="B229" s="90" t="s">
        <v>5510</v>
      </c>
      <c r="C229" s="49" t="s">
        <v>5511</v>
      </c>
      <c r="D229" s="84"/>
      <c r="E229" s="49"/>
      <c r="F229" s="49"/>
      <c r="G229" s="49"/>
      <c r="H229" s="89"/>
      <c r="I229" s="100">
        <v>301616194</v>
      </c>
      <c r="J229" s="84" t="s">
        <v>644</v>
      </c>
      <c r="K229" s="84"/>
      <c r="L229" s="101" t="s">
        <v>644</v>
      </c>
    </row>
    <row r="230" spans="2:12">
      <c r="B230" s="90" t="s">
        <v>6056</v>
      </c>
      <c r="C230" s="49" t="s">
        <v>6598</v>
      </c>
      <c r="D230" s="84"/>
      <c r="E230" s="49"/>
      <c r="F230" s="49"/>
      <c r="G230" s="49"/>
      <c r="H230" s="89"/>
      <c r="I230" s="100">
        <v>242979757</v>
      </c>
      <c r="J230" s="84" t="s">
        <v>644</v>
      </c>
      <c r="K230" s="84"/>
      <c r="L230" s="101" t="s">
        <v>644</v>
      </c>
    </row>
    <row r="231" spans="2:12">
      <c r="B231" s="90" t="s">
        <v>4904</v>
      </c>
      <c r="C231" s="49" t="s">
        <v>4905</v>
      </c>
      <c r="D231" s="84"/>
      <c r="E231" s="49"/>
      <c r="F231" s="49"/>
      <c r="G231" s="49"/>
      <c r="H231" s="89"/>
      <c r="I231" s="100">
        <v>158710000</v>
      </c>
      <c r="J231" s="84" t="s">
        <v>644</v>
      </c>
      <c r="K231" s="84"/>
      <c r="L231" s="101" t="s">
        <v>644</v>
      </c>
    </row>
    <row r="232" spans="2:12">
      <c r="B232" s="90" t="s">
        <v>414</v>
      </c>
      <c r="C232" s="49" t="s">
        <v>6599</v>
      </c>
      <c r="D232" s="84"/>
      <c r="E232" s="49"/>
      <c r="F232" s="49"/>
      <c r="G232" s="49"/>
      <c r="H232" s="89"/>
      <c r="I232" s="100">
        <v>3338556891</v>
      </c>
      <c r="J232" s="84" t="s">
        <v>644</v>
      </c>
      <c r="K232" s="84"/>
      <c r="L232" s="101" t="s">
        <v>644</v>
      </c>
    </row>
    <row r="233" spans="2:12">
      <c r="B233" s="90" t="s">
        <v>5806</v>
      </c>
      <c r="C233" s="49" t="s">
        <v>6600</v>
      </c>
      <c r="D233" s="84"/>
      <c r="E233" s="49"/>
      <c r="F233" s="49"/>
      <c r="G233" s="49"/>
      <c r="H233" s="89"/>
      <c r="I233" s="100">
        <v>516157311</v>
      </c>
      <c r="J233" s="84" t="s">
        <v>644</v>
      </c>
      <c r="K233" s="84"/>
      <c r="L233" s="101" t="s">
        <v>644</v>
      </c>
    </row>
    <row r="234" spans="2:12" ht="41.45">
      <c r="B234" s="90" t="s">
        <v>6116</v>
      </c>
      <c r="C234" s="49" t="s">
        <v>6601</v>
      </c>
      <c r="D234" s="84"/>
      <c r="E234" s="49"/>
      <c r="F234" s="49"/>
      <c r="G234" s="49"/>
      <c r="H234" s="89"/>
      <c r="I234" s="100">
        <v>287636423</v>
      </c>
      <c r="J234" s="84" t="s">
        <v>644</v>
      </c>
      <c r="K234" s="84"/>
      <c r="L234" s="101" t="s">
        <v>644</v>
      </c>
    </row>
    <row r="235" spans="2:12">
      <c r="B235" s="90" t="s">
        <v>34</v>
      </c>
      <c r="C235" s="49" t="s">
        <v>5337</v>
      </c>
      <c r="D235" s="84"/>
      <c r="E235" s="49"/>
      <c r="F235" s="84"/>
      <c r="G235" s="49"/>
      <c r="H235" s="89"/>
      <c r="I235" s="102">
        <v>4460429920</v>
      </c>
      <c r="J235" s="84" t="s">
        <v>644</v>
      </c>
      <c r="K235" s="84"/>
      <c r="L235" s="101" t="s">
        <v>644</v>
      </c>
    </row>
    <row r="236" spans="2:12">
      <c r="B236" s="90" t="s">
        <v>5343</v>
      </c>
      <c r="C236" s="49" t="s">
        <v>5344</v>
      </c>
      <c r="D236" s="84"/>
      <c r="E236" s="49"/>
      <c r="F236" s="84"/>
      <c r="G236" s="49"/>
      <c r="H236" s="89"/>
      <c r="I236" s="102">
        <v>42798600</v>
      </c>
      <c r="J236" s="84" t="s">
        <v>644</v>
      </c>
      <c r="K236" s="84"/>
      <c r="L236" s="101" t="s">
        <v>644</v>
      </c>
    </row>
    <row r="237" spans="2:12">
      <c r="B237" s="90" t="s">
        <v>5793</v>
      </c>
      <c r="C237" s="49" t="s">
        <v>5794</v>
      </c>
      <c r="D237" s="84"/>
      <c r="E237" s="49"/>
      <c r="F237" s="49"/>
      <c r="G237" s="49"/>
      <c r="H237" s="89"/>
      <c r="I237" s="100">
        <v>51858935</v>
      </c>
      <c r="J237" s="84" t="s">
        <v>644</v>
      </c>
      <c r="K237" s="84"/>
      <c r="L237" s="101" t="s">
        <v>644</v>
      </c>
    </row>
    <row r="238" spans="2:12" ht="27.6">
      <c r="B238" s="90" t="s">
        <v>4966</v>
      </c>
      <c r="C238" s="49" t="s">
        <v>4967</v>
      </c>
      <c r="D238" s="84"/>
      <c r="E238" s="49"/>
      <c r="F238" s="49"/>
      <c r="G238" s="49"/>
      <c r="H238" s="89"/>
      <c r="I238" s="100">
        <v>30868800</v>
      </c>
      <c r="J238" s="84" t="s">
        <v>644</v>
      </c>
      <c r="K238" s="84"/>
      <c r="L238" s="101" t="s">
        <v>644</v>
      </c>
    </row>
    <row r="239" spans="2:12">
      <c r="B239" s="90" t="s">
        <v>435</v>
      </c>
      <c r="C239" s="49" t="s">
        <v>6083</v>
      </c>
      <c r="D239" s="84"/>
      <c r="E239" s="49"/>
      <c r="F239" s="49"/>
      <c r="G239" s="49"/>
      <c r="H239" s="89"/>
      <c r="I239" s="100">
        <v>17705744550</v>
      </c>
      <c r="J239" s="84" t="s">
        <v>644</v>
      </c>
      <c r="K239" s="84"/>
      <c r="L239" s="101" t="s">
        <v>644</v>
      </c>
    </row>
    <row r="240" spans="2:12" ht="27.6">
      <c r="B240" s="90" t="s">
        <v>6052</v>
      </c>
      <c r="C240" s="49" t="s">
        <v>6602</v>
      </c>
      <c r="D240" s="84"/>
      <c r="E240" s="49"/>
      <c r="F240" s="49"/>
      <c r="G240" s="49"/>
      <c r="H240" s="89"/>
      <c r="I240" s="100">
        <v>1041130954</v>
      </c>
      <c r="J240" s="84" t="s">
        <v>644</v>
      </c>
      <c r="K240" s="84"/>
      <c r="L240" s="101" t="s">
        <v>644</v>
      </c>
    </row>
    <row r="241" spans="2:12" ht="27.6">
      <c r="B241" s="90" t="s">
        <v>439</v>
      </c>
      <c r="C241" s="49" t="s">
        <v>6603</v>
      </c>
      <c r="D241" s="84"/>
      <c r="E241" s="49"/>
      <c r="F241" s="49"/>
      <c r="G241" s="49"/>
      <c r="H241" s="89"/>
      <c r="I241" s="100">
        <v>2176852811</v>
      </c>
      <c r="J241" s="84" t="s">
        <v>644</v>
      </c>
      <c r="K241" s="84"/>
      <c r="L241" s="101" t="s">
        <v>644</v>
      </c>
    </row>
    <row r="242" spans="2:12" ht="27.6">
      <c r="B242" s="90" t="s">
        <v>5862</v>
      </c>
      <c r="C242" s="49" t="s">
        <v>6604</v>
      </c>
      <c r="D242" s="84"/>
      <c r="E242" s="49"/>
      <c r="F242" s="49"/>
      <c r="G242" s="49"/>
      <c r="H242" s="89"/>
      <c r="I242" s="100">
        <v>445885607</v>
      </c>
      <c r="J242" s="84" t="s">
        <v>644</v>
      </c>
      <c r="K242" s="84"/>
      <c r="L242" s="101" t="s">
        <v>644</v>
      </c>
    </row>
    <row r="243" spans="2:12">
      <c r="B243" s="90" t="s">
        <v>5915</v>
      </c>
      <c r="C243" s="49" t="s">
        <v>5916</v>
      </c>
      <c r="D243" s="84"/>
      <c r="E243" s="49"/>
      <c r="F243" s="49"/>
      <c r="G243" s="49"/>
      <c r="H243" s="89"/>
      <c r="I243" s="100">
        <v>143443020</v>
      </c>
      <c r="J243" s="84" t="s">
        <v>644</v>
      </c>
      <c r="K243" s="84"/>
      <c r="L243" s="101" t="s">
        <v>644</v>
      </c>
    </row>
    <row r="244" spans="2:12" ht="27.6">
      <c r="B244" s="90" t="s">
        <v>5417</v>
      </c>
      <c r="C244" s="49" t="s">
        <v>6605</v>
      </c>
      <c r="D244" s="84"/>
      <c r="E244" s="49"/>
      <c r="F244" s="49"/>
      <c r="G244" s="49"/>
      <c r="H244" s="89"/>
      <c r="I244" s="100">
        <v>54395500</v>
      </c>
      <c r="J244" s="84" t="s">
        <v>644</v>
      </c>
      <c r="K244" s="84"/>
      <c r="L244" s="101" t="s">
        <v>644</v>
      </c>
    </row>
    <row r="245" spans="2:12">
      <c r="B245" s="90"/>
      <c r="C245" s="49" t="s">
        <v>6160</v>
      </c>
      <c r="D245" s="84"/>
      <c r="E245" s="49"/>
      <c r="F245" s="84"/>
      <c r="G245" s="49"/>
      <c r="H245" s="89"/>
      <c r="I245" s="102">
        <v>91842361</v>
      </c>
      <c r="J245" s="84" t="s">
        <v>644</v>
      </c>
      <c r="K245" s="84"/>
      <c r="L245" s="101" t="s">
        <v>644</v>
      </c>
    </row>
    <row r="246" spans="2:12">
      <c r="B246" s="90" t="s">
        <v>6108</v>
      </c>
      <c r="C246" s="49" t="s">
        <v>6109</v>
      </c>
      <c r="D246" s="84"/>
      <c r="E246" s="49"/>
      <c r="F246" s="84"/>
      <c r="G246" s="49"/>
      <c r="H246" s="89"/>
      <c r="I246" s="102">
        <v>838624673</v>
      </c>
      <c r="J246" s="84" t="s">
        <v>644</v>
      </c>
      <c r="K246" s="84"/>
      <c r="L246" s="101" t="s">
        <v>644</v>
      </c>
    </row>
    <row r="247" spans="2:12" ht="27.6">
      <c r="B247" s="88" t="s">
        <v>5460</v>
      </c>
      <c r="C247" s="84" t="s">
        <v>5461</v>
      </c>
      <c r="D247" s="84"/>
      <c r="E247" s="49"/>
      <c r="F247" s="84"/>
      <c r="G247" s="49"/>
      <c r="H247" s="89"/>
      <c r="I247" s="97">
        <v>167156794</v>
      </c>
      <c r="J247" s="84" t="s">
        <v>644</v>
      </c>
      <c r="K247" s="84"/>
      <c r="L247" s="101" t="s">
        <v>644</v>
      </c>
    </row>
    <row r="248" spans="2:12" ht="27.6">
      <c r="B248" s="90" t="s">
        <v>5755</v>
      </c>
      <c r="C248" s="84" t="s">
        <v>5756</v>
      </c>
      <c r="D248" s="84"/>
      <c r="E248" s="49"/>
      <c r="F248" s="84"/>
      <c r="G248" s="49"/>
      <c r="H248" s="89"/>
      <c r="I248" s="97">
        <v>114166298</v>
      </c>
      <c r="J248" s="84" t="s">
        <v>644</v>
      </c>
      <c r="K248" s="84"/>
      <c r="L248" s="101" t="s">
        <v>644</v>
      </c>
    </row>
    <row r="249" spans="2:12">
      <c r="B249" s="88" t="s">
        <v>6044</v>
      </c>
      <c r="C249" s="84" t="s">
        <v>6606</v>
      </c>
      <c r="D249" s="84"/>
      <c r="E249" s="49"/>
      <c r="F249" s="84"/>
      <c r="G249" s="49"/>
      <c r="H249" s="89"/>
      <c r="I249" s="97">
        <v>85841326</v>
      </c>
      <c r="J249" s="84" t="s">
        <v>644</v>
      </c>
      <c r="K249" s="84"/>
      <c r="L249" s="101" t="s">
        <v>644</v>
      </c>
    </row>
    <row r="250" spans="2:12">
      <c r="B250" s="88" t="s">
        <v>4884</v>
      </c>
      <c r="C250" s="84" t="s">
        <v>4885</v>
      </c>
      <c r="D250" s="84"/>
      <c r="E250" s="49"/>
      <c r="F250" s="84"/>
      <c r="G250" s="49"/>
      <c r="H250" s="89"/>
      <c r="I250" s="97">
        <v>556847420</v>
      </c>
      <c r="J250" s="84" t="s">
        <v>644</v>
      </c>
      <c r="K250" s="84"/>
      <c r="L250" s="101" t="s">
        <v>644</v>
      </c>
    </row>
    <row r="251" spans="2:12">
      <c r="B251" s="88" t="s">
        <v>5231</v>
      </c>
      <c r="C251" s="84" t="s">
        <v>5232</v>
      </c>
      <c r="D251" s="84"/>
      <c r="E251" s="49"/>
      <c r="F251" s="84"/>
      <c r="G251" s="49"/>
      <c r="H251" s="89"/>
      <c r="I251" s="97">
        <v>813984901</v>
      </c>
      <c r="J251" s="84" t="s">
        <v>644</v>
      </c>
      <c r="K251" s="84"/>
      <c r="L251" s="101" t="s">
        <v>644</v>
      </c>
    </row>
    <row r="252" spans="2:12" ht="27.6">
      <c r="B252" s="88" t="s">
        <v>4822</v>
      </c>
      <c r="C252" s="84" t="s">
        <v>4823</v>
      </c>
      <c r="D252" s="84"/>
      <c r="E252" s="49"/>
      <c r="F252" s="84"/>
      <c r="G252" s="49"/>
      <c r="H252" s="89"/>
      <c r="I252" s="97">
        <v>306481470</v>
      </c>
      <c r="J252" s="84" t="s">
        <v>644</v>
      </c>
      <c r="K252" s="84"/>
      <c r="L252" s="101" t="s">
        <v>644</v>
      </c>
    </row>
    <row r="253" spans="2:12">
      <c r="B253" s="88" t="s">
        <v>5349</v>
      </c>
      <c r="C253" s="84" t="s">
        <v>5350</v>
      </c>
      <c r="D253" s="84"/>
      <c r="E253" s="49"/>
      <c r="F253" s="84"/>
      <c r="G253" s="49"/>
      <c r="H253" s="89"/>
      <c r="I253" s="97">
        <v>270028409</v>
      </c>
      <c r="J253" s="84" t="s">
        <v>644</v>
      </c>
      <c r="K253" s="84"/>
      <c r="L253" s="101" t="s">
        <v>644</v>
      </c>
    </row>
    <row r="254" spans="2:12">
      <c r="B254" s="88" t="s">
        <v>5295</v>
      </c>
      <c r="C254" s="84" t="s">
        <v>5296</v>
      </c>
      <c r="D254" s="84"/>
      <c r="E254" s="49"/>
      <c r="F254" s="84"/>
      <c r="G254" s="49"/>
      <c r="H254" s="89"/>
      <c r="I254" s="97">
        <v>51076920</v>
      </c>
      <c r="J254" s="84" t="s">
        <v>644</v>
      </c>
      <c r="K254" s="84"/>
      <c r="L254" s="101" t="s">
        <v>644</v>
      </c>
    </row>
    <row r="255" spans="2:12" ht="27.6">
      <c r="B255" s="95" t="s">
        <v>6058</v>
      </c>
      <c r="C255" s="72" t="s">
        <v>6607</v>
      </c>
      <c r="D255" s="84"/>
      <c r="E255" s="72"/>
      <c r="F255" s="84"/>
      <c r="G255" s="49"/>
      <c r="H255" s="96"/>
      <c r="I255" s="106">
        <v>41860500</v>
      </c>
      <c r="J255" s="84" t="s">
        <v>644</v>
      </c>
      <c r="K255" s="84"/>
      <c r="L255" s="101" t="s">
        <v>644</v>
      </c>
    </row>
    <row r="256" spans="2:12">
      <c r="B256" s="95" t="s">
        <v>5686</v>
      </c>
      <c r="C256" s="72" t="s">
        <v>5687</v>
      </c>
      <c r="D256" s="84"/>
      <c r="E256" s="72"/>
      <c r="F256" s="84"/>
      <c r="G256" s="49"/>
      <c r="H256" s="96"/>
      <c r="I256" s="106">
        <v>420431414</v>
      </c>
      <c r="J256" s="84" t="s">
        <v>644</v>
      </c>
      <c r="K256" s="84"/>
      <c r="L256" s="101" t="s">
        <v>644</v>
      </c>
    </row>
    <row r="257" spans="2:12" ht="27.6">
      <c r="B257" s="95" t="s">
        <v>5169</v>
      </c>
      <c r="C257" s="72" t="s">
        <v>5170</v>
      </c>
      <c r="D257" s="84"/>
      <c r="E257" s="72"/>
      <c r="F257" s="84"/>
      <c r="G257" s="49"/>
      <c r="H257" s="96"/>
      <c r="I257" s="106">
        <v>400883925</v>
      </c>
      <c r="J257" s="84" t="s">
        <v>644</v>
      </c>
      <c r="K257" s="84"/>
      <c r="L257" s="101" t="s">
        <v>644</v>
      </c>
    </row>
    <row r="258" spans="2:12" ht="27.6">
      <c r="B258" s="95" t="s">
        <v>4880</v>
      </c>
      <c r="C258" s="72" t="s">
        <v>4881</v>
      </c>
      <c r="D258" s="84"/>
      <c r="E258" s="72"/>
      <c r="F258" s="84"/>
      <c r="G258" s="49"/>
      <c r="H258" s="96"/>
      <c r="I258" s="106">
        <v>214243284</v>
      </c>
      <c r="J258" s="84" t="s">
        <v>644</v>
      </c>
      <c r="K258" s="84"/>
      <c r="L258" s="101" t="s">
        <v>644</v>
      </c>
    </row>
    <row r="259" spans="2:12">
      <c r="B259" s="95" t="s">
        <v>5704</v>
      </c>
      <c r="C259" s="72" t="s">
        <v>6608</v>
      </c>
      <c r="D259" s="84"/>
      <c r="E259" s="72"/>
      <c r="F259" s="84"/>
      <c r="G259" s="49"/>
      <c r="H259" s="96"/>
      <c r="I259" s="106">
        <v>169812408</v>
      </c>
      <c r="J259" s="84" t="s">
        <v>644</v>
      </c>
      <c r="K259" s="84"/>
      <c r="L259" s="101" t="s">
        <v>644</v>
      </c>
    </row>
    <row r="260" spans="2:12">
      <c r="B260" s="88" t="s">
        <v>5317</v>
      </c>
      <c r="C260" s="84" t="s">
        <v>5318</v>
      </c>
      <c r="D260" s="84"/>
      <c r="E260" s="49"/>
      <c r="F260" s="84"/>
      <c r="G260" s="49"/>
      <c r="H260" s="89"/>
      <c r="I260" s="99">
        <v>1414422330</v>
      </c>
      <c r="J260" s="84" t="s">
        <v>644</v>
      </c>
      <c r="K260" s="84"/>
      <c r="L260" s="101" t="s">
        <v>644</v>
      </c>
    </row>
    <row r="261" spans="2:12" ht="27.6">
      <c r="B261" s="88" t="s">
        <v>6095</v>
      </c>
      <c r="C261" s="84" t="s">
        <v>6096</v>
      </c>
      <c r="D261" s="84"/>
      <c r="E261" s="49"/>
      <c r="F261" s="84"/>
      <c r="G261" s="49"/>
      <c r="H261" s="89"/>
      <c r="I261" s="99">
        <v>85223767346</v>
      </c>
      <c r="J261" s="84" t="s">
        <v>644</v>
      </c>
      <c r="K261" s="84"/>
      <c r="L261" s="101" t="s">
        <v>644</v>
      </c>
    </row>
    <row r="262" spans="2:12" ht="27.6">
      <c r="B262" s="88" t="s">
        <v>4892</v>
      </c>
      <c r="C262" s="84" t="s">
        <v>4893</v>
      </c>
      <c r="D262" s="84"/>
      <c r="E262" s="49"/>
      <c r="F262" s="84"/>
      <c r="G262" s="49"/>
      <c r="H262" s="89"/>
      <c r="I262" s="99">
        <v>79820300</v>
      </c>
      <c r="J262" s="84" t="s">
        <v>644</v>
      </c>
      <c r="K262" s="84"/>
      <c r="L262" s="101" t="s">
        <v>644</v>
      </c>
    </row>
    <row r="263" spans="2:12" ht="27.6">
      <c r="B263" s="88"/>
      <c r="C263" s="84" t="s">
        <v>6165</v>
      </c>
      <c r="D263" s="84"/>
      <c r="E263" s="49"/>
      <c r="F263" s="84"/>
      <c r="G263" s="49"/>
      <c r="H263" s="89"/>
      <c r="I263" s="99">
        <v>30294246</v>
      </c>
      <c r="J263" s="84" t="s">
        <v>644</v>
      </c>
      <c r="K263" s="84"/>
      <c r="L263" s="101" t="s">
        <v>644</v>
      </c>
    </row>
    <row r="264" spans="2:12" ht="27.6">
      <c r="B264" s="88" t="s">
        <v>6015</v>
      </c>
      <c r="C264" s="84" t="s">
        <v>6016</v>
      </c>
      <c r="D264" s="84"/>
      <c r="E264" s="49"/>
      <c r="F264" s="84"/>
      <c r="G264" s="49"/>
      <c r="H264" s="89"/>
      <c r="I264" s="99">
        <v>79549624</v>
      </c>
      <c r="J264" s="84" t="s">
        <v>644</v>
      </c>
      <c r="K264" s="84"/>
      <c r="L264" s="101" t="s">
        <v>644</v>
      </c>
    </row>
    <row r="265" spans="2:12">
      <c r="B265" s="90" t="s">
        <v>5490</v>
      </c>
      <c r="C265" s="84" t="s">
        <v>5491</v>
      </c>
      <c r="D265" s="84"/>
      <c r="E265" s="49"/>
      <c r="F265" s="84"/>
      <c r="G265" s="49"/>
      <c r="H265" s="89"/>
      <c r="I265" s="99">
        <v>60973252</v>
      </c>
      <c r="J265" s="84" t="s">
        <v>644</v>
      </c>
      <c r="K265" s="84"/>
      <c r="L265" s="101" t="s">
        <v>644</v>
      </c>
    </row>
    <row r="266" spans="2:12" ht="27.6">
      <c r="B266" s="88" t="s">
        <v>470</v>
      </c>
      <c r="C266" s="84" t="s">
        <v>471</v>
      </c>
      <c r="D266" s="84"/>
      <c r="E266" s="49"/>
      <c r="F266" s="84"/>
      <c r="G266" s="49"/>
      <c r="H266" s="89"/>
      <c r="I266" s="99">
        <v>44034985</v>
      </c>
      <c r="J266" s="84" t="s">
        <v>644</v>
      </c>
      <c r="K266" s="84"/>
      <c r="L266" s="101" t="s">
        <v>644</v>
      </c>
    </row>
    <row r="267" spans="2:12" ht="27.6">
      <c r="B267" s="90" t="s">
        <v>5749</v>
      </c>
      <c r="C267" s="84" t="s">
        <v>5750</v>
      </c>
      <c r="D267" s="84"/>
      <c r="E267" s="49"/>
      <c r="F267" s="84"/>
      <c r="G267" s="49"/>
      <c r="H267" s="89"/>
      <c r="I267" s="99">
        <v>35400000</v>
      </c>
      <c r="J267" s="84" t="s">
        <v>644</v>
      </c>
      <c r="K267" s="84"/>
      <c r="L267" s="101" t="s">
        <v>644</v>
      </c>
    </row>
    <row r="268" spans="2:12" ht="27.6">
      <c r="B268" s="88" t="s">
        <v>4870</v>
      </c>
      <c r="C268" s="84" t="s">
        <v>4871</v>
      </c>
      <c r="D268" s="84"/>
      <c r="E268" s="49"/>
      <c r="F268" s="84"/>
      <c r="G268" s="49"/>
      <c r="H268" s="89"/>
      <c r="I268" s="99">
        <v>29883500</v>
      </c>
      <c r="J268" s="84" t="s">
        <v>644</v>
      </c>
      <c r="K268" s="84"/>
      <c r="L268" s="101" t="s">
        <v>644</v>
      </c>
    </row>
    <row r="269" spans="2:12">
      <c r="B269" s="90" t="s">
        <v>5570</v>
      </c>
      <c r="C269" s="84" t="s">
        <v>5571</v>
      </c>
      <c r="D269" s="84"/>
      <c r="E269" s="49"/>
      <c r="F269" s="84"/>
      <c r="G269" s="49"/>
      <c r="H269" s="89"/>
      <c r="I269" s="99">
        <v>60801182</v>
      </c>
      <c r="J269" s="84" t="s">
        <v>644</v>
      </c>
      <c r="K269" s="84"/>
      <c r="L269" s="101" t="s">
        <v>644</v>
      </c>
    </row>
    <row r="270" spans="2:12">
      <c r="B270" s="88" t="s">
        <v>6028</v>
      </c>
      <c r="C270" s="84" t="s">
        <v>6029</v>
      </c>
      <c r="D270" s="84"/>
      <c r="E270" s="49"/>
      <c r="F270" s="84"/>
      <c r="G270" s="49"/>
      <c r="H270" s="89"/>
      <c r="I270" s="99">
        <v>3526979386</v>
      </c>
      <c r="J270" s="84" t="s">
        <v>644</v>
      </c>
      <c r="K270" s="84"/>
      <c r="L270" s="101" t="s">
        <v>644</v>
      </c>
    </row>
    <row r="271" spans="2:12">
      <c r="B271" s="90" t="s">
        <v>5289</v>
      </c>
      <c r="C271" s="84" t="s">
        <v>6609</v>
      </c>
      <c r="D271" s="84"/>
      <c r="E271" s="49"/>
      <c r="F271" s="84"/>
      <c r="G271" s="49"/>
      <c r="H271" s="89"/>
      <c r="I271" s="99">
        <v>42119149</v>
      </c>
      <c r="J271" s="84" t="s">
        <v>644</v>
      </c>
      <c r="K271" s="84"/>
      <c r="L271" s="101" t="s">
        <v>644</v>
      </c>
    </row>
    <row r="272" spans="2:12" ht="27.6">
      <c r="B272" s="88" t="s">
        <v>5899</v>
      </c>
      <c r="C272" s="84" t="s">
        <v>5900</v>
      </c>
      <c r="D272" s="84"/>
      <c r="E272" s="49"/>
      <c r="F272" s="84"/>
      <c r="G272" s="49"/>
      <c r="H272" s="89"/>
      <c r="I272" s="99">
        <v>97983955</v>
      </c>
      <c r="J272" s="84" t="s">
        <v>644</v>
      </c>
      <c r="K272" s="84"/>
      <c r="L272" s="101" t="s">
        <v>644</v>
      </c>
    </row>
    <row r="273" spans="2:12">
      <c r="B273" s="88" t="s">
        <v>5939</v>
      </c>
      <c r="C273" s="84" t="s">
        <v>5940</v>
      </c>
      <c r="D273" s="84"/>
      <c r="E273" s="49"/>
      <c r="F273" s="84"/>
      <c r="G273" s="49"/>
      <c r="H273" s="89"/>
      <c r="I273" s="99">
        <v>81969467</v>
      </c>
      <c r="J273" s="84" t="s">
        <v>644</v>
      </c>
      <c r="K273" s="84"/>
      <c r="L273" s="101" t="s">
        <v>644</v>
      </c>
    </row>
    <row r="274" spans="2:12">
      <c r="B274" s="88" t="s">
        <v>6072</v>
      </c>
      <c r="C274" s="84" t="s">
        <v>5603</v>
      </c>
      <c r="D274" s="84"/>
      <c r="E274" s="49"/>
      <c r="F274" s="84"/>
      <c r="G274" s="49"/>
      <c r="H274" s="89"/>
      <c r="I274" s="99">
        <v>71985900</v>
      </c>
      <c r="J274" s="84" t="s">
        <v>644</v>
      </c>
      <c r="K274" s="84"/>
      <c r="L274" s="101" t="s">
        <v>644</v>
      </c>
    </row>
    <row r="275" spans="2:12">
      <c r="B275" s="88" t="s">
        <v>4900</v>
      </c>
      <c r="C275" s="84" t="s">
        <v>4901</v>
      </c>
      <c r="D275" s="84"/>
      <c r="E275" s="49"/>
      <c r="F275" s="84"/>
      <c r="G275" s="49"/>
      <c r="H275" s="89"/>
      <c r="I275" s="99">
        <v>84320767</v>
      </c>
      <c r="J275" s="84" t="s">
        <v>644</v>
      </c>
      <c r="K275" s="84"/>
      <c r="L275" s="101" t="s">
        <v>644</v>
      </c>
    </row>
    <row r="276" spans="2:12">
      <c r="B276" s="88" t="s">
        <v>5259</v>
      </c>
      <c r="C276" s="84" t="s">
        <v>5260</v>
      </c>
      <c r="D276" s="84"/>
      <c r="E276" s="49"/>
      <c r="F276" s="84"/>
      <c r="G276" s="49"/>
      <c r="H276" s="89"/>
      <c r="I276" s="99">
        <v>27911060</v>
      </c>
      <c r="J276" s="84" t="s">
        <v>644</v>
      </c>
      <c r="K276" s="84"/>
      <c r="L276" s="101" t="s">
        <v>644</v>
      </c>
    </row>
    <row r="277" spans="2:12">
      <c r="B277" s="88" t="s">
        <v>6123</v>
      </c>
      <c r="C277" s="84" t="s">
        <v>6610</v>
      </c>
      <c r="D277" s="84"/>
      <c r="E277" s="49"/>
      <c r="F277" s="84"/>
      <c r="G277" s="49"/>
      <c r="H277" s="89"/>
      <c r="I277" s="99">
        <v>176641841</v>
      </c>
      <c r="J277" s="84" t="s">
        <v>644</v>
      </c>
      <c r="K277" s="84"/>
      <c r="L277" s="101" t="s">
        <v>644</v>
      </c>
    </row>
    <row r="278" spans="2:12">
      <c r="B278" s="90" t="s">
        <v>5553</v>
      </c>
      <c r="C278" s="84" t="s">
        <v>6611</v>
      </c>
      <c r="D278" s="84"/>
      <c r="E278" s="49"/>
      <c r="F278" s="84"/>
      <c r="G278" s="49"/>
      <c r="H278" s="89"/>
      <c r="I278" s="99">
        <v>218755568</v>
      </c>
      <c r="J278" s="84" t="s">
        <v>644</v>
      </c>
      <c r="K278" s="84"/>
      <c r="L278" s="101" t="s">
        <v>644</v>
      </c>
    </row>
    <row r="279" spans="2:12">
      <c r="B279" s="88" t="s">
        <v>5981</v>
      </c>
      <c r="C279" s="84" t="s">
        <v>5982</v>
      </c>
      <c r="D279" s="84"/>
      <c r="E279" s="49"/>
      <c r="F279" s="84"/>
      <c r="G279" s="49"/>
      <c r="H279" s="89"/>
      <c r="I279" s="99">
        <v>171082300</v>
      </c>
      <c r="J279" s="84" t="s">
        <v>644</v>
      </c>
      <c r="K279" s="84"/>
      <c r="L279" s="101" t="s">
        <v>644</v>
      </c>
    </row>
    <row r="280" spans="2:12">
      <c r="B280" s="88" t="s">
        <v>5560</v>
      </c>
      <c r="C280" s="84" t="s">
        <v>6612</v>
      </c>
      <c r="D280" s="84"/>
      <c r="E280" s="49"/>
      <c r="F280" s="84"/>
      <c r="G280" s="49"/>
      <c r="H280" s="89"/>
      <c r="I280" s="99">
        <v>168494822</v>
      </c>
      <c r="J280" s="84" t="s">
        <v>644</v>
      </c>
      <c r="K280" s="84"/>
      <c r="L280" s="101" t="s">
        <v>644</v>
      </c>
    </row>
    <row r="281" spans="2:12">
      <c r="B281" s="90" t="s">
        <v>5335</v>
      </c>
      <c r="C281" s="84" t="s">
        <v>5336</v>
      </c>
      <c r="D281" s="84"/>
      <c r="E281" s="49"/>
      <c r="F281" s="84"/>
      <c r="G281" s="49"/>
      <c r="H281" s="89"/>
      <c r="I281" s="99">
        <v>118335220</v>
      </c>
      <c r="J281" s="84" t="s">
        <v>644</v>
      </c>
      <c r="K281" s="84"/>
      <c r="L281" s="101" t="s">
        <v>644</v>
      </c>
    </row>
    <row r="282" spans="2:12" ht="27.6">
      <c r="B282" s="90" t="s">
        <v>4798</v>
      </c>
      <c r="C282" s="84" t="s">
        <v>6613</v>
      </c>
      <c r="D282" s="84"/>
      <c r="E282" s="49"/>
      <c r="F282" s="84"/>
      <c r="G282" s="49"/>
      <c r="H282" s="89"/>
      <c r="I282" s="99">
        <v>63408790</v>
      </c>
      <c r="J282" s="84" t="s">
        <v>644</v>
      </c>
      <c r="K282" s="84"/>
      <c r="L282" s="101" t="s">
        <v>644</v>
      </c>
    </row>
    <row r="283" spans="2:12">
      <c r="B283" s="88" t="s">
        <v>4770</v>
      </c>
      <c r="C283" s="84" t="s">
        <v>4771</v>
      </c>
      <c r="D283" s="84"/>
      <c r="E283" s="49"/>
      <c r="F283" s="84"/>
      <c r="G283" s="49"/>
      <c r="H283" s="89"/>
      <c r="I283" s="99">
        <v>112637195</v>
      </c>
      <c r="J283" s="84" t="s">
        <v>644</v>
      </c>
      <c r="K283" s="84"/>
      <c r="L283" s="101" t="s">
        <v>644</v>
      </c>
    </row>
    <row r="284" spans="2:12">
      <c r="B284" s="90" t="s">
        <v>5592</v>
      </c>
      <c r="C284" s="84" t="s">
        <v>5593</v>
      </c>
      <c r="D284" s="84"/>
      <c r="E284" s="49"/>
      <c r="F284" s="84"/>
      <c r="G284" s="49"/>
      <c r="H284" s="89"/>
      <c r="I284" s="99">
        <v>97364160</v>
      </c>
      <c r="J284" s="84" t="s">
        <v>644</v>
      </c>
      <c r="K284" s="84"/>
      <c r="L284" s="101" t="s">
        <v>644</v>
      </c>
    </row>
    <row r="285" spans="2:12">
      <c r="B285" s="88" t="s">
        <v>5385</v>
      </c>
      <c r="C285" s="84" t="s">
        <v>5386</v>
      </c>
      <c r="D285" s="84"/>
      <c r="E285" s="49"/>
      <c r="F285" s="84"/>
      <c r="G285" s="49"/>
      <c r="H285" s="89"/>
      <c r="I285" s="99">
        <v>222367531</v>
      </c>
      <c r="J285" s="84" t="s">
        <v>644</v>
      </c>
      <c r="K285" s="84"/>
      <c r="L285" s="101" t="s">
        <v>644</v>
      </c>
    </row>
    <row r="286" spans="2:12" ht="27.6">
      <c r="B286" s="88" t="s">
        <v>5291</v>
      </c>
      <c r="C286" s="84" t="s">
        <v>5292</v>
      </c>
      <c r="D286" s="84"/>
      <c r="E286" s="49"/>
      <c r="F286" s="84"/>
      <c r="G286" s="49"/>
      <c r="H286" s="89"/>
      <c r="I286" s="99">
        <v>80155241</v>
      </c>
      <c r="J286" s="84" t="s">
        <v>644</v>
      </c>
      <c r="K286" s="84"/>
      <c r="L286" s="101" t="s">
        <v>644</v>
      </c>
    </row>
    <row r="287" spans="2:12">
      <c r="B287" s="88" t="s">
        <v>4741</v>
      </c>
      <c r="C287" s="84" t="s">
        <v>4742</v>
      </c>
      <c r="D287" s="84"/>
      <c r="E287" s="49"/>
      <c r="F287" s="84"/>
      <c r="G287" s="49"/>
      <c r="H287" s="89"/>
      <c r="I287" s="99">
        <v>46503334</v>
      </c>
      <c r="J287" s="84" t="s">
        <v>644</v>
      </c>
      <c r="K287" s="84"/>
      <c r="L287" s="101" t="s">
        <v>644</v>
      </c>
    </row>
    <row r="288" spans="2:12" ht="27.6">
      <c r="B288" s="88" t="s">
        <v>5175</v>
      </c>
      <c r="C288" s="84" t="s">
        <v>5176</v>
      </c>
      <c r="D288" s="317"/>
      <c r="E288" s="49"/>
      <c r="F288" s="84"/>
      <c r="G288" s="49"/>
      <c r="H288" s="89"/>
      <c r="I288" s="99">
        <v>131407399</v>
      </c>
      <c r="J288" s="84" t="s">
        <v>644</v>
      </c>
      <c r="K288" s="84"/>
      <c r="L288" s="101" t="s">
        <v>644</v>
      </c>
    </row>
    <row r="289" spans="2:12">
      <c r="B289" s="88" t="s">
        <v>5702</v>
      </c>
      <c r="C289" s="84" t="s">
        <v>5703</v>
      </c>
      <c r="D289" s="84"/>
      <c r="E289" s="49"/>
      <c r="F289" s="84"/>
      <c r="G289" s="49"/>
      <c r="H289" s="89"/>
      <c r="I289" s="99">
        <v>96855906</v>
      </c>
      <c r="J289" s="84" t="s">
        <v>644</v>
      </c>
      <c r="K289" s="84"/>
      <c r="L289" s="101" t="s">
        <v>644</v>
      </c>
    </row>
    <row r="290" spans="2:12">
      <c r="B290" s="88">
        <v>8700124</v>
      </c>
      <c r="C290" s="84" t="s">
        <v>6614</v>
      </c>
      <c r="D290" s="84"/>
      <c r="E290" s="49"/>
      <c r="F290" s="84"/>
      <c r="G290" s="49"/>
      <c r="H290" s="89"/>
      <c r="I290" s="99">
        <v>54989939</v>
      </c>
      <c r="J290" s="84" t="s">
        <v>644</v>
      </c>
      <c r="K290" s="84"/>
      <c r="L290" s="101" t="s">
        <v>644</v>
      </c>
    </row>
    <row r="291" spans="2:12">
      <c r="B291" s="88" t="s">
        <v>5911</v>
      </c>
      <c r="C291" s="84" t="s">
        <v>5912</v>
      </c>
      <c r="D291" s="84"/>
      <c r="E291" s="49"/>
      <c r="F291" s="84"/>
      <c r="G291" s="49"/>
      <c r="H291" s="89"/>
      <c r="I291" s="99">
        <v>116213090</v>
      </c>
      <c r="J291" s="84" t="s">
        <v>644</v>
      </c>
      <c r="K291" s="84"/>
      <c r="L291" s="101" t="s">
        <v>644</v>
      </c>
    </row>
    <row r="292" spans="2:12" ht="27.6">
      <c r="B292" s="90" t="s">
        <v>5557</v>
      </c>
      <c r="C292" s="84" t="s">
        <v>5558</v>
      </c>
      <c r="D292" s="84"/>
      <c r="E292" s="49"/>
      <c r="F292" s="84"/>
      <c r="G292" s="49"/>
      <c r="H292" s="89"/>
      <c r="I292" s="99">
        <v>220406715</v>
      </c>
      <c r="J292" s="84" t="s">
        <v>644</v>
      </c>
      <c r="K292" s="84"/>
      <c r="L292" s="101" t="s">
        <v>644</v>
      </c>
    </row>
    <row r="293" spans="2:12" ht="27.6">
      <c r="B293" s="88" t="s">
        <v>5301</v>
      </c>
      <c r="C293" s="84" t="s">
        <v>5302</v>
      </c>
      <c r="D293" s="84"/>
      <c r="E293" s="49"/>
      <c r="F293" s="84"/>
      <c r="G293" s="49"/>
      <c r="H293" s="89"/>
      <c r="I293" s="99">
        <v>37506300</v>
      </c>
      <c r="J293" s="84" t="s">
        <v>644</v>
      </c>
      <c r="K293" s="84"/>
      <c r="L293" s="101" t="s">
        <v>644</v>
      </c>
    </row>
    <row r="294" spans="2:12" ht="27.6">
      <c r="B294" s="88" t="s">
        <v>6332</v>
      </c>
      <c r="C294" s="84" t="s">
        <v>6615</v>
      </c>
      <c r="D294" s="84"/>
      <c r="E294" s="49"/>
      <c r="F294" s="84"/>
      <c r="G294" s="49"/>
      <c r="H294" s="89"/>
      <c r="I294" s="99">
        <v>22228456136</v>
      </c>
      <c r="J294" s="84" t="s">
        <v>644</v>
      </c>
      <c r="K294" s="84"/>
      <c r="L294" s="101" t="s">
        <v>644</v>
      </c>
    </row>
    <row r="295" spans="2:12">
      <c r="B295" s="88" t="s">
        <v>5189</v>
      </c>
      <c r="C295" s="84" t="s">
        <v>5190</v>
      </c>
      <c r="D295" s="84"/>
      <c r="E295" s="49"/>
      <c r="F295" s="84"/>
      <c r="G295" s="49"/>
      <c r="H295" s="89"/>
      <c r="I295" s="99">
        <v>233036210</v>
      </c>
      <c r="J295" s="84" t="s">
        <v>644</v>
      </c>
      <c r="K295" s="84"/>
      <c r="L295" s="101" t="s">
        <v>644</v>
      </c>
    </row>
    <row r="296" spans="2:12" ht="27.6">
      <c r="B296" s="107" t="s">
        <v>5466</v>
      </c>
      <c r="C296" s="84" t="s">
        <v>5467</v>
      </c>
      <c r="D296" s="84"/>
      <c r="E296" s="49"/>
      <c r="F296" s="84"/>
      <c r="G296" s="49"/>
      <c r="H296" s="89"/>
      <c r="I296" s="99">
        <v>198373724</v>
      </c>
      <c r="J296" s="84" t="s">
        <v>644</v>
      </c>
      <c r="K296" s="84"/>
      <c r="L296" s="101" t="s">
        <v>644</v>
      </c>
    </row>
    <row r="297" spans="2:12">
      <c r="B297" s="88" t="s">
        <v>5472</v>
      </c>
      <c r="C297" s="84" t="s">
        <v>5473</v>
      </c>
      <c r="D297" s="84"/>
      <c r="E297" s="49"/>
      <c r="F297" s="84"/>
      <c r="G297" s="49"/>
      <c r="H297" s="89"/>
      <c r="I297" s="99">
        <v>29949810</v>
      </c>
      <c r="J297" s="84" t="s">
        <v>644</v>
      </c>
      <c r="K297" s="84"/>
      <c r="L297" s="101" t="s">
        <v>644</v>
      </c>
    </row>
    <row r="298" spans="2:12">
      <c r="B298" s="88" t="s">
        <v>5306</v>
      </c>
      <c r="C298" s="84" t="s">
        <v>5307</v>
      </c>
      <c r="D298" s="84"/>
      <c r="E298" s="49"/>
      <c r="F298" s="84"/>
      <c r="G298" s="49"/>
      <c r="H298" s="89"/>
      <c r="I298" s="99">
        <v>45512600</v>
      </c>
      <c r="J298" s="84" t="s">
        <v>644</v>
      </c>
      <c r="K298" s="84"/>
      <c r="L298" s="101" t="s">
        <v>644</v>
      </c>
    </row>
    <row r="299" spans="2:12">
      <c r="B299" s="90" t="s">
        <v>5676</v>
      </c>
      <c r="C299" s="84" t="s">
        <v>6616</v>
      </c>
      <c r="D299" s="84"/>
      <c r="E299" s="49"/>
      <c r="F299" s="84"/>
      <c r="G299" s="49"/>
      <c r="H299" s="89"/>
      <c r="I299" s="99">
        <v>39701100</v>
      </c>
      <c r="J299" s="84" t="s">
        <v>644</v>
      </c>
      <c r="K299" s="84"/>
      <c r="L299" s="101" t="s">
        <v>644</v>
      </c>
    </row>
    <row r="300" spans="2:12">
      <c r="B300" s="88"/>
      <c r="C300" s="84" t="s">
        <v>6187</v>
      </c>
      <c r="D300" s="84"/>
      <c r="E300" s="49"/>
      <c r="F300" s="84"/>
      <c r="G300" s="49"/>
      <c r="H300" s="89"/>
      <c r="I300" s="99">
        <v>53904000</v>
      </c>
      <c r="J300" s="84" t="s">
        <v>644</v>
      </c>
      <c r="K300" s="84"/>
      <c r="L300" s="101" t="s">
        <v>644</v>
      </c>
    </row>
    <row r="301" spans="2:12">
      <c r="B301" s="88" t="s">
        <v>5626</v>
      </c>
      <c r="C301" s="84" t="s">
        <v>5627</v>
      </c>
      <c r="D301" s="84"/>
      <c r="E301" s="49"/>
      <c r="F301" s="84"/>
      <c r="G301" s="49"/>
      <c r="H301" s="89"/>
      <c r="I301" s="99">
        <v>124027400</v>
      </c>
      <c r="J301" s="84" t="s">
        <v>644</v>
      </c>
      <c r="K301" s="84"/>
      <c r="L301" s="101" t="s">
        <v>644</v>
      </c>
    </row>
    <row r="302" spans="2:12">
      <c r="B302" s="88" t="s">
        <v>6078</v>
      </c>
      <c r="C302" s="84" t="s">
        <v>6617</v>
      </c>
      <c r="D302" s="84"/>
      <c r="E302" s="49"/>
      <c r="F302" s="84"/>
      <c r="G302" s="49"/>
      <c r="H302" s="89"/>
      <c r="I302" s="99">
        <v>317946114</v>
      </c>
      <c r="J302" s="84" t="s">
        <v>644</v>
      </c>
      <c r="K302" s="84"/>
      <c r="L302" s="101" t="s">
        <v>644</v>
      </c>
    </row>
    <row r="303" spans="2:12">
      <c r="B303" s="88" t="s">
        <v>5661</v>
      </c>
      <c r="C303" s="84" t="s">
        <v>5662</v>
      </c>
      <c r="D303" s="84"/>
      <c r="E303" s="49"/>
      <c r="F303" s="84"/>
      <c r="G303" s="49"/>
      <c r="H303" s="89"/>
      <c r="I303" s="99">
        <v>32210736</v>
      </c>
      <c r="J303" s="84" t="s">
        <v>644</v>
      </c>
      <c r="K303" s="84"/>
      <c r="L303" s="101" t="s">
        <v>644</v>
      </c>
    </row>
    <row r="304" spans="2:12" ht="41.45">
      <c r="B304" s="90" t="s">
        <v>5901</v>
      </c>
      <c r="C304" s="84" t="s">
        <v>6618</v>
      </c>
      <c r="D304" s="84"/>
      <c r="E304" s="49"/>
      <c r="F304" s="84"/>
      <c r="G304" s="49"/>
      <c r="H304" s="89"/>
      <c r="I304" s="99">
        <v>579012980</v>
      </c>
      <c r="J304" s="84" t="s">
        <v>644</v>
      </c>
      <c r="K304" s="84"/>
      <c r="L304" s="101" t="s">
        <v>644</v>
      </c>
    </row>
    <row r="305" spans="2:12">
      <c r="B305" s="88" t="s">
        <v>5791</v>
      </c>
      <c r="C305" s="84" t="s">
        <v>5792</v>
      </c>
      <c r="D305" s="84"/>
      <c r="E305" s="49"/>
      <c r="F305" s="84"/>
      <c r="G305" s="49"/>
      <c r="H305" s="89"/>
      <c r="I305" s="99">
        <v>80583700</v>
      </c>
      <c r="J305" s="84" t="s">
        <v>644</v>
      </c>
      <c r="K305" s="84"/>
      <c r="L305" s="101" t="s">
        <v>644</v>
      </c>
    </row>
    <row r="306" spans="2:12">
      <c r="B306" s="88" t="s">
        <v>4918</v>
      </c>
      <c r="C306" s="84" t="s">
        <v>6619</v>
      </c>
      <c r="D306" s="84"/>
      <c r="E306" s="49"/>
      <c r="F306" s="84"/>
      <c r="G306" s="49"/>
      <c r="H306" s="89"/>
      <c r="I306" s="99">
        <v>195444413</v>
      </c>
      <c r="J306" s="84" t="s">
        <v>644</v>
      </c>
      <c r="K306" s="84"/>
      <c r="L306" s="101" t="s">
        <v>644</v>
      </c>
    </row>
    <row r="307" spans="2:12">
      <c r="B307" s="88" t="s">
        <v>5351</v>
      </c>
      <c r="C307" s="84" t="s">
        <v>5352</v>
      </c>
      <c r="D307" s="84"/>
      <c r="E307" s="49"/>
      <c r="F307" s="84"/>
      <c r="G307" s="49"/>
      <c r="H307" s="89"/>
      <c r="I307" s="99">
        <v>47974080</v>
      </c>
      <c r="J307" s="84" t="s">
        <v>644</v>
      </c>
      <c r="K307" s="84"/>
      <c r="L307" s="101" t="s">
        <v>644</v>
      </c>
    </row>
    <row r="308" spans="2:12" ht="27.6">
      <c r="B308" s="88" t="s">
        <v>5179</v>
      </c>
      <c r="C308" s="84" t="s">
        <v>5180</v>
      </c>
      <c r="D308" s="84"/>
      <c r="E308" s="49"/>
      <c r="F308" s="84"/>
      <c r="G308" s="49"/>
      <c r="H308" s="89"/>
      <c r="I308" s="99">
        <v>59985824</v>
      </c>
      <c r="J308" s="84" t="s">
        <v>644</v>
      </c>
      <c r="K308" s="84"/>
      <c r="L308" s="101" t="s">
        <v>644</v>
      </c>
    </row>
    <row r="309" spans="2:12">
      <c r="B309" s="88"/>
      <c r="C309" s="84" t="s">
        <v>6188</v>
      </c>
      <c r="D309" s="84"/>
      <c r="E309" s="49"/>
      <c r="F309" s="84"/>
      <c r="G309" s="49"/>
      <c r="H309" s="89"/>
      <c r="I309" s="99">
        <v>199985597</v>
      </c>
      <c r="J309" s="84" t="s">
        <v>644</v>
      </c>
      <c r="K309" s="84"/>
      <c r="L309" s="101" t="s">
        <v>644</v>
      </c>
    </row>
    <row r="310" spans="2:12">
      <c r="B310" s="88" t="s">
        <v>5765</v>
      </c>
      <c r="C310" s="84" t="s">
        <v>5766</v>
      </c>
      <c r="D310" s="84"/>
      <c r="E310" s="49"/>
      <c r="F310" s="84"/>
      <c r="G310" s="49"/>
      <c r="H310" s="89"/>
      <c r="I310" s="99">
        <v>97190700</v>
      </c>
      <c r="J310" s="84" t="s">
        <v>644</v>
      </c>
      <c r="K310" s="84"/>
      <c r="L310" s="101" t="s">
        <v>644</v>
      </c>
    </row>
    <row r="311" spans="2:12" ht="27.6">
      <c r="B311" s="88" t="s">
        <v>5197</v>
      </c>
      <c r="C311" s="84" t="s">
        <v>5198</v>
      </c>
      <c r="D311" s="84"/>
      <c r="E311" s="49"/>
      <c r="F311" s="84"/>
      <c r="G311" s="49"/>
      <c r="H311" s="89"/>
      <c r="I311" s="99">
        <v>364653346</v>
      </c>
      <c r="J311" s="84" t="s">
        <v>644</v>
      </c>
      <c r="K311" s="84"/>
      <c r="L311" s="101" t="s">
        <v>644</v>
      </c>
    </row>
    <row r="312" spans="2:12" ht="41.45">
      <c r="B312" s="88" t="s">
        <v>5564</v>
      </c>
      <c r="C312" s="84" t="s">
        <v>5565</v>
      </c>
      <c r="D312" s="84"/>
      <c r="E312" s="49"/>
      <c r="F312" s="84"/>
      <c r="G312" s="49"/>
      <c r="H312" s="89"/>
      <c r="I312" s="99">
        <v>79279244</v>
      </c>
      <c r="J312" s="84" t="s">
        <v>644</v>
      </c>
      <c r="K312" s="84"/>
      <c r="L312" s="101" t="s">
        <v>644</v>
      </c>
    </row>
    <row r="313" spans="2:12">
      <c r="B313" s="88" t="s">
        <v>322</v>
      </c>
      <c r="C313" s="84" t="s">
        <v>6138</v>
      </c>
      <c r="D313" s="84"/>
      <c r="E313" s="49"/>
      <c r="F313" s="84"/>
      <c r="G313" s="49"/>
      <c r="H313" s="89"/>
      <c r="I313" s="99">
        <v>88105880</v>
      </c>
      <c r="J313" s="84" t="s">
        <v>644</v>
      </c>
      <c r="K313" s="84"/>
      <c r="L313" s="101" t="s">
        <v>644</v>
      </c>
    </row>
    <row r="314" spans="2:12" ht="27.6">
      <c r="B314" s="88" t="s">
        <v>4922</v>
      </c>
      <c r="C314" s="84" t="s">
        <v>4923</v>
      </c>
      <c r="D314" s="84"/>
      <c r="E314" s="49"/>
      <c r="F314" s="84"/>
      <c r="G314" s="49"/>
      <c r="H314" s="89"/>
      <c r="I314" s="99">
        <v>49755746</v>
      </c>
      <c r="J314" s="84" t="s">
        <v>644</v>
      </c>
      <c r="K314" s="84"/>
      <c r="L314" s="101" t="s">
        <v>644</v>
      </c>
    </row>
    <row r="315" spans="2:12" ht="27.6">
      <c r="B315" s="88" t="s">
        <v>5181</v>
      </c>
      <c r="C315" s="84" t="s">
        <v>5182</v>
      </c>
      <c r="D315" s="84"/>
      <c r="E315" s="49"/>
      <c r="F315" s="84"/>
      <c r="G315" s="49"/>
      <c r="H315" s="89"/>
      <c r="I315" s="99">
        <v>105793490</v>
      </c>
      <c r="J315" s="84" t="s">
        <v>644</v>
      </c>
      <c r="K315" s="84"/>
      <c r="L315" s="101" t="s">
        <v>644</v>
      </c>
    </row>
    <row r="316" spans="2:12" ht="27.6">
      <c r="B316" s="90" t="s">
        <v>576</v>
      </c>
      <c r="C316" s="84" t="s">
        <v>6088</v>
      </c>
      <c r="D316" s="84"/>
      <c r="E316" s="49"/>
      <c r="F316" s="84"/>
      <c r="G316" s="49"/>
      <c r="H316" s="89"/>
      <c r="I316" s="99">
        <v>1682487081</v>
      </c>
      <c r="J316" s="84" t="s">
        <v>644</v>
      </c>
      <c r="K316" s="84"/>
      <c r="L316" s="101" t="s">
        <v>644</v>
      </c>
    </row>
    <row r="317" spans="2:12" ht="27.6">
      <c r="B317" s="90" t="s">
        <v>5359</v>
      </c>
      <c r="C317" s="84" t="s">
        <v>5360</v>
      </c>
      <c r="D317" s="84"/>
      <c r="E317" s="49"/>
      <c r="F317" s="84"/>
      <c r="G317" s="49"/>
      <c r="H317" s="89"/>
      <c r="I317" s="99">
        <v>1206785754</v>
      </c>
      <c r="J317" s="86" t="s">
        <v>644</v>
      </c>
      <c r="K317" s="84"/>
      <c r="L317" s="101" t="s">
        <v>644</v>
      </c>
    </row>
    <row r="318" spans="2:12" ht="27.6">
      <c r="B318" s="88" t="s">
        <v>6034</v>
      </c>
      <c r="C318" s="84" t="s">
        <v>6620</v>
      </c>
      <c r="D318" s="84"/>
      <c r="E318" s="49"/>
      <c r="F318" s="84"/>
      <c r="G318" s="49"/>
      <c r="H318" s="89"/>
      <c r="I318" s="99">
        <v>3127859424</v>
      </c>
      <c r="J318" s="86" t="s">
        <v>644</v>
      </c>
      <c r="K318" s="84"/>
      <c r="L318" s="101" t="s">
        <v>644</v>
      </c>
    </row>
    <row r="319" spans="2:12">
      <c r="B319" s="88" t="s">
        <v>6329</v>
      </c>
      <c r="C319" s="84" t="s">
        <v>6621</v>
      </c>
      <c r="D319" s="84"/>
      <c r="E319" s="49"/>
      <c r="F319" s="84"/>
      <c r="G319" s="49"/>
      <c r="H319" s="89"/>
      <c r="I319" s="99">
        <v>422059643</v>
      </c>
      <c r="J319" s="86" t="s">
        <v>644</v>
      </c>
      <c r="K319" s="84"/>
      <c r="L319" s="101" t="s">
        <v>644</v>
      </c>
    </row>
    <row r="320" spans="2:12">
      <c r="B320" s="90" t="s">
        <v>5850</v>
      </c>
      <c r="C320" s="84" t="s">
        <v>5851</v>
      </c>
      <c r="D320" s="84"/>
      <c r="E320" s="49"/>
      <c r="F320" s="84"/>
      <c r="G320" s="49"/>
      <c r="H320" s="89"/>
      <c r="I320" s="99">
        <v>53690000</v>
      </c>
      <c r="J320" s="86" t="s">
        <v>644</v>
      </c>
      <c r="K320" s="84"/>
      <c r="L320" s="101" t="s">
        <v>644</v>
      </c>
    </row>
    <row r="321" spans="2:12">
      <c r="B321" s="90" t="s">
        <v>5221</v>
      </c>
      <c r="C321" s="84" t="s">
        <v>5222</v>
      </c>
      <c r="D321" s="84"/>
      <c r="E321" s="49"/>
      <c r="F321" s="84"/>
      <c r="G321" s="49"/>
      <c r="H321" s="89"/>
      <c r="I321" s="99">
        <v>46560015</v>
      </c>
      <c r="J321" s="86" t="s">
        <v>644</v>
      </c>
      <c r="K321" s="84"/>
      <c r="L321" s="101" t="s">
        <v>644</v>
      </c>
    </row>
    <row r="322" spans="2:12">
      <c r="B322" s="88" t="s">
        <v>6119</v>
      </c>
      <c r="C322" s="84" t="s">
        <v>6622</v>
      </c>
      <c r="D322" s="84"/>
      <c r="E322" s="49"/>
      <c r="F322" s="84"/>
      <c r="G322" s="49"/>
      <c r="H322" s="89"/>
      <c r="I322" s="99">
        <v>213957155</v>
      </c>
      <c r="J322" s="86" t="s">
        <v>644</v>
      </c>
      <c r="K322" s="84"/>
      <c r="L322" s="101" t="s">
        <v>644</v>
      </c>
    </row>
    <row r="323" spans="2:12" ht="27.6">
      <c r="B323" s="88" t="s">
        <v>5919</v>
      </c>
      <c r="C323" s="84" t="s">
        <v>5920</v>
      </c>
      <c r="D323" s="84"/>
      <c r="E323" s="49"/>
      <c r="F323" s="84"/>
      <c r="G323" s="49"/>
      <c r="H323" s="89"/>
      <c r="I323" s="99">
        <v>88535751</v>
      </c>
      <c r="J323" s="86" t="s">
        <v>644</v>
      </c>
      <c r="K323" s="84"/>
      <c r="L323" s="101" t="s">
        <v>644</v>
      </c>
    </row>
    <row r="324" spans="2:12">
      <c r="B324" s="90" t="s">
        <v>5253</v>
      </c>
      <c r="C324" s="84" t="s">
        <v>6623</v>
      </c>
      <c r="D324" s="84"/>
      <c r="E324" s="49"/>
      <c r="F324" s="84"/>
      <c r="G324" s="49"/>
      <c r="H324" s="89"/>
      <c r="I324" s="99">
        <v>4695641086</v>
      </c>
      <c r="J324" s="86" t="s">
        <v>644</v>
      </c>
      <c r="K324" s="84"/>
      <c r="L324" s="101" t="s">
        <v>644</v>
      </c>
    </row>
    <row r="325" spans="2:12" ht="27.6">
      <c r="B325" s="88" t="s">
        <v>5133</v>
      </c>
      <c r="C325" s="84" t="s">
        <v>5134</v>
      </c>
      <c r="D325" s="84"/>
      <c r="E325" s="49"/>
      <c r="F325" s="84"/>
      <c r="G325" s="49"/>
      <c r="H325" s="89"/>
      <c r="I325" s="99">
        <v>260401515</v>
      </c>
      <c r="J325" s="86" t="s">
        <v>644</v>
      </c>
      <c r="K325" s="84"/>
      <c r="L325" s="101" t="s">
        <v>644</v>
      </c>
    </row>
    <row r="326" spans="2:12">
      <c r="B326" s="90"/>
      <c r="C326" s="84" t="s">
        <v>6190</v>
      </c>
      <c r="D326" s="84"/>
      <c r="E326" s="49"/>
      <c r="F326" s="84"/>
      <c r="G326" s="49"/>
      <c r="H326" s="89"/>
      <c r="I326" s="99">
        <v>51970997</v>
      </c>
      <c r="J326" s="86" t="s">
        <v>644</v>
      </c>
      <c r="K326" s="84"/>
      <c r="L326" s="101" t="s">
        <v>644</v>
      </c>
    </row>
    <row r="327" spans="2:12" ht="27.6">
      <c r="B327" s="88"/>
      <c r="C327" s="84" t="s">
        <v>6191</v>
      </c>
      <c r="D327" s="84"/>
      <c r="E327" s="49"/>
      <c r="F327" s="84"/>
      <c r="G327" s="49"/>
      <c r="H327" s="89"/>
      <c r="I327" s="99">
        <v>111570581</v>
      </c>
      <c r="J327" s="86" t="s">
        <v>644</v>
      </c>
      <c r="K327" s="84"/>
      <c r="L327" s="101" t="s">
        <v>644</v>
      </c>
    </row>
    <row r="328" spans="2:12">
      <c r="B328" s="90" t="s">
        <v>5875</v>
      </c>
      <c r="C328" s="84" t="s">
        <v>5876</v>
      </c>
      <c r="D328" s="84"/>
      <c r="E328" s="49"/>
      <c r="F328" s="84"/>
      <c r="G328" s="49"/>
      <c r="H328" s="89"/>
      <c r="I328" s="99">
        <v>169493016</v>
      </c>
      <c r="J328" s="86" t="s">
        <v>644</v>
      </c>
      <c r="K328" s="84"/>
      <c r="L328" s="101" t="s">
        <v>644</v>
      </c>
    </row>
    <row r="329" spans="2:12" ht="27.6">
      <c r="B329" s="90" t="s">
        <v>5448</v>
      </c>
      <c r="C329" s="84" t="s">
        <v>5449</v>
      </c>
      <c r="D329" s="84"/>
      <c r="E329" s="49"/>
      <c r="F329" s="84"/>
      <c r="G329" s="49"/>
      <c r="H329" s="89"/>
      <c r="I329" s="99">
        <v>274076721</v>
      </c>
      <c r="J329" s="86" t="s">
        <v>644</v>
      </c>
      <c r="K329" s="84"/>
      <c r="L329" s="101" t="s">
        <v>644</v>
      </c>
    </row>
    <row r="330" spans="2:12" ht="27.6">
      <c r="B330" s="88" t="s">
        <v>5555</v>
      </c>
      <c r="C330" s="84" t="s">
        <v>6624</v>
      </c>
      <c r="D330" s="84"/>
      <c r="E330" s="49"/>
      <c r="F330" s="84"/>
      <c r="G330" s="49"/>
      <c r="H330" s="89"/>
      <c r="I330" s="99">
        <v>50273900</v>
      </c>
      <c r="J330" s="86" t="s">
        <v>644</v>
      </c>
      <c r="K330" s="84"/>
      <c r="L330" s="101" t="s">
        <v>644</v>
      </c>
    </row>
    <row r="331" spans="2:12" ht="27.6">
      <c r="B331" s="88" t="s">
        <v>5761</v>
      </c>
      <c r="C331" s="84" t="s">
        <v>6625</v>
      </c>
      <c r="D331" s="84"/>
      <c r="E331" s="49"/>
      <c r="F331" s="84"/>
      <c r="G331" s="49"/>
      <c r="H331" s="89"/>
      <c r="I331" s="99">
        <v>115192308</v>
      </c>
      <c r="J331" s="86" t="s">
        <v>644</v>
      </c>
      <c r="K331" s="84"/>
      <c r="L331" s="101" t="s">
        <v>644</v>
      </c>
    </row>
    <row r="332" spans="2:12">
      <c r="B332" s="88" t="s">
        <v>6112</v>
      </c>
      <c r="C332" s="84" t="s">
        <v>6113</v>
      </c>
      <c r="D332" s="84"/>
      <c r="E332" s="49"/>
      <c r="F332" s="84"/>
      <c r="G332" s="49"/>
      <c r="H332" s="89"/>
      <c r="I332" s="99">
        <v>42102990</v>
      </c>
      <c r="J332" s="86" t="s">
        <v>644</v>
      </c>
      <c r="K332" s="84"/>
      <c r="L332" s="101" t="s">
        <v>644</v>
      </c>
    </row>
    <row r="333" spans="2:12" ht="27.6">
      <c r="B333" s="90" t="s">
        <v>6129</v>
      </c>
      <c r="C333" s="84" t="s">
        <v>6130</v>
      </c>
      <c r="D333" s="84"/>
      <c r="E333" s="49"/>
      <c r="F333" s="84"/>
      <c r="G333" s="49"/>
      <c r="H333" s="89"/>
      <c r="I333" s="99">
        <v>67854654</v>
      </c>
      <c r="J333" s="86" t="s">
        <v>644</v>
      </c>
      <c r="K333" s="84"/>
      <c r="L333" s="101" t="s">
        <v>644</v>
      </c>
    </row>
    <row r="334" spans="2:12">
      <c r="B334" s="88" t="s">
        <v>4812</v>
      </c>
      <c r="C334" s="84" t="s">
        <v>4813</v>
      </c>
      <c r="D334" s="84"/>
      <c r="E334" s="49"/>
      <c r="F334" s="84"/>
      <c r="G334" s="49"/>
      <c r="H334" s="89"/>
      <c r="I334" s="99">
        <v>72314100</v>
      </c>
      <c r="J334" s="86" t="s">
        <v>644</v>
      </c>
      <c r="K334" s="84"/>
      <c r="L334" s="101" t="s">
        <v>644</v>
      </c>
    </row>
    <row r="335" spans="2:12" ht="27.6">
      <c r="B335" s="88"/>
      <c r="C335" s="84" t="s">
        <v>6198</v>
      </c>
      <c r="D335" s="84"/>
      <c r="E335" s="49"/>
      <c r="F335" s="84"/>
      <c r="G335" s="49"/>
      <c r="H335" s="89"/>
      <c r="I335" s="99">
        <v>144458328</v>
      </c>
      <c r="J335" s="86" t="s">
        <v>644</v>
      </c>
      <c r="K335" s="84"/>
      <c r="L335" s="101" t="s">
        <v>644</v>
      </c>
    </row>
    <row r="336" spans="2:12">
      <c r="B336" s="90" t="s">
        <v>5327</v>
      </c>
      <c r="C336" s="84" t="s">
        <v>5328</v>
      </c>
      <c r="D336" s="84"/>
      <c r="E336" s="49"/>
      <c r="F336" s="84"/>
      <c r="G336" s="49"/>
      <c r="H336" s="89"/>
      <c r="I336" s="99">
        <v>49447900</v>
      </c>
      <c r="J336" s="86" t="s">
        <v>644</v>
      </c>
      <c r="K336" s="84"/>
      <c r="L336" s="101" t="s">
        <v>644</v>
      </c>
    </row>
    <row r="337" spans="2:12">
      <c r="B337" s="90" t="s">
        <v>5266</v>
      </c>
      <c r="C337" s="84" t="s">
        <v>6626</v>
      </c>
      <c r="D337" s="84"/>
      <c r="E337" s="49"/>
      <c r="F337" s="84"/>
      <c r="G337" s="49"/>
      <c r="H337" s="89"/>
      <c r="I337" s="99">
        <v>338154026</v>
      </c>
      <c r="J337" s="86" t="s">
        <v>644</v>
      </c>
      <c r="K337" s="84"/>
      <c r="L337" s="101" t="s">
        <v>644</v>
      </c>
    </row>
    <row r="338" spans="2:12">
      <c r="B338" s="90" t="s">
        <v>5722</v>
      </c>
      <c r="C338" s="84" t="s">
        <v>5723</v>
      </c>
      <c r="D338" s="84"/>
      <c r="E338" s="49"/>
      <c r="F338" s="84"/>
      <c r="G338" s="49"/>
      <c r="H338" s="89"/>
      <c r="I338" s="99">
        <v>90836492</v>
      </c>
      <c r="J338" s="86" t="s">
        <v>644</v>
      </c>
      <c r="K338" s="84"/>
      <c r="L338" s="101" t="s">
        <v>644</v>
      </c>
    </row>
    <row r="339" spans="2:12" ht="27.6">
      <c r="B339" s="88"/>
      <c r="C339" s="84" t="s">
        <v>6200</v>
      </c>
      <c r="D339" s="84"/>
      <c r="E339" s="49"/>
      <c r="F339" s="84"/>
      <c r="G339" s="49"/>
      <c r="H339" s="89"/>
      <c r="I339" s="99">
        <v>30157100</v>
      </c>
      <c r="J339" s="86" t="s">
        <v>644</v>
      </c>
      <c r="K339" s="84"/>
      <c r="L339" s="101" t="s">
        <v>644</v>
      </c>
    </row>
    <row r="340" spans="2:12">
      <c r="B340" s="90" t="s">
        <v>5787</v>
      </c>
      <c r="C340" s="84" t="s">
        <v>5788</v>
      </c>
      <c r="D340" s="84"/>
      <c r="E340" s="49"/>
      <c r="F340" s="84"/>
      <c r="G340" s="49"/>
      <c r="H340" s="89"/>
      <c r="I340" s="99">
        <v>255396085</v>
      </c>
      <c r="J340" s="86" t="s">
        <v>644</v>
      </c>
      <c r="K340" s="84"/>
      <c r="L340" s="101" t="s">
        <v>644</v>
      </c>
    </row>
    <row r="341" spans="2:12">
      <c r="B341" s="88" t="s">
        <v>5644</v>
      </c>
      <c r="C341" s="84" t="s">
        <v>5645</v>
      </c>
      <c r="D341" s="84"/>
      <c r="E341" s="49"/>
      <c r="F341" s="84"/>
      <c r="G341" s="49"/>
      <c r="H341" s="89"/>
      <c r="I341" s="99">
        <v>46610000</v>
      </c>
      <c r="J341" s="86" t="s">
        <v>644</v>
      </c>
      <c r="K341" s="84"/>
      <c r="L341" s="101" t="s">
        <v>644</v>
      </c>
    </row>
    <row r="342" spans="2:12">
      <c r="B342" s="88" t="s">
        <v>5229</v>
      </c>
      <c r="C342" s="84" t="s">
        <v>5230</v>
      </c>
      <c r="D342" s="84"/>
      <c r="E342" s="49"/>
      <c r="F342" s="84"/>
      <c r="G342" s="49"/>
      <c r="H342" s="89">
        <v>77349000</v>
      </c>
      <c r="I342" s="99"/>
      <c r="J342" s="86"/>
      <c r="K342" s="84"/>
      <c r="L342" s="232" t="s">
        <v>649</v>
      </c>
    </row>
    <row r="343" spans="2:12">
      <c r="B343" s="88" t="s">
        <v>5229</v>
      </c>
      <c r="C343" s="84" t="s">
        <v>5230</v>
      </c>
      <c r="D343" s="84"/>
      <c r="E343" s="49"/>
      <c r="F343" s="84"/>
      <c r="G343" s="49"/>
      <c r="H343" s="89">
        <v>820100</v>
      </c>
      <c r="I343" s="99"/>
      <c r="J343" s="86"/>
      <c r="K343" s="84"/>
      <c r="L343" s="232" t="s">
        <v>649</v>
      </c>
    </row>
    <row r="344" spans="2:12" ht="27.6">
      <c r="B344" s="88" t="s">
        <v>5506</v>
      </c>
      <c r="C344" s="84" t="s">
        <v>5507</v>
      </c>
      <c r="D344" s="84"/>
      <c r="E344" s="49"/>
      <c r="F344" s="84"/>
      <c r="G344" s="49"/>
      <c r="H344" s="89">
        <v>10325000</v>
      </c>
      <c r="I344" s="99"/>
      <c r="J344" s="86"/>
      <c r="K344" s="84"/>
      <c r="L344" s="232" t="s">
        <v>649</v>
      </c>
    </row>
    <row r="345" spans="2:12" ht="27.6">
      <c r="B345" s="88" t="s">
        <v>5297</v>
      </c>
      <c r="C345" s="84" t="s">
        <v>6627</v>
      </c>
      <c r="D345" s="84"/>
      <c r="E345" s="49"/>
      <c r="F345" s="84"/>
      <c r="G345" s="49"/>
      <c r="H345" s="89">
        <v>29488200</v>
      </c>
      <c r="I345" s="99"/>
      <c r="J345" s="86"/>
      <c r="K345" s="84"/>
      <c r="L345" s="232" t="s">
        <v>649</v>
      </c>
    </row>
    <row r="346" spans="2:12" ht="27.6">
      <c r="B346" s="88" t="s">
        <v>5297</v>
      </c>
      <c r="C346" s="84" t="s">
        <v>6627</v>
      </c>
      <c r="D346" s="84"/>
      <c r="E346" s="49"/>
      <c r="F346" s="84"/>
      <c r="G346" s="49"/>
      <c r="H346" s="89">
        <v>1770000</v>
      </c>
      <c r="I346" s="99"/>
      <c r="J346" s="86"/>
      <c r="K346" s="84"/>
      <c r="L346" s="232" t="s">
        <v>649</v>
      </c>
    </row>
    <row r="347" spans="2:12" ht="27.6">
      <c r="B347" s="88" t="s">
        <v>5297</v>
      </c>
      <c r="C347" s="84" t="s">
        <v>6627</v>
      </c>
      <c r="D347" s="84"/>
      <c r="E347" s="49"/>
      <c r="F347" s="84"/>
      <c r="G347" s="49"/>
      <c r="H347" s="89">
        <v>25665000</v>
      </c>
      <c r="I347" s="99"/>
      <c r="J347" s="86"/>
      <c r="K347" s="84"/>
      <c r="L347" s="232" t="s">
        <v>649</v>
      </c>
    </row>
    <row r="348" spans="2:12" ht="27.6">
      <c r="B348" s="88" t="s">
        <v>5297</v>
      </c>
      <c r="C348" s="84" t="s">
        <v>6627</v>
      </c>
      <c r="D348" s="84"/>
      <c r="E348" s="49"/>
      <c r="F348" s="84"/>
      <c r="G348" s="49"/>
      <c r="H348" s="89">
        <v>6402562</v>
      </c>
      <c r="I348" s="99"/>
      <c r="J348" s="86"/>
      <c r="K348" s="84"/>
      <c r="L348" s="232" t="s">
        <v>649</v>
      </c>
    </row>
    <row r="349" spans="2:12" ht="27.6">
      <c r="B349" s="88" t="s">
        <v>5297</v>
      </c>
      <c r="C349" s="84" t="s">
        <v>6627</v>
      </c>
      <c r="D349" s="84"/>
      <c r="E349" s="49"/>
      <c r="F349" s="84"/>
      <c r="G349" s="49"/>
      <c r="H349" s="89">
        <v>18967615</v>
      </c>
      <c r="I349" s="99"/>
      <c r="J349" s="86"/>
      <c r="K349" s="84"/>
      <c r="L349" s="232" t="s">
        <v>649</v>
      </c>
    </row>
    <row r="350" spans="2:12" ht="27.6">
      <c r="B350" s="88" t="s">
        <v>6135</v>
      </c>
      <c r="C350" s="84" t="s">
        <v>6136</v>
      </c>
      <c r="D350" s="84"/>
      <c r="E350" s="49"/>
      <c r="F350" s="84"/>
      <c r="G350" s="49"/>
      <c r="H350" s="89">
        <v>437500</v>
      </c>
      <c r="I350" s="99"/>
      <c r="J350" s="86"/>
      <c r="K350" s="84"/>
      <c r="L350" s="232" t="s">
        <v>649</v>
      </c>
    </row>
    <row r="351" spans="2:12">
      <c r="B351" s="88" t="s">
        <v>6320</v>
      </c>
      <c r="C351" s="84" t="s">
        <v>6628</v>
      </c>
      <c r="D351" s="84"/>
      <c r="E351" s="49"/>
      <c r="F351" s="84"/>
      <c r="G351" s="49"/>
      <c r="H351" s="89">
        <v>28102750</v>
      </c>
      <c r="I351" s="99"/>
      <c r="J351" s="86"/>
      <c r="K351" s="84"/>
      <c r="L351" s="232" t="s">
        <v>649</v>
      </c>
    </row>
    <row r="352" spans="2:12">
      <c r="B352" s="88" t="s">
        <v>6320</v>
      </c>
      <c r="C352" s="84" t="s">
        <v>6628</v>
      </c>
      <c r="D352" s="84"/>
      <c r="E352" s="49"/>
      <c r="F352" s="84"/>
      <c r="G352" s="49"/>
      <c r="H352" s="89">
        <v>15644527</v>
      </c>
      <c r="I352" s="99"/>
      <c r="J352" s="86"/>
      <c r="K352" s="84"/>
      <c r="L352" s="232" t="s">
        <v>649</v>
      </c>
    </row>
    <row r="353" spans="2:12">
      <c r="B353" s="88" t="s">
        <v>6320</v>
      </c>
      <c r="C353" s="84" t="s">
        <v>6628</v>
      </c>
      <c r="D353" s="84"/>
      <c r="E353" s="49"/>
      <c r="F353" s="84"/>
      <c r="G353" s="49"/>
      <c r="H353" s="89">
        <v>381698672</v>
      </c>
      <c r="I353" s="99"/>
      <c r="J353" s="86"/>
      <c r="K353" s="84"/>
      <c r="L353" s="232" t="s">
        <v>649</v>
      </c>
    </row>
    <row r="354" spans="2:12">
      <c r="B354" s="88" t="s">
        <v>6320</v>
      </c>
      <c r="C354" s="84" t="s">
        <v>6628</v>
      </c>
      <c r="D354" s="84"/>
      <c r="E354" s="49"/>
      <c r="F354" s="84"/>
      <c r="G354" s="49"/>
      <c r="H354" s="89">
        <v>185789682</v>
      </c>
      <c r="I354" s="99"/>
      <c r="J354" s="86"/>
      <c r="K354" s="84"/>
      <c r="L354" s="232" t="s">
        <v>649</v>
      </c>
    </row>
    <row r="355" spans="2:12">
      <c r="B355" s="88" t="s">
        <v>6320</v>
      </c>
      <c r="C355" s="84" t="s">
        <v>6628</v>
      </c>
      <c r="D355" s="84"/>
      <c r="E355" s="49"/>
      <c r="F355" s="84"/>
      <c r="G355" s="49"/>
      <c r="H355" s="89">
        <v>375017919</v>
      </c>
      <c r="I355" s="99"/>
      <c r="J355" s="86"/>
      <c r="K355" s="84"/>
      <c r="L355" s="232" t="s">
        <v>649</v>
      </c>
    </row>
    <row r="356" spans="2:12">
      <c r="B356" s="88" t="s">
        <v>6056</v>
      </c>
      <c r="C356" s="84" t="s">
        <v>6629</v>
      </c>
      <c r="D356" s="84"/>
      <c r="E356" s="49"/>
      <c r="F356" s="84"/>
      <c r="G356" s="49"/>
      <c r="H356" s="89">
        <v>13526455</v>
      </c>
      <c r="I356" s="99"/>
      <c r="J356" s="86"/>
      <c r="K356" s="84"/>
      <c r="L356" s="232" t="s">
        <v>649</v>
      </c>
    </row>
    <row r="357" spans="2:12">
      <c r="B357" s="88" t="s">
        <v>6056</v>
      </c>
      <c r="C357" s="84" t="s">
        <v>6629</v>
      </c>
      <c r="D357" s="84"/>
      <c r="E357" s="49"/>
      <c r="F357" s="84"/>
      <c r="G357" s="49"/>
      <c r="H357" s="89">
        <v>4528075</v>
      </c>
      <c r="I357" s="99"/>
      <c r="J357" s="86"/>
      <c r="K357" s="84"/>
      <c r="L357" s="232" t="s">
        <v>649</v>
      </c>
    </row>
    <row r="358" spans="2:12">
      <c r="B358" s="88" t="s">
        <v>6056</v>
      </c>
      <c r="C358" s="84" t="s">
        <v>6629</v>
      </c>
      <c r="D358" s="84"/>
      <c r="E358" s="49"/>
      <c r="F358" s="84"/>
      <c r="G358" s="49"/>
      <c r="H358" s="89">
        <v>8777890</v>
      </c>
      <c r="I358" s="99"/>
      <c r="J358" s="86"/>
      <c r="K358" s="84"/>
      <c r="L358" s="232" t="s">
        <v>649</v>
      </c>
    </row>
    <row r="359" spans="2:12">
      <c r="B359" s="88" t="s">
        <v>6056</v>
      </c>
      <c r="C359" s="84" t="s">
        <v>6629</v>
      </c>
      <c r="D359" s="84"/>
      <c r="E359" s="49"/>
      <c r="F359" s="84"/>
      <c r="G359" s="49"/>
      <c r="H359" s="89">
        <v>6684491</v>
      </c>
      <c r="I359" s="99"/>
      <c r="J359" s="86"/>
      <c r="K359" s="84"/>
      <c r="L359" s="232" t="s">
        <v>649</v>
      </c>
    </row>
    <row r="360" spans="2:12">
      <c r="B360" s="88" t="s">
        <v>6056</v>
      </c>
      <c r="C360" s="84" t="s">
        <v>6629</v>
      </c>
      <c r="D360" s="84"/>
      <c r="E360" s="49"/>
      <c r="F360" s="84"/>
      <c r="G360" s="49"/>
      <c r="H360" s="89">
        <v>5896441</v>
      </c>
      <c r="I360" s="99"/>
      <c r="J360" s="86"/>
      <c r="K360" s="84"/>
      <c r="L360" s="232" t="s">
        <v>649</v>
      </c>
    </row>
    <row r="361" spans="2:12">
      <c r="B361" s="88" t="s">
        <v>6056</v>
      </c>
      <c r="C361" s="84" t="s">
        <v>6629</v>
      </c>
      <c r="D361" s="84"/>
      <c r="E361" s="49"/>
      <c r="F361" s="84"/>
      <c r="G361" s="49"/>
      <c r="H361" s="89">
        <v>8043499</v>
      </c>
      <c r="I361" s="99"/>
      <c r="J361" s="86"/>
      <c r="K361" s="84"/>
      <c r="L361" s="232" t="s">
        <v>649</v>
      </c>
    </row>
    <row r="362" spans="2:12">
      <c r="B362" s="88" t="s">
        <v>6056</v>
      </c>
      <c r="C362" s="84" t="s">
        <v>6629</v>
      </c>
      <c r="D362" s="84"/>
      <c r="E362" s="49"/>
      <c r="F362" s="84"/>
      <c r="G362" s="49"/>
      <c r="H362" s="89">
        <v>5801967</v>
      </c>
      <c r="I362" s="99"/>
      <c r="J362" s="86"/>
      <c r="K362" s="84"/>
      <c r="L362" s="232" t="s">
        <v>649</v>
      </c>
    </row>
    <row r="363" spans="2:12">
      <c r="B363" s="88" t="s">
        <v>6056</v>
      </c>
      <c r="C363" s="84" t="s">
        <v>6629</v>
      </c>
      <c r="D363" s="84"/>
      <c r="E363" s="49"/>
      <c r="F363" s="84"/>
      <c r="G363" s="49"/>
      <c r="H363" s="89">
        <v>5569777</v>
      </c>
      <c r="I363" s="99"/>
      <c r="J363" s="86"/>
      <c r="K363" s="84"/>
      <c r="L363" s="232" t="s">
        <v>649</v>
      </c>
    </row>
    <row r="364" spans="2:12">
      <c r="B364" s="88" t="s">
        <v>6056</v>
      </c>
      <c r="C364" s="84" t="s">
        <v>6629</v>
      </c>
      <c r="D364" s="84"/>
      <c r="E364" s="49"/>
      <c r="F364" s="84"/>
      <c r="G364" s="49"/>
      <c r="H364" s="89">
        <v>7582996</v>
      </c>
      <c r="I364" s="99"/>
      <c r="J364" s="86"/>
      <c r="K364" s="84"/>
      <c r="L364" s="232" t="s">
        <v>649</v>
      </c>
    </row>
    <row r="365" spans="2:12">
      <c r="B365" s="88" t="s">
        <v>6056</v>
      </c>
      <c r="C365" s="84" t="s">
        <v>6629</v>
      </c>
      <c r="D365" s="84"/>
      <c r="E365" s="49"/>
      <c r="F365" s="84"/>
      <c r="G365" s="49"/>
      <c r="H365" s="89">
        <v>5143005</v>
      </c>
      <c r="I365" s="99"/>
      <c r="J365" s="86"/>
      <c r="K365" s="84"/>
      <c r="L365" s="232" t="s">
        <v>649</v>
      </c>
    </row>
    <row r="366" spans="2:12">
      <c r="B366" s="88" t="s">
        <v>6056</v>
      </c>
      <c r="C366" s="84" t="s">
        <v>6629</v>
      </c>
      <c r="D366" s="84"/>
      <c r="E366" s="49"/>
      <c r="F366" s="84"/>
      <c r="G366" s="49"/>
      <c r="H366" s="89">
        <v>7002819</v>
      </c>
      <c r="I366" s="99"/>
      <c r="J366" s="86"/>
      <c r="K366" s="84"/>
      <c r="L366" s="232" t="s">
        <v>649</v>
      </c>
    </row>
    <row r="367" spans="2:12" ht="27.6">
      <c r="B367" s="88" t="s">
        <v>5177</v>
      </c>
      <c r="C367" s="84" t="s">
        <v>5178</v>
      </c>
      <c r="D367" s="84"/>
      <c r="E367" s="49"/>
      <c r="F367" s="84"/>
      <c r="G367" s="49"/>
      <c r="H367" s="89">
        <v>7257000</v>
      </c>
      <c r="I367" s="99"/>
      <c r="J367" s="86"/>
      <c r="K367" s="84"/>
      <c r="L367" s="232" t="s">
        <v>649</v>
      </c>
    </row>
    <row r="368" spans="2:12" ht="27.6">
      <c r="B368" s="88" t="s">
        <v>5177</v>
      </c>
      <c r="C368" s="84" t="s">
        <v>5178</v>
      </c>
      <c r="D368" s="84"/>
      <c r="E368" s="49"/>
      <c r="F368" s="84"/>
      <c r="G368" s="49"/>
      <c r="H368" s="89">
        <v>22193440</v>
      </c>
      <c r="I368" s="99"/>
      <c r="J368" s="86"/>
      <c r="K368" s="84"/>
      <c r="L368" s="232" t="s">
        <v>649</v>
      </c>
    </row>
    <row r="369" spans="2:12" ht="27.6">
      <c r="B369" s="88" t="s">
        <v>5177</v>
      </c>
      <c r="C369" s="84" t="s">
        <v>5178</v>
      </c>
      <c r="D369" s="84"/>
      <c r="E369" s="49"/>
      <c r="F369" s="84"/>
      <c r="G369" s="49"/>
      <c r="H369" s="89">
        <v>88484660</v>
      </c>
      <c r="I369" s="99"/>
      <c r="J369" s="86"/>
      <c r="K369" s="84"/>
      <c r="L369" s="232" t="s">
        <v>649</v>
      </c>
    </row>
    <row r="370" spans="2:12" ht="27.6">
      <c r="B370" s="88" t="s">
        <v>5177</v>
      </c>
      <c r="C370" s="84" t="s">
        <v>5178</v>
      </c>
      <c r="D370" s="84"/>
      <c r="E370" s="49"/>
      <c r="F370" s="84"/>
      <c r="G370" s="49"/>
      <c r="H370" s="89">
        <v>28675959</v>
      </c>
      <c r="I370" s="99"/>
      <c r="J370" s="86"/>
      <c r="K370" s="84"/>
      <c r="L370" s="232" t="s">
        <v>649</v>
      </c>
    </row>
    <row r="371" spans="2:12" ht="27.6">
      <c r="B371" s="88" t="s">
        <v>4876</v>
      </c>
      <c r="C371" s="84" t="s">
        <v>4877</v>
      </c>
      <c r="D371" s="84"/>
      <c r="E371" s="49"/>
      <c r="F371" s="84"/>
      <c r="G371" s="49"/>
      <c r="H371" s="89">
        <v>9143058</v>
      </c>
      <c r="I371" s="99"/>
      <c r="J371" s="86"/>
      <c r="K371" s="84"/>
      <c r="L371" s="232" t="s">
        <v>649</v>
      </c>
    </row>
    <row r="372" spans="2:12" ht="27.6">
      <c r="B372" s="88" t="s">
        <v>4876</v>
      </c>
      <c r="C372" s="84" t="s">
        <v>4877</v>
      </c>
      <c r="D372" s="84"/>
      <c r="E372" s="49"/>
      <c r="F372" s="84"/>
      <c r="G372" s="49"/>
      <c r="H372" s="89">
        <v>9182500</v>
      </c>
      <c r="I372" s="99"/>
      <c r="J372" s="86"/>
      <c r="K372" s="84"/>
      <c r="L372" s="232" t="s">
        <v>649</v>
      </c>
    </row>
    <row r="373" spans="2:12" ht="27.6">
      <c r="B373" s="88" t="s">
        <v>4876</v>
      </c>
      <c r="C373" s="84" t="s">
        <v>4877</v>
      </c>
      <c r="D373" s="84"/>
      <c r="E373" s="49"/>
      <c r="F373" s="84"/>
      <c r="G373" s="49"/>
      <c r="H373" s="89">
        <v>9459172</v>
      </c>
      <c r="I373" s="99"/>
      <c r="J373" s="86"/>
      <c r="K373" s="84"/>
      <c r="L373" s="232" t="s">
        <v>649</v>
      </c>
    </row>
    <row r="374" spans="2:12" ht="27.6">
      <c r="B374" s="88" t="s">
        <v>4876</v>
      </c>
      <c r="C374" s="84" t="s">
        <v>4877</v>
      </c>
      <c r="D374" s="84"/>
      <c r="E374" s="49"/>
      <c r="F374" s="84"/>
      <c r="G374" s="49"/>
      <c r="H374" s="89">
        <v>354000</v>
      </c>
      <c r="I374" s="99"/>
      <c r="J374" s="86"/>
      <c r="K374" s="84"/>
      <c r="L374" s="232" t="s">
        <v>649</v>
      </c>
    </row>
    <row r="375" spans="2:12" ht="27.6">
      <c r="B375" s="88" t="s">
        <v>4876</v>
      </c>
      <c r="C375" s="84" t="s">
        <v>4877</v>
      </c>
      <c r="D375" s="84"/>
      <c r="E375" s="49"/>
      <c r="F375" s="84"/>
      <c r="G375" s="49"/>
      <c r="H375" s="89">
        <v>18918344</v>
      </c>
      <c r="I375" s="99"/>
      <c r="J375" s="86"/>
      <c r="K375" s="84"/>
      <c r="L375" s="232" t="s">
        <v>649</v>
      </c>
    </row>
    <row r="376" spans="2:12" ht="27.6">
      <c r="B376" s="88" t="s">
        <v>4876</v>
      </c>
      <c r="C376" s="84" t="s">
        <v>4877</v>
      </c>
      <c r="D376" s="84"/>
      <c r="E376" s="49"/>
      <c r="F376" s="84"/>
      <c r="G376" s="49"/>
      <c r="H376" s="89">
        <v>9459172</v>
      </c>
      <c r="I376" s="99"/>
      <c r="J376" s="86"/>
      <c r="K376" s="84"/>
      <c r="L376" s="232" t="s">
        <v>649</v>
      </c>
    </row>
    <row r="377" spans="2:12" ht="27.6">
      <c r="B377" s="88" t="s">
        <v>4876</v>
      </c>
      <c r="C377" s="84" t="s">
        <v>4877</v>
      </c>
      <c r="D377" s="84"/>
      <c r="E377" s="49"/>
      <c r="F377" s="84"/>
      <c r="G377" s="49"/>
      <c r="H377" s="89">
        <v>9459172</v>
      </c>
      <c r="I377" s="99"/>
      <c r="J377" s="86"/>
      <c r="K377" s="84"/>
      <c r="L377" s="232" t="s">
        <v>649</v>
      </c>
    </row>
    <row r="378" spans="2:12" ht="27.6">
      <c r="B378" s="88" t="s">
        <v>4876</v>
      </c>
      <c r="C378" s="84" t="s">
        <v>4877</v>
      </c>
      <c r="D378" s="84"/>
      <c r="E378" s="49"/>
      <c r="F378" s="84"/>
      <c r="G378" s="49"/>
      <c r="H378" s="89">
        <v>9644710</v>
      </c>
      <c r="I378" s="99"/>
      <c r="J378" s="86"/>
      <c r="K378" s="84"/>
      <c r="L378" s="232" t="s">
        <v>649</v>
      </c>
    </row>
    <row r="379" spans="2:12" ht="27.6">
      <c r="B379" s="88" t="s">
        <v>4876</v>
      </c>
      <c r="C379" s="84" t="s">
        <v>4877</v>
      </c>
      <c r="D379" s="84"/>
      <c r="E379" s="49"/>
      <c r="F379" s="84"/>
      <c r="G379" s="49"/>
      <c r="H379" s="89">
        <v>9644710</v>
      </c>
      <c r="I379" s="99"/>
      <c r="J379" s="86"/>
      <c r="K379" s="84"/>
      <c r="L379" s="232" t="s">
        <v>649</v>
      </c>
    </row>
    <row r="380" spans="2:12" ht="27.6">
      <c r="B380" s="88" t="s">
        <v>4876</v>
      </c>
      <c r="C380" s="84" t="s">
        <v>4877</v>
      </c>
      <c r="D380" s="84"/>
      <c r="E380" s="49"/>
      <c r="F380" s="84"/>
      <c r="G380" s="49"/>
      <c r="H380" s="89">
        <v>413000</v>
      </c>
      <c r="I380" s="99"/>
      <c r="J380" s="86"/>
      <c r="K380" s="84"/>
      <c r="L380" s="232" t="s">
        <v>649</v>
      </c>
    </row>
    <row r="381" spans="2:12" ht="27.6">
      <c r="B381" s="88" t="s">
        <v>4876</v>
      </c>
      <c r="C381" s="84" t="s">
        <v>4877</v>
      </c>
      <c r="D381" s="84"/>
      <c r="E381" s="49"/>
      <c r="F381" s="84"/>
      <c r="G381" s="49"/>
      <c r="H381" s="89">
        <v>9644710</v>
      </c>
      <c r="I381" s="99"/>
      <c r="J381" s="86"/>
      <c r="K381" s="84"/>
      <c r="L381" s="232" t="s">
        <v>649</v>
      </c>
    </row>
    <row r="382" spans="2:12" ht="27.6">
      <c r="B382" s="88" t="s">
        <v>4876</v>
      </c>
      <c r="C382" s="84" t="s">
        <v>4877</v>
      </c>
      <c r="D382" s="84"/>
      <c r="E382" s="49"/>
      <c r="F382" s="84"/>
      <c r="G382" s="49"/>
      <c r="H382" s="89">
        <v>9644710</v>
      </c>
      <c r="I382" s="99"/>
      <c r="J382" s="86"/>
      <c r="K382" s="84"/>
      <c r="L382" s="232" t="s">
        <v>649</v>
      </c>
    </row>
    <row r="383" spans="2:12" ht="27.6">
      <c r="B383" s="88" t="s">
        <v>4876</v>
      </c>
      <c r="C383" s="84" t="s">
        <v>4877</v>
      </c>
      <c r="D383" s="84"/>
      <c r="E383" s="49"/>
      <c r="F383" s="84"/>
      <c r="G383" s="49"/>
      <c r="H383" s="89">
        <v>9644710</v>
      </c>
      <c r="I383" s="99"/>
      <c r="J383" s="86"/>
      <c r="K383" s="84"/>
      <c r="L383" s="232" t="s">
        <v>649</v>
      </c>
    </row>
    <row r="384" spans="2:12" ht="27.6">
      <c r="B384" s="88" t="s">
        <v>4876</v>
      </c>
      <c r="C384" s="84" t="s">
        <v>4877</v>
      </c>
      <c r="D384" s="84"/>
      <c r="E384" s="49"/>
      <c r="F384" s="84"/>
      <c r="G384" s="49"/>
      <c r="H384" s="89">
        <v>4130000</v>
      </c>
      <c r="I384" s="99"/>
      <c r="J384" s="86"/>
      <c r="K384" s="84"/>
      <c r="L384" s="232" t="s">
        <v>649</v>
      </c>
    </row>
    <row r="385" spans="2:12" ht="27.6">
      <c r="B385" s="88" t="s">
        <v>4876</v>
      </c>
      <c r="C385" s="84" t="s">
        <v>4877</v>
      </c>
      <c r="D385" s="84"/>
      <c r="E385" s="49"/>
      <c r="F385" s="84"/>
      <c r="G385" s="49"/>
      <c r="H385" s="89">
        <v>9644710</v>
      </c>
      <c r="I385" s="99"/>
      <c r="J385" s="86"/>
      <c r="K385" s="84"/>
      <c r="L385" s="232" t="s">
        <v>649</v>
      </c>
    </row>
    <row r="386" spans="2:12" ht="41.45">
      <c r="B386" s="88" t="s">
        <v>6332</v>
      </c>
      <c r="C386" s="84" t="s">
        <v>6630</v>
      </c>
      <c r="D386" s="84"/>
      <c r="E386" s="49"/>
      <c r="F386" s="84"/>
      <c r="G386" s="49"/>
      <c r="H386" s="89">
        <v>11540153</v>
      </c>
      <c r="I386" s="99"/>
      <c r="J386" s="86"/>
      <c r="K386" s="84"/>
      <c r="L386" s="232" t="s">
        <v>649</v>
      </c>
    </row>
    <row r="387" spans="2:12">
      <c r="B387" s="88" t="s">
        <v>5604</v>
      </c>
      <c r="C387" s="84" t="s">
        <v>5605</v>
      </c>
      <c r="D387" s="84"/>
      <c r="E387" s="49"/>
      <c r="F387" s="84"/>
      <c r="G387" s="49"/>
      <c r="H387" s="89">
        <v>333785771</v>
      </c>
      <c r="I387" s="99"/>
      <c r="J387" s="86"/>
      <c r="K387" s="84"/>
      <c r="L387" s="232" t="s">
        <v>649</v>
      </c>
    </row>
    <row r="388" spans="2:12">
      <c r="B388" s="88" t="s">
        <v>5604</v>
      </c>
      <c r="C388" s="84" t="s">
        <v>5605</v>
      </c>
      <c r="D388" s="84"/>
      <c r="E388" s="49"/>
      <c r="F388" s="84"/>
      <c r="G388" s="49"/>
      <c r="H388" s="89">
        <v>27827433</v>
      </c>
      <c r="I388" s="99"/>
      <c r="J388" s="86"/>
      <c r="K388" s="84"/>
      <c r="L388" s="232" t="s">
        <v>649</v>
      </c>
    </row>
    <row r="389" spans="2:12">
      <c r="B389" s="88" t="s">
        <v>5604</v>
      </c>
      <c r="C389" s="84" t="s">
        <v>5605</v>
      </c>
      <c r="D389" s="84"/>
      <c r="E389" s="49"/>
      <c r="F389" s="84"/>
      <c r="G389" s="49"/>
      <c r="H389" s="89">
        <v>10048339</v>
      </c>
      <c r="I389" s="99"/>
      <c r="J389" s="86"/>
      <c r="K389" s="84"/>
      <c r="L389" s="232" t="s">
        <v>649</v>
      </c>
    </row>
    <row r="390" spans="2:12">
      <c r="B390" s="88" t="s">
        <v>5604</v>
      </c>
      <c r="C390" s="84" t="s">
        <v>5605</v>
      </c>
      <c r="D390" s="84"/>
      <c r="E390" s="49"/>
      <c r="F390" s="84"/>
      <c r="G390" s="49"/>
      <c r="H390" s="89">
        <v>325148</v>
      </c>
      <c r="I390" s="99"/>
      <c r="J390" s="86"/>
      <c r="K390" s="84"/>
      <c r="L390" s="232" t="s">
        <v>649</v>
      </c>
    </row>
    <row r="391" spans="2:12">
      <c r="B391" s="88" t="s">
        <v>5604</v>
      </c>
      <c r="C391" s="84" t="s">
        <v>5605</v>
      </c>
      <c r="D391" s="84"/>
      <c r="E391" s="49"/>
      <c r="F391" s="84"/>
      <c r="G391" s="49"/>
      <c r="H391" s="89">
        <v>341165530</v>
      </c>
      <c r="I391" s="99"/>
      <c r="J391" s="86"/>
      <c r="K391" s="84"/>
      <c r="L391" s="232" t="s">
        <v>649</v>
      </c>
    </row>
    <row r="392" spans="2:12">
      <c r="B392" s="88" t="s">
        <v>5604</v>
      </c>
      <c r="C392" s="84" t="s">
        <v>5605</v>
      </c>
      <c r="D392" s="84"/>
      <c r="E392" s="49"/>
      <c r="F392" s="84"/>
      <c r="G392" s="49"/>
      <c r="H392" s="89">
        <v>24974471</v>
      </c>
      <c r="I392" s="99"/>
      <c r="J392" s="86"/>
      <c r="K392" s="84"/>
      <c r="L392" s="232" t="s">
        <v>649</v>
      </c>
    </row>
    <row r="393" spans="2:12">
      <c r="B393" s="88" t="s">
        <v>5604</v>
      </c>
      <c r="C393" s="84" t="s">
        <v>5605</v>
      </c>
      <c r="D393" s="84"/>
      <c r="E393" s="49"/>
      <c r="F393" s="84"/>
      <c r="G393" s="49"/>
      <c r="H393" s="89">
        <v>83605275</v>
      </c>
      <c r="I393" s="99"/>
      <c r="J393" s="86"/>
      <c r="K393" s="84"/>
      <c r="L393" s="232" t="s">
        <v>649</v>
      </c>
    </row>
    <row r="394" spans="2:12">
      <c r="B394" s="88" t="s">
        <v>5604</v>
      </c>
      <c r="C394" s="84" t="s">
        <v>5605</v>
      </c>
      <c r="D394" s="84"/>
      <c r="E394" s="49"/>
      <c r="F394" s="84"/>
      <c r="G394" s="49"/>
      <c r="H394" s="89">
        <v>511639888</v>
      </c>
      <c r="I394" s="99"/>
      <c r="J394" s="86"/>
      <c r="K394" s="84"/>
      <c r="L394" s="232" t="s">
        <v>649</v>
      </c>
    </row>
    <row r="395" spans="2:12">
      <c r="B395" s="88" t="s">
        <v>5604</v>
      </c>
      <c r="C395" s="84" t="s">
        <v>5605</v>
      </c>
      <c r="D395" s="84"/>
      <c r="E395" s="49"/>
      <c r="F395" s="84"/>
      <c r="G395" s="49"/>
      <c r="H395" s="89">
        <v>576675820</v>
      </c>
      <c r="I395" s="99"/>
      <c r="J395" s="86"/>
      <c r="K395" s="84"/>
      <c r="L395" s="232" t="s">
        <v>649</v>
      </c>
    </row>
    <row r="396" spans="2:12" ht="27.6">
      <c r="B396" s="88" t="s">
        <v>433</v>
      </c>
      <c r="C396" s="84" t="s">
        <v>6631</v>
      </c>
      <c r="D396" s="84"/>
      <c r="E396" s="49"/>
      <c r="F396" s="84"/>
      <c r="G396" s="49"/>
      <c r="H396" s="89">
        <v>435588680</v>
      </c>
      <c r="I396" s="99"/>
      <c r="J396" s="86"/>
      <c r="K396" s="84"/>
      <c r="L396" s="232" t="s">
        <v>649</v>
      </c>
    </row>
    <row r="397" spans="2:12" ht="27.6">
      <c r="B397" s="88" t="s">
        <v>433</v>
      </c>
      <c r="C397" s="84" t="s">
        <v>6631</v>
      </c>
      <c r="D397" s="84"/>
      <c r="E397" s="49"/>
      <c r="F397" s="84"/>
      <c r="G397" s="49"/>
      <c r="H397" s="89">
        <v>292218925</v>
      </c>
      <c r="I397" s="99"/>
      <c r="J397" s="86"/>
      <c r="K397" s="84"/>
      <c r="L397" s="232" t="s">
        <v>649</v>
      </c>
    </row>
    <row r="398" spans="2:12" ht="27.6">
      <c r="B398" s="88" t="s">
        <v>433</v>
      </c>
      <c r="C398" s="84" t="s">
        <v>6631</v>
      </c>
      <c r="D398" s="84"/>
      <c r="E398" s="49"/>
      <c r="F398" s="84"/>
      <c r="G398" s="49"/>
      <c r="H398" s="89">
        <v>333406755</v>
      </c>
      <c r="I398" s="99"/>
      <c r="J398" s="86"/>
      <c r="K398" s="84"/>
      <c r="L398" s="232" t="s">
        <v>649</v>
      </c>
    </row>
    <row r="399" spans="2:12" ht="27.6">
      <c r="B399" s="88" t="s">
        <v>433</v>
      </c>
      <c r="C399" s="84" t="s">
        <v>6631</v>
      </c>
      <c r="D399" s="84"/>
      <c r="E399" s="49"/>
      <c r="F399" s="84"/>
      <c r="G399" s="49"/>
      <c r="H399" s="89">
        <v>288467661</v>
      </c>
      <c r="I399" s="99"/>
      <c r="J399" s="86"/>
      <c r="K399" s="84"/>
      <c r="L399" s="232" t="s">
        <v>649</v>
      </c>
    </row>
    <row r="400" spans="2:12" ht="27.6">
      <c r="B400" s="88" t="s">
        <v>433</v>
      </c>
      <c r="C400" s="84" t="s">
        <v>6631</v>
      </c>
      <c r="D400" s="84"/>
      <c r="E400" s="49"/>
      <c r="F400" s="84"/>
      <c r="G400" s="49"/>
      <c r="H400" s="89">
        <v>436273144</v>
      </c>
      <c r="I400" s="99"/>
      <c r="J400" s="86"/>
      <c r="K400" s="84"/>
      <c r="L400" s="232" t="s">
        <v>649</v>
      </c>
    </row>
    <row r="401" spans="2:12" ht="27.6">
      <c r="B401" s="88" t="s">
        <v>433</v>
      </c>
      <c r="C401" s="84" t="s">
        <v>6631</v>
      </c>
      <c r="D401" s="84"/>
      <c r="E401" s="49"/>
      <c r="F401" s="84"/>
      <c r="G401" s="49"/>
      <c r="H401" s="89">
        <v>373679071</v>
      </c>
      <c r="I401" s="99"/>
      <c r="J401" s="86"/>
      <c r="K401" s="84"/>
      <c r="L401" s="232" t="s">
        <v>649</v>
      </c>
    </row>
    <row r="402" spans="2:12" ht="27.6">
      <c r="B402" s="88" t="s">
        <v>433</v>
      </c>
      <c r="C402" s="84" t="s">
        <v>6631</v>
      </c>
      <c r="D402" s="84"/>
      <c r="E402" s="49"/>
      <c r="F402" s="84"/>
      <c r="G402" s="49"/>
      <c r="H402" s="89">
        <v>327254949</v>
      </c>
      <c r="I402" s="99"/>
      <c r="J402" s="86"/>
      <c r="K402" s="84"/>
      <c r="L402" s="232" t="s">
        <v>649</v>
      </c>
    </row>
    <row r="403" spans="2:12" ht="27.6">
      <c r="B403" s="88" t="s">
        <v>433</v>
      </c>
      <c r="C403" s="84" t="s">
        <v>6631</v>
      </c>
      <c r="D403" s="84"/>
      <c r="E403" s="49"/>
      <c r="F403" s="84"/>
      <c r="G403" s="49"/>
      <c r="H403" s="89">
        <v>367718804</v>
      </c>
      <c r="I403" s="99"/>
      <c r="J403" s="86"/>
      <c r="K403" s="84"/>
      <c r="L403" s="232" t="s">
        <v>649</v>
      </c>
    </row>
    <row r="404" spans="2:12" ht="27.6">
      <c r="B404" s="88" t="s">
        <v>433</v>
      </c>
      <c r="C404" s="84" t="s">
        <v>6631</v>
      </c>
      <c r="D404" s="84"/>
      <c r="E404" s="49"/>
      <c r="F404" s="84"/>
      <c r="G404" s="49"/>
      <c r="H404" s="89">
        <v>76735806</v>
      </c>
      <c r="I404" s="99"/>
      <c r="J404" s="86"/>
      <c r="K404" s="84"/>
      <c r="L404" s="232" t="s">
        <v>649</v>
      </c>
    </row>
    <row r="405" spans="2:12" ht="27.6">
      <c r="B405" s="88" t="s">
        <v>433</v>
      </c>
      <c r="C405" s="84" t="s">
        <v>6631</v>
      </c>
      <c r="D405" s="84"/>
      <c r="E405" s="49"/>
      <c r="F405" s="84"/>
      <c r="G405" s="49"/>
      <c r="H405" s="89">
        <v>602658595</v>
      </c>
      <c r="I405" s="99"/>
      <c r="J405" s="86"/>
      <c r="K405" s="84"/>
      <c r="L405" s="232" t="s">
        <v>649</v>
      </c>
    </row>
    <row r="406" spans="2:12" ht="27.6">
      <c r="B406" s="88" t="s">
        <v>433</v>
      </c>
      <c r="C406" s="84" t="s">
        <v>6631</v>
      </c>
      <c r="D406" s="84"/>
      <c r="E406" s="49"/>
      <c r="F406" s="84"/>
      <c r="G406" s="49"/>
      <c r="H406" s="89">
        <v>936866809</v>
      </c>
      <c r="I406" s="99"/>
      <c r="J406" s="86"/>
      <c r="K406" s="84"/>
      <c r="L406" s="232" t="s">
        <v>649</v>
      </c>
    </row>
    <row r="407" spans="2:12" ht="27.6">
      <c r="B407" s="88" t="s">
        <v>433</v>
      </c>
      <c r="C407" s="84" t="s">
        <v>6631</v>
      </c>
      <c r="D407" s="84"/>
      <c r="E407" s="49"/>
      <c r="F407" s="84"/>
      <c r="G407" s="49"/>
      <c r="H407" s="89">
        <v>132760227</v>
      </c>
      <c r="I407" s="99"/>
      <c r="J407" s="86"/>
      <c r="K407" s="84"/>
      <c r="L407" s="232" t="s">
        <v>649</v>
      </c>
    </row>
    <row r="408" spans="2:12" ht="27.6">
      <c r="B408" s="88" t="s">
        <v>433</v>
      </c>
      <c r="C408" s="84" t="s">
        <v>6631</v>
      </c>
      <c r="D408" s="84"/>
      <c r="E408" s="49"/>
      <c r="F408" s="84"/>
      <c r="G408" s="49"/>
      <c r="H408" s="89">
        <v>584246402</v>
      </c>
      <c r="I408" s="99"/>
      <c r="J408" s="86"/>
      <c r="K408" s="84"/>
      <c r="L408" s="232" t="s">
        <v>649</v>
      </c>
    </row>
    <row r="409" spans="2:12" ht="27.6">
      <c r="B409" s="88" t="s">
        <v>433</v>
      </c>
      <c r="C409" s="84" t="s">
        <v>6631</v>
      </c>
      <c r="D409" s="84"/>
      <c r="E409" s="49"/>
      <c r="F409" s="84"/>
      <c r="G409" s="49"/>
      <c r="H409" s="89">
        <v>731620066</v>
      </c>
      <c r="I409" s="99"/>
      <c r="J409" s="86"/>
      <c r="K409" s="84"/>
      <c r="L409" s="232" t="s">
        <v>649</v>
      </c>
    </row>
    <row r="410" spans="2:12" ht="27.6">
      <c r="B410" s="88" t="s">
        <v>433</v>
      </c>
      <c r="C410" s="84" t="s">
        <v>6631</v>
      </c>
      <c r="D410" s="84"/>
      <c r="E410" s="49"/>
      <c r="F410" s="84"/>
      <c r="G410" s="49"/>
      <c r="H410" s="89">
        <v>129430261</v>
      </c>
      <c r="I410" s="99"/>
      <c r="J410" s="86"/>
      <c r="K410" s="84"/>
      <c r="L410" s="232" t="s">
        <v>649</v>
      </c>
    </row>
    <row r="411" spans="2:12" ht="27.6">
      <c r="B411" s="88" t="s">
        <v>433</v>
      </c>
      <c r="C411" s="84" t="s">
        <v>6631</v>
      </c>
      <c r="D411" s="84"/>
      <c r="E411" s="49"/>
      <c r="F411" s="84"/>
      <c r="G411" s="49"/>
      <c r="H411" s="89">
        <v>135104175</v>
      </c>
      <c r="I411" s="99"/>
      <c r="J411" s="86"/>
      <c r="K411" s="84"/>
      <c r="L411" s="232" t="s">
        <v>649</v>
      </c>
    </row>
    <row r="412" spans="2:12" ht="27.6">
      <c r="B412" s="88" t="s">
        <v>433</v>
      </c>
      <c r="C412" s="84" t="s">
        <v>6631</v>
      </c>
      <c r="D412" s="84"/>
      <c r="E412" s="49"/>
      <c r="F412" s="84"/>
      <c r="G412" s="49"/>
      <c r="H412" s="89">
        <v>715923904</v>
      </c>
      <c r="I412" s="99"/>
      <c r="J412" s="86"/>
      <c r="K412" s="84"/>
      <c r="L412" s="232" t="s">
        <v>649</v>
      </c>
    </row>
    <row r="413" spans="2:12" ht="27.6">
      <c r="B413" s="88" t="s">
        <v>433</v>
      </c>
      <c r="C413" s="84" t="s">
        <v>6631</v>
      </c>
      <c r="D413" s="84"/>
      <c r="E413" s="49"/>
      <c r="F413" s="84"/>
      <c r="G413" s="49"/>
      <c r="H413" s="89">
        <v>625615377</v>
      </c>
      <c r="I413" s="99"/>
      <c r="J413" s="86"/>
      <c r="K413" s="84"/>
      <c r="L413" s="232" t="s">
        <v>649</v>
      </c>
    </row>
    <row r="414" spans="2:12">
      <c r="B414" s="88" t="s">
        <v>5243</v>
      </c>
      <c r="C414" s="84" t="s">
        <v>5242</v>
      </c>
      <c r="D414" s="84"/>
      <c r="E414" s="49"/>
      <c r="F414" s="84"/>
      <c r="G414" s="49"/>
      <c r="H414" s="89">
        <v>4425000</v>
      </c>
      <c r="I414" s="99"/>
      <c r="J414" s="86"/>
      <c r="K414" s="84"/>
      <c r="L414" s="232" t="s">
        <v>649</v>
      </c>
    </row>
    <row r="415" spans="2:12" ht="27.6">
      <c r="B415" s="88" t="s">
        <v>5173</v>
      </c>
      <c r="C415" s="84" t="s">
        <v>5174</v>
      </c>
      <c r="D415" s="84"/>
      <c r="E415" s="49"/>
      <c r="F415" s="84"/>
      <c r="G415" s="49"/>
      <c r="H415" s="89">
        <v>65000</v>
      </c>
      <c r="I415" s="99"/>
      <c r="J415" s="86"/>
      <c r="K415" s="84"/>
      <c r="L415" s="232" t="s">
        <v>649</v>
      </c>
    </row>
    <row r="416" spans="2:12" ht="27.6">
      <c r="B416" s="88" t="s">
        <v>5562</v>
      </c>
      <c r="C416" s="84" t="s">
        <v>5563</v>
      </c>
      <c r="D416" s="84"/>
      <c r="E416" s="49"/>
      <c r="F416" s="84"/>
      <c r="G416" s="49"/>
      <c r="H416" s="89">
        <v>15930000</v>
      </c>
      <c r="I416" s="99"/>
      <c r="J416" s="86"/>
      <c r="K416" s="84"/>
      <c r="L416" s="232" t="s">
        <v>649</v>
      </c>
    </row>
    <row r="417" spans="2:12" ht="27.6">
      <c r="B417" s="88" t="s">
        <v>5562</v>
      </c>
      <c r="C417" s="84" t="s">
        <v>5563</v>
      </c>
      <c r="D417" s="84"/>
      <c r="E417" s="49"/>
      <c r="F417" s="84"/>
      <c r="G417" s="49"/>
      <c r="H417" s="89">
        <v>10620000</v>
      </c>
      <c r="I417" s="99"/>
      <c r="J417" s="86"/>
      <c r="K417" s="84"/>
      <c r="L417" s="232" t="s">
        <v>649</v>
      </c>
    </row>
    <row r="418" spans="2:12" ht="27.6">
      <c r="B418" s="88" t="s">
        <v>5562</v>
      </c>
      <c r="C418" s="84" t="s">
        <v>5563</v>
      </c>
      <c r="D418" s="84"/>
      <c r="E418" s="49"/>
      <c r="F418" s="84"/>
      <c r="G418" s="49"/>
      <c r="H418" s="89">
        <v>38350000</v>
      </c>
      <c r="I418" s="99"/>
      <c r="J418" s="86"/>
      <c r="K418" s="84"/>
      <c r="L418" s="232" t="s">
        <v>649</v>
      </c>
    </row>
    <row r="419" spans="2:12" ht="27.6">
      <c r="B419" s="88" t="s">
        <v>5562</v>
      </c>
      <c r="C419" s="84" t="s">
        <v>5563</v>
      </c>
      <c r="D419" s="84"/>
      <c r="E419" s="49"/>
      <c r="F419" s="84"/>
      <c r="G419" s="49"/>
      <c r="H419" s="89">
        <v>247800</v>
      </c>
      <c r="I419" s="99"/>
      <c r="J419" s="86"/>
      <c r="K419" s="84"/>
      <c r="L419" s="232" t="s">
        <v>649</v>
      </c>
    </row>
    <row r="420" spans="2:12" ht="27.6">
      <c r="B420" s="88" t="s">
        <v>5562</v>
      </c>
      <c r="C420" s="84" t="s">
        <v>5563</v>
      </c>
      <c r="D420" s="84"/>
      <c r="E420" s="49"/>
      <c r="F420" s="84"/>
      <c r="G420" s="49"/>
      <c r="H420" s="89">
        <v>10620000</v>
      </c>
      <c r="I420" s="99"/>
      <c r="J420" s="86"/>
      <c r="K420" s="84"/>
      <c r="L420" s="232" t="s">
        <v>649</v>
      </c>
    </row>
    <row r="421" spans="2:12" ht="27.6">
      <c r="B421" s="88" t="s">
        <v>5562</v>
      </c>
      <c r="C421" s="84" t="s">
        <v>5563</v>
      </c>
      <c r="D421" s="84"/>
      <c r="E421" s="49"/>
      <c r="F421" s="84"/>
      <c r="G421" s="49"/>
      <c r="H421" s="89">
        <v>5310000</v>
      </c>
      <c r="I421" s="99"/>
      <c r="J421" s="86"/>
      <c r="K421" s="84"/>
      <c r="L421" s="232" t="s">
        <v>649</v>
      </c>
    </row>
    <row r="422" spans="2:12" ht="27.6">
      <c r="B422" s="88" t="s">
        <v>5562</v>
      </c>
      <c r="C422" s="84" t="s">
        <v>5563</v>
      </c>
      <c r="D422" s="84"/>
      <c r="E422" s="49"/>
      <c r="F422" s="84"/>
      <c r="G422" s="49"/>
      <c r="H422" s="89">
        <v>11797640</v>
      </c>
      <c r="I422" s="99"/>
      <c r="J422" s="86"/>
      <c r="K422" s="84"/>
      <c r="L422" s="232" t="s">
        <v>649</v>
      </c>
    </row>
    <row r="423" spans="2:12" ht="27.6">
      <c r="B423" s="88" t="s">
        <v>5562</v>
      </c>
      <c r="C423" s="84" t="s">
        <v>5563</v>
      </c>
      <c r="D423" s="84"/>
      <c r="E423" s="49"/>
      <c r="F423" s="84"/>
      <c r="G423" s="49"/>
      <c r="H423" s="89">
        <v>5310000</v>
      </c>
      <c r="I423" s="99"/>
      <c r="J423" s="86"/>
      <c r="K423" s="84"/>
      <c r="L423" s="232" t="s">
        <v>649</v>
      </c>
    </row>
    <row r="424" spans="2:12" ht="27.6">
      <c r="B424" s="88" t="s">
        <v>5562</v>
      </c>
      <c r="C424" s="84" t="s">
        <v>5563</v>
      </c>
      <c r="D424" s="84"/>
      <c r="E424" s="49"/>
      <c r="F424" s="84"/>
      <c r="G424" s="49"/>
      <c r="H424" s="89">
        <v>1652000</v>
      </c>
      <c r="I424" s="99"/>
      <c r="J424" s="86"/>
      <c r="K424" s="84"/>
      <c r="L424" s="232" t="s">
        <v>649</v>
      </c>
    </row>
    <row r="425" spans="2:12" ht="27.6">
      <c r="B425" s="88" t="s">
        <v>5893</v>
      </c>
      <c r="C425" s="84" t="s">
        <v>5894</v>
      </c>
      <c r="D425" s="84"/>
      <c r="E425" s="49"/>
      <c r="F425" s="84"/>
      <c r="G425" s="49"/>
      <c r="H425" s="89">
        <v>6498024</v>
      </c>
      <c r="I425" s="99"/>
      <c r="J425" s="86"/>
      <c r="K425" s="84"/>
      <c r="L425" s="232" t="s">
        <v>649</v>
      </c>
    </row>
    <row r="426" spans="2:12" ht="27.6">
      <c r="B426" s="88" t="s">
        <v>5893</v>
      </c>
      <c r="C426" s="84" t="s">
        <v>5894</v>
      </c>
      <c r="D426" s="84"/>
      <c r="E426" s="49"/>
      <c r="F426" s="84"/>
      <c r="G426" s="49"/>
      <c r="H426" s="89">
        <v>16032973</v>
      </c>
      <c r="I426" s="99"/>
      <c r="J426" s="86"/>
      <c r="K426" s="84"/>
      <c r="L426" s="232" t="s">
        <v>649</v>
      </c>
    </row>
    <row r="427" spans="2:12" ht="27.6">
      <c r="B427" s="88" t="s">
        <v>5893</v>
      </c>
      <c r="C427" s="84" t="s">
        <v>5894</v>
      </c>
      <c r="D427" s="84"/>
      <c r="E427" s="49"/>
      <c r="F427" s="84"/>
      <c r="G427" s="49"/>
      <c r="H427" s="89">
        <v>5044500</v>
      </c>
      <c r="I427" s="99"/>
      <c r="J427" s="86"/>
      <c r="K427" s="84"/>
      <c r="L427" s="232" t="s">
        <v>649</v>
      </c>
    </row>
    <row r="428" spans="2:12" ht="27.6">
      <c r="B428" s="88" t="s">
        <v>5893</v>
      </c>
      <c r="C428" s="84" t="s">
        <v>5894</v>
      </c>
      <c r="D428" s="84"/>
      <c r="E428" s="49"/>
      <c r="F428" s="84"/>
      <c r="G428" s="49"/>
      <c r="H428" s="89">
        <v>934560</v>
      </c>
      <c r="I428" s="99"/>
      <c r="J428" s="86"/>
      <c r="K428" s="84"/>
      <c r="L428" s="232" t="s">
        <v>649</v>
      </c>
    </row>
    <row r="429" spans="2:12" ht="27.6">
      <c r="B429" s="88" t="s">
        <v>5893</v>
      </c>
      <c r="C429" s="84" t="s">
        <v>5894</v>
      </c>
      <c r="D429" s="84"/>
      <c r="E429" s="49"/>
      <c r="F429" s="84"/>
      <c r="G429" s="49"/>
      <c r="H429" s="89">
        <v>11013825</v>
      </c>
      <c r="I429" s="99"/>
      <c r="J429" s="86"/>
      <c r="K429" s="84"/>
      <c r="L429" s="232" t="s">
        <v>649</v>
      </c>
    </row>
    <row r="430" spans="2:12" ht="27.6">
      <c r="B430" s="88" t="s">
        <v>5893</v>
      </c>
      <c r="C430" s="84" t="s">
        <v>5894</v>
      </c>
      <c r="D430" s="84"/>
      <c r="E430" s="49"/>
      <c r="F430" s="84"/>
      <c r="G430" s="49"/>
      <c r="H430" s="89">
        <v>3776000</v>
      </c>
      <c r="I430" s="99"/>
      <c r="J430" s="86"/>
      <c r="K430" s="84"/>
      <c r="L430" s="232" t="s">
        <v>649</v>
      </c>
    </row>
    <row r="431" spans="2:12" ht="27.6">
      <c r="B431" s="88" t="s">
        <v>5893</v>
      </c>
      <c r="C431" s="84" t="s">
        <v>5894</v>
      </c>
      <c r="D431" s="84"/>
      <c r="E431" s="49"/>
      <c r="F431" s="84"/>
      <c r="G431" s="49"/>
      <c r="H431" s="89">
        <v>22700250</v>
      </c>
      <c r="I431" s="99"/>
      <c r="J431" s="86"/>
      <c r="K431" s="84"/>
      <c r="L431" s="232" t="s">
        <v>649</v>
      </c>
    </row>
    <row r="432" spans="2:12">
      <c r="B432" s="88" t="s">
        <v>5943</v>
      </c>
      <c r="C432" s="84" t="s">
        <v>5944</v>
      </c>
      <c r="D432" s="84"/>
      <c r="E432" s="49"/>
      <c r="F432" s="84"/>
      <c r="G432" s="49"/>
      <c r="H432" s="89">
        <v>6320080</v>
      </c>
      <c r="I432" s="99"/>
      <c r="J432" s="86"/>
      <c r="K432" s="84"/>
      <c r="L432" s="232" t="s">
        <v>649</v>
      </c>
    </row>
    <row r="433" spans="2:12">
      <c r="B433" s="88" t="s">
        <v>5943</v>
      </c>
      <c r="C433" s="84" t="s">
        <v>5944</v>
      </c>
      <c r="D433" s="84"/>
      <c r="E433" s="49"/>
      <c r="F433" s="84"/>
      <c r="G433" s="49"/>
      <c r="H433" s="89">
        <v>6320080</v>
      </c>
      <c r="I433" s="99"/>
      <c r="J433" s="86"/>
      <c r="K433" s="84"/>
      <c r="L433" s="232" t="s">
        <v>649</v>
      </c>
    </row>
    <row r="434" spans="2:12">
      <c r="B434" s="88" t="s">
        <v>5943</v>
      </c>
      <c r="C434" s="84" t="s">
        <v>5944</v>
      </c>
      <c r="D434" s="84"/>
      <c r="E434" s="49"/>
      <c r="F434" s="84"/>
      <c r="G434" s="49"/>
      <c r="H434" s="89">
        <v>6320080</v>
      </c>
      <c r="I434" s="99"/>
      <c r="J434" s="86"/>
      <c r="K434" s="84"/>
      <c r="L434" s="232" t="s">
        <v>649</v>
      </c>
    </row>
    <row r="435" spans="2:12">
      <c r="B435" s="88" t="s">
        <v>5943</v>
      </c>
      <c r="C435" s="84" t="s">
        <v>5944</v>
      </c>
      <c r="D435" s="84"/>
      <c r="E435" s="49"/>
      <c r="F435" s="84"/>
      <c r="G435" s="49"/>
      <c r="H435" s="89">
        <v>6320080</v>
      </c>
      <c r="I435" s="99"/>
      <c r="J435" s="86"/>
      <c r="K435" s="84"/>
      <c r="L435" s="232" t="s">
        <v>649</v>
      </c>
    </row>
    <row r="436" spans="2:12">
      <c r="B436" s="88" t="s">
        <v>5943</v>
      </c>
      <c r="C436" s="84" t="s">
        <v>5944</v>
      </c>
      <c r="D436" s="84"/>
      <c r="E436" s="49"/>
      <c r="F436" s="84"/>
      <c r="G436" s="49"/>
      <c r="H436" s="89">
        <v>6320080</v>
      </c>
      <c r="I436" s="99"/>
      <c r="J436" s="86"/>
      <c r="K436" s="84"/>
      <c r="L436" s="232" t="s">
        <v>649</v>
      </c>
    </row>
    <row r="437" spans="2:12">
      <c r="B437" s="88" t="s">
        <v>5943</v>
      </c>
      <c r="C437" s="84" t="s">
        <v>5944</v>
      </c>
      <c r="D437" s="84"/>
      <c r="E437" s="49"/>
      <c r="F437" s="84"/>
      <c r="G437" s="49"/>
      <c r="H437" s="89">
        <v>6320080</v>
      </c>
      <c r="I437" s="99"/>
      <c r="J437" s="86"/>
      <c r="K437" s="84"/>
      <c r="L437" s="232" t="s">
        <v>649</v>
      </c>
    </row>
    <row r="438" spans="2:12">
      <c r="B438" s="88" t="s">
        <v>5943</v>
      </c>
      <c r="C438" s="84" t="s">
        <v>5944</v>
      </c>
      <c r="D438" s="84"/>
      <c r="E438" s="49"/>
      <c r="F438" s="84"/>
      <c r="G438" s="49"/>
      <c r="H438" s="89">
        <v>6320080</v>
      </c>
      <c r="I438" s="99"/>
      <c r="J438" s="86"/>
      <c r="K438" s="84"/>
      <c r="L438" s="232" t="s">
        <v>649</v>
      </c>
    </row>
    <row r="439" spans="2:12">
      <c r="B439" s="88" t="s">
        <v>5943</v>
      </c>
      <c r="C439" s="84" t="s">
        <v>5944</v>
      </c>
      <c r="D439" s="84"/>
      <c r="E439" s="49"/>
      <c r="F439" s="84"/>
      <c r="G439" s="49"/>
      <c r="H439" s="89">
        <v>6320080</v>
      </c>
      <c r="I439" s="99"/>
      <c r="J439" s="86"/>
      <c r="K439" s="84"/>
      <c r="L439" s="232" t="s">
        <v>649</v>
      </c>
    </row>
    <row r="440" spans="2:12">
      <c r="B440" s="88" t="s">
        <v>5943</v>
      </c>
      <c r="C440" s="84" t="s">
        <v>5944</v>
      </c>
      <c r="D440" s="84"/>
      <c r="E440" s="49"/>
      <c r="F440" s="84"/>
      <c r="G440" s="49"/>
      <c r="H440" s="89">
        <v>6320080</v>
      </c>
      <c r="I440" s="99"/>
      <c r="J440" s="86"/>
      <c r="K440" s="84"/>
      <c r="L440" s="232" t="s">
        <v>649</v>
      </c>
    </row>
    <row r="441" spans="2:12">
      <c r="B441" s="88" t="s">
        <v>5943</v>
      </c>
      <c r="C441" s="84" t="s">
        <v>5944</v>
      </c>
      <c r="D441" s="84"/>
      <c r="E441" s="49"/>
      <c r="F441" s="84"/>
      <c r="G441" s="49"/>
      <c r="H441" s="89">
        <v>6320080</v>
      </c>
      <c r="I441" s="99"/>
      <c r="J441" s="86"/>
      <c r="K441" s="84"/>
      <c r="L441" s="232" t="s">
        <v>649</v>
      </c>
    </row>
    <row r="442" spans="2:12">
      <c r="B442" s="88" t="s">
        <v>5943</v>
      </c>
      <c r="C442" s="84" t="s">
        <v>5944</v>
      </c>
      <c r="D442" s="84"/>
      <c r="E442" s="49"/>
      <c r="F442" s="84"/>
      <c r="G442" s="49"/>
      <c r="H442" s="89">
        <v>6320080</v>
      </c>
      <c r="I442" s="99"/>
      <c r="J442" s="86"/>
      <c r="K442" s="84"/>
      <c r="L442" s="232" t="s">
        <v>649</v>
      </c>
    </row>
    <row r="443" spans="2:12">
      <c r="B443" s="88" t="s">
        <v>5840</v>
      </c>
      <c r="C443" s="84" t="s">
        <v>5841</v>
      </c>
      <c r="D443" s="84"/>
      <c r="E443" s="49"/>
      <c r="F443" s="84"/>
      <c r="G443" s="49"/>
      <c r="H443" s="89">
        <v>5310000</v>
      </c>
      <c r="I443" s="99"/>
      <c r="J443" s="86"/>
      <c r="K443" s="84"/>
      <c r="L443" s="232" t="s">
        <v>649</v>
      </c>
    </row>
    <row r="444" spans="2:12">
      <c r="B444" s="88" t="s">
        <v>5840</v>
      </c>
      <c r="C444" s="84" t="s">
        <v>5841</v>
      </c>
      <c r="D444" s="84"/>
      <c r="E444" s="49"/>
      <c r="F444" s="84"/>
      <c r="G444" s="49"/>
      <c r="H444" s="89">
        <v>5310000</v>
      </c>
      <c r="I444" s="99"/>
      <c r="J444" s="86"/>
      <c r="K444" s="84"/>
      <c r="L444" s="232" t="s">
        <v>649</v>
      </c>
    </row>
    <row r="445" spans="2:12">
      <c r="B445" s="88" t="s">
        <v>5840</v>
      </c>
      <c r="C445" s="84" t="s">
        <v>5841</v>
      </c>
      <c r="D445" s="84"/>
      <c r="E445" s="49"/>
      <c r="F445" s="84"/>
      <c r="G445" s="49"/>
      <c r="H445" s="89">
        <v>5310000</v>
      </c>
      <c r="I445" s="99"/>
      <c r="J445" s="86"/>
      <c r="K445" s="84"/>
      <c r="L445" s="232" t="s">
        <v>649</v>
      </c>
    </row>
    <row r="446" spans="2:12">
      <c r="B446" s="88" t="s">
        <v>5840</v>
      </c>
      <c r="C446" s="84" t="s">
        <v>5841</v>
      </c>
      <c r="D446" s="84"/>
      <c r="E446" s="49"/>
      <c r="F446" s="84"/>
      <c r="G446" s="49"/>
      <c r="H446" s="89">
        <v>5310000</v>
      </c>
      <c r="I446" s="99"/>
      <c r="J446" s="86"/>
      <c r="K446" s="84"/>
      <c r="L446" s="232" t="s">
        <v>649</v>
      </c>
    </row>
    <row r="447" spans="2:12" ht="27.6">
      <c r="B447" s="88" t="s">
        <v>6632</v>
      </c>
      <c r="C447" s="84" t="s">
        <v>458</v>
      </c>
      <c r="D447" s="84"/>
      <c r="E447" s="49"/>
      <c r="F447" s="84"/>
      <c r="G447" s="49"/>
      <c r="H447" s="89">
        <v>74414270</v>
      </c>
      <c r="I447" s="99"/>
      <c r="J447" s="86"/>
      <c r="K447" s="84"/>
      <c r="L447" s="232" t="s">
        <v>649</v>
      </c>
    </row>
    <row r="448" spans="2:12" ht="27.6">
      <c r="B448" s="88" t="s">
        <v>6632</v>
      </c>
      <c r="C448" s="84" t="s">
        <v>458</v>
      </c>
      <c r="D448" s="84"/>
      <c r="E448" s="49"/>
      <c r="F448" s="84"/>
      <c r="G448" s="49"/>
      <c r="H448" s="89">
        <v>82043750</v>
      </c>
      <c r="I448" s="99"/>
      <c r="J448" s="86"/>
      <c r="K448" s="84"/>
      <c r="L448" s="232" t="s">
        <v>649</v>
      </c>
    </row>
    <row r="449" spans="2:12" ht="27.6">
      <c r="B449" s="88" t="s">
        <v>6632</v>
      </c>
      <c r="C449" s="84" t="s">
        <v>458</v>
      </c>
      <c r="D449" s="84"/>
      <c r="E449" s="49"/>
      <c r="F449" s="84"/>
      <c r="G449" s="49"/>
      <c r="H449" s="89">
        <v>56243182</v>
      </c>
      <c r="I449" s="99"/>
      <c r="J449" s="86"/>
      <c r="K449" s="84"/>
      <c r="L449" s="232" t="s">
        <v>649</v>
      </c>
    </row>
    <row r="450" spans="2:12" ht="27.6">
      <c r="B450" s="88" t="s">
        <v>6632</v>
      </c>
      <c r="C450" s="84" t="s">
        <v>458</v>
      </c>
      <c r="D450" s="84"/>
      <c r="E450" s="49"/>
      <c r="F450" s="84"/>
      <c r="G450" s="49"/>
      <c r="H450" s="89">
        <v>107100105</v>
      </c>
      <c r="I450" s="99"/>
      <c r="J450" s="86"/>
      <c r="K450" s="84"/>
      <c r="L450" s="232" t="s">
        <v>649</v>
      </c>
    </row>
    <row r="451" spans="2:12" ht="27.6">
      <c r="B451" s="88" t="s">
        <v>6632</v>
      </c>
      <c r="C451" s="84" t="s">
        <v>458</v>
      </c>
      <c r="D451" s="84"/>
      <c r="E451" s="49"/>
      <c r="F451" s="84"/>
      <c r="G451" s="49"/>
      <c r="H451" s="89">
        <v>90190981</v>
      </c>
      <c r="I451" s="99"/>
      <c r="J451" s="86"/>
      <c r="K451" s="84"/>
      <c r="L451" s="232" t="s">
        <v>649</v>
      </c>
    </row>
    <row r="452" spans="2:12" ht="27.6">
      <c r="B452" s="88" t="s">
        <v>6632</v>
      </c>
      <c r="C452" s="84" t="s">
        <v>458</v>
      </c>
      <c r="D452" s="84"/>
      <c r="E452" s="49"/>
      <c r="F452" s="84"/>
      <c r="G452" s="49"/>
      <c r="H452" s="89">
        <v>283737763</v>
      </c>
      <c r="I452" s="99"/>
      <c r="J452" s="86"/>
      <c r="K452" s="84"/>
      <c r="L452" s="232" t="s">
        <v>649</v>
      </c>
    </row>
    <row r="453" spans="2:12" ht="27.6">
      <c r="B453" s="88" t="s">
        <v>6632</v>
      </c>
      <c r="C453" s="84" t="s">
        <v>458</v>
      </c>
      <c r="D453" s="84"/>
      <c r="E453" s="49"/>
      <c r="F453" s="84"/>
      <c r="G453" s="49"/>
      <c r="H453" s="89">
        <v>273253856</v>
      </c>
      <c r="I453" s="99"/>
      <c r="J453" s="86"/>
      <c r="K453" s="84"/>
      <c r="L453" s="232" t="s">
        <v>649</v>
      </c>
    </row>
    <row r="454" spans="2:12" ht="27.6">
      <c r="B454" s="88" t="s">
        <v>6632</v>
      </c>
      <c r="C454" s="84" t="s">
        <v>458</v>
      </c>
      <c r="D454" s="84"/>
      <c r="E454" s="49"/>
      <c r="F454" s="84"/>
      <c r="G454" s="49"/>
      <c r="H454" s="89">
        <v>127309718</v>
      </c>
      <c r="I454" s="99"/>
      <c r="J454" s="86"/>
      <c r="K454" s="84"/>
      <c r="L454" s="232" t="s">
        <v>649</v>
      </c>
    </row>
    <row r="455" spans="2:12" ht="27.6">
      <c r="B455" s="88" t="s">
        <v>6632</v>
      </c>
      <c r="C455" s="84" t="s">
        <v>458</v>
      </c>
      <c r="D455" s="84"/>
      <c r="E455" s="49"/>
      <c r="F455" s="84"/>
      <c r="G455" s="49"/>
      <c r="H455" s="89">
        <v>187040681</v>
      </c>
      <c r="I455" s="99"/>
      <c r="J455" s="86"/>
      <c r="K455" s="84"/>
      <c r="L455" s="232" t="s">
        <v>649</v>
      </c>
    </row>
    <row r="456" spans="2:12" ht="27.6">
      <c r="B456" s="88" t="s">
        <v>6632</v>
      </c>
      <c r="C456" s="84" t="s">
        <v>458</v>
      </c>
      <c r="D456" s="84"/>
      <c r="E456" s="49"/>
      <c r="F456" s="84"/>
      <c r="G456" s="49"/>
      <c r="H456" s="89">
        <v>52432139</v>
      </c>
      <c r="I456" s="99"/>
      <c r="J456" s="86"/>
      <c r="K456" s="84"/>
      <c r="L456" s="232" t="s">
        <v>649</v>
      </c>
    </row>
    <row r="457" spans="2:12" ht="27.6">
      <c r="B457" s="88" t="s">
        <v>6632</v>
      </c>
      <c r="C457" s="84" t="s">
        <v>458</v>
      </c>
      <c r="D457" s="84"/>
      <c r="E457" s="49"/>
      <c r="F457" s="84"/>
      <c r="G457" s="49"/>
      <c r="H457" s="89">
        <v>83648147</v>
      </c>
      <c r="I457" s="99"/>
      <c r="J457" s="86"/>
      <c r="K457" s="84"/>
      <c r="L457" s="232" t="s">
        <v>649</v>
      </c>
    </row>
    <row r="458" spans="2:12" ht="27.6">
      <c r="B458" s="88" t="s">
        <v>6632</v>
      </c>
      <c r="C458" s="84" t="s">
        <v>458</v>
      </c>
      <c r="D458" s="84"/>
      <c r="E458" s="49"/>
      <c r="F458" s="84"/>
      <c r="G458" s="49"/>
      <c r="H458" s="89">
        <v>115748757</v>
      </c>
      <c r="I458" s="99"/>
      <c r="J458" s="86"/>
      <c r="K458" s="84"/>
      <c r="L458" s="232" t="s">
        <v>649</v>
      </c>
    </row>
    <row r="459" spans="2:12" ht="27.6">
      <c r="B459" s="88" t="s">
        <v>6632</v>
      </c>
      <c r="C459" s="84" t="s">
        <v>458</v>
      </c>
      <c r="D459" s="84"/>
      <c r="E459" s="49"/>
      <c r="F459" s="84"/>
      <c r="G459" s="49"/>
      <c r="H459" s="89">
        <v>191581095</v>
      </c>
      <c r="I459" s="99"/>
      <c r="J459" s="86"/>
      <c r="K459" s="84"/>
      <c r="L459" s="232" t="s">
        <v>649</v>
      </c>
    </row>
    <row r="460" spans="2:12" ht="27.6">
      <c r="B460" s="88" t="s">
        <v>6632</v>
      </c>
      <c r="C460" s="84" t="s">
        <v>458</v>
      </c>
      <c r="D460" s="84"/>
      <c r="E460" s="49"/>
      <c r="F460" s="84"/>
      <c r="G460" s="49"/>
      <c r="H460" s="89">
        <v>60889601</v>
      </c>
      <c r="I460" s="99"/>
      <c r="J460" s="86"/>
      <c r="K460" s="84"/>
      <c r="L460" s="232" t="s">
        <v>649</v>
      </c>
    </row>
    <row r="461" spans="2:12" ht="27.6">
      <c r="B461" s="88" t="s">
        <v>6632</v>
      </c>
      <c r="C461" s="84" t="s">
        <v>458</v>
      </c>
      <c r="D461" s="84"/>
      <c r="E461" s="49"/>
      <c r="F461" s="84"/>
      <c r="G461" s="49"/>
      <c r="H461" s="89">
        <v>90640208</v>
      </c>
      <c r="I461" s="99"/>
      <c r="J461" s="86"/>
      <c r="K461" s="84"/>
      <c r="L461" s="232" t="s">
        <v>649</v>
      </c>
    </row>
    <row r="462" spans="2:12" ht="27.6">
      <c r="B462" s="88" t="s">
        <v>6632</v>
      </c>
      <c r="C462" s="84" t="s">
        <v>458</v>
      </c>
      <c r="D462" s="84"/>
      <c r="E462" s="49"/>
      <c r="F462" s="84"/>
      <c r="G462" s="49"/>
      <c r="H462" s="89">
        <v>39476541</v>
      </c>
      <c r="I462" s="99"/>
      <c r="J462" s="86"/>
      <c r="K462" s="84"/>
      <c r="L462" s="232" t="s">
        <v>649</v>
      </c>
    </row>
    <row r="463" spans="2:12" ht="27.6">
      <c r="B463" s="88" t="s">
        <v>6632</v>
      </c>
      <c r="C463" s="84" t="s">
        <v>458</v>
      </c>
      <c r="D463" s="84"/>
      <c r="E463" s="49"/>
      <c r="F463" s="84"/>
      <c r="G463" s="49"/>
      <c r="H463" s="89">
        <v>143799018</v>
      </c>
      <c r="I463" s="99"/>
      <c r="J463" s="86"/>
      <c r="K463" s="84"/>
      <c r="L463" s="232" t="s">
        <v>649</v>
      </c>
    </row>
    <row r="464" spans="2:12" ht="27.6">
      <c r="B464" s="88" t="s">
        <v>6632</v>
      </c>
      <c r="C464" s="84" t="s">
        <v>458</v>
      </c>
      <c r="D464" s="84"/>
      <c r="E464" s="49"/>
      <c r="F464" s="84"/>
      <c r="G464" s="49"/>
      <c r="H464" s="89">
        <v>143799018</v>
      </c>
      <c r="I464" s="99"/>
      <c r="J464" s="86"/>
      <c r="K464" s="84"/>
      <c r="L464" s="232" t="s">
        <v>649</v>
      </c>
    </row>
    <row r="465" spans="2:12" ht="27.6">
      <c r="B465" s="88" t="s">
        <v>6632</v>
      </c>
      <c r="C465" s="84" t="s">
        <v>458</v>
      </c>
      <c r="D465" s="84"/>
      <c r="E465" s="49"/>
      <c r="F465" s="84"/>
      <c r="G465" s="49"/>
      <c r="H465" s="89">
        <v>172226813</v>
      </c>
      <c r="I465" s="99"/>
      <c r="J465" s="86"/>
      <c r="K465" s="84"/>
      <c r="L465" s="232" t="s">
        <v>649</v>
      </c>
    </row>
    <row r="466" spans="2:12" ht="27.6">
      <c r="B466" s="88" t="s">
        <v>6632</v>
      </c>
      <c r="C466" s="84" t="s">
        <v>458</v>
      </c>
      <c r="D466" s="84"/>
      <c r="E466" s="49"/>
      <c r="F466" s="84"/>
      <c r="G466" s="49"/>
      <c r="H466" s="89">
        <v>12926992</v>
      </c>
      <c r="I466" s="99"/>
      <c r="J466" s="86"/>
      <c r="K466" s="84"/>
      <c r="L466" s="232" t="s">
        <v>649</v>
      </c>
    </row>
    <row r="467" spans="2:12" ht="27.6">
      <c r="B467" s="88" t="s">
        <v>6632</v>
      </c>
      <c r="C467" s="84" t="s">
        <v>458</v>
      </c>
      <c r="D467" s="84"/>
      <c r="E467" s="49"/>
      <c r="F467" s="84"/>
      <c r="G467" s="49"/>
      <c r="H467" s="89">
        <v>161007256</v>
      </c>
      <c r="I467" s="99"/>
      <c r="J467" s="86"/>
      <c r="K467" s="84"/>
      <c r="L467" s="232" t="s">
        <v>649</v>
      </c>
    </row>
    <row r="468" spans="2:12" ht="27.6">
      <c r="B468" s="88" t="s">
        <v>6632</v>
      </c>
      <c r="C468" s="84" t="s">
        <v>458</v>
      </c>
      <c r="D468" s="84"/>
      <c r="E468" s="49"/>
      <c r="F468" s="84"/>
      <c r="G468" s="49"/>
      <c r="H468" s="89">
        <v>24124141</v>
      </c>
      <c r="I468" s="99"/>
      <c r="J468" s="86"/>
      <c r="K468" s="84"/>
      <c r="L468" s="232" t="s">
        <v>649</v>
      </c>
    </row>
    <row r="469" spans="2:12" ht="27.6">
      <c r="B469" s="88" t="s">
        <v>6632</v>
      </c>
      <c r="C469" s="84" t="s">
        <v>458</v>
      </c>
      <c r="D469" s="84"/>
      <c r="E469" s="49"/>
      <c r="F469" s="84"/>
      <c r="G469" s="49"/>
      <c r="H469" s="89">
        <v>99485048</v>
      </c>
      <c r="I469" s="99"/>
      <c r="J469" s="86"/>
      <c r="K469" s="84"/>
      <c r="L469" s="232" t="s">
        <v>649</v>
      </c>
    </row>
    <row r="470" spans="2:12" ht="27.6">
      <c r="B470" s="88" t="s">
        <v>6632</v>
      </c>
      <c r="C470" s="84" t="s">
        <v>458</v>
      </c>
      <c r="D470" s="84"/>
      <c r="E470" s="49"/>
      <c r="F470" s="84"/>
      <c r="G470" s="49"/>
      <c r="H470" s="89">
        <v>97740156</v>
      </c>
      <c r="I470" s="99"/>
      <c r="J470" s="86"/>
      <c r="K470" s="84"/>
      <c r="L470" s="232" t="s">
        <v>649</v>
      </c>
    </row>
    <row r="471" spans="2:12" ht="27.6">
      <c r="B471" s="88" t="s">
        <v>6632</v>
      </c>
      <c r="C471" s="84" t="s">
        <v>458</v>
      </c>
      <c r="D471" s="84"/>
      <c r="E471" s="49"/>
      <c r="F471" s="84"/>
      <c r="G471" s="49"/>
      <c r="H471" s="89">
        <v>216977332</v>
      </c>
      <c r="I471" s="99"/>
      <c r="J471" s="86"/>
      <c r="K471" s="84"/>
      <c r="L471" s="232" t="s">
        <v>649</v>
      </c>
    </row>
    <row r="472" spans="2:12" ht="27.6">
      <c r="B472" s="88" t="s">
        <v>6632</v>
      </c>
      <c r="C472" s="84" t="s">
        <v>458</v>
      </c>
      <c r="D472" s="84"/>
      <c r="E472" s="49"/>
      <c r="F472" s="84"/>
      <c r="G472" s="49"/>
      <c r="H472" s="89">
        <v>209121787</v>
      </c>
      <c r="I472" s="99"/>
      <c r="J472" s="86"/>
      <c r="K472" s="84"/>
      <c r="L472" s="232" t="s">
        <v>649</v>
      </c>
    </row>
    <row r="473" spans="2:12" ht="27.6">
      <c r="B473" s="88" t="s">
        <v>6632</v>
      </c>
      <c r="C473" s="84" t="s">
        <v>458</v>
      </c>
      <c r="D473" s="84"/>
      <c r="E473" s="49"/>
      <c r="F473" s="84"/>
      <c r="G473" s="49"/>
      <c r="H473" s="89">
        <v>132710213</v>
      </c>
      <c r="I473" s="99"/>
      <c r="J473" s="86"/>
      <c r="K473" s="84"/>
      <c r="L473" s="232" t="s">
        <v>649</v>
      </c>
    </row>
    <row r="474" spans="2:12" ht="27.6">
      <c r="B474" s="88" t="s">
        <v>6632</v>
      </c>
      <c r="C474" s="84" t="s">
        <v>458</v>
      </c>
      <c r="D474" s="84"/>
      <c r="E474" s="49"/>
      <c r="F474" s="84"/>
      <c r="G474" s="49"/>
      <c r="H474" s="89">
        <v>133070351</v>
      </c>
      <c r="I474" s="99"/>
      <c r="J474" s="86"/>
      <c r="K474" s="84"/>
      <c r="L474" s="232" t="s">
        <v>649</v>
      </c>
    </row>
    <row r="475" spans="2:12" ht="27.6">
      <c r="B475" s="88" t="s">
        <v>6632</v>
      </c>
      <c r="C475" s="84" t="s">
        <v>458</v>
      </c>
      <c r="D475" s="84"/>
      <c r="E475" s="49"/>
      <c r="F475" s="84"/>
      <c r="G475" s="49"/>
      <c r="H475" s="89">
        <v>16355045</v>
      </c>
      <c r="I475" s="99"/>
      <c r="J475" s="86"/>
      <c r="K475" s="84"/>
      <c r="L475" s="232" t="s">
        <v>649</v>
      </c>
    </row>
    <row r="476" spans="2:12">
      <c r="B476" s="88" t="s">
        <v>117</v>
      </c>
      <c r="C476" s="84" t="s">
        <v>6633</v>
      </c>
      <c r="D476" s="84"/>
      <c r="E476" s="49"/>
      <c r="F476" s="84"/>
      <c r="G476" s="49"/>
      <c r="H476" s="89">
        <v>63013772</v>
      </c>
      <c r="I476" s="99"/>
      <c r="J476" s="86"/>
      <c r="K476" s="84"/>
      <c r="L476" s="232" t="s">
        <v>649</v>
      </c>
    </row>
    <row r="477" spans="2:12">
      <c r="B477" s="88" t="s">
        <v>117</v>
      </c>
      <c r="C477" s="84" t="s">
        <v>6633</v>
      </c>
      <c r="D477" s="84"/>
      <c r="E477" s="49"/>
      <c r="F477" s="84"/>
      <c r="G477" s="49"/>
      <c r="H477" s="89">
        <v>200608468</v>
      </c>
      <c r="I477" s="99"/>
      <c r="J477" s="86"/>
      <c r="K477" s="84"/>
      <c r="L477" s="232" t="s">
        <v>649</v>
      </c>
    </row>
    <row r="478" spans="2:12">
      <c r="B478" s="88" t="s">
        <v>117</v>
      </c>
      <c r="C478" s="84" t="s">
        <v>6633</v>
      </c>
      <c r="D478" s="84"/>
      <c r="E478" s="49"/>
      <c r="F478" s="84"/>
      <c r="G478" s="49"/>
      <c r="H478" s="89">
        <v>169746053</v>
      </c>
      <c r="I478" s="99"/>
      <c r="J478" s="86"/>
      <c r="K478" s="84"/>
      <c r="L478" s="232" t="s">
        <v>649</v>
      </c>
    </row>
    <row r="479" spans="2:12" ht="27.6">
      <c r="B479" s="88" t="s">
        <v>4962</v>
      </c>
      <c r="C479" s="84" t="s">
        <v>4963</v>
      </c>
      <c r="D479" s="84"/>
      <c r="E479" s="49"/>
      <c r="F479" s="84"/>
      <c r="G479" s="49"/>
      <c r="H479" s="89">
        <v>57092371</v>
      </c>
      <c r="I479" s="99"/>
      <c r="J479" s="86"/>
      <c r="K479" s="84"/>
      <c r="L479" s="232" t="s">
        <v>649</v>
      </c>
    </row>
    <row r="480" spans="2:12" ht="27.6">
      <c r="B480" s="88" t="s">
        <v>4962</v>
      </c>
      <c r="C480" s="84" t="s">
        <v>4963</v>
      </c>
      <c r="D480" s="84"/>
      <c r="E480" s="49"/>
      <c r="F480" s="84"/>
      <c r="G480" s="49"/>
      <c r="H480" s="89">
        <v>62556609</v>
      </c>
      <c r="I480" s="99"/>
      <c r="J480" s="86"/>
      <c r="K480" s="84"/>
      <c r="L480" s="232" t="s">
        <v>649</v>
      </c>
    </row>
    <row r="481" spans="2:12" ht="27.6">
      <c r="B481" s="88" t="s">
        <v>4962</v>
      </c>
      <c r="C481" s="84" t="s">
        <v>4963</v>
      </c>
      <c r="D481" s="84"/>
      <c r="E481" s="49"/>
      <c r="F481" s="84"/>
      <c r="G481" s="49"/>
      <c r="H481" s="89">
        <v>37609869</v>
      </c>
      <c r="I481" s="99"/>
      <c r="J481" s="86"/>
      <c r="K481" s="84"/>
      <c r="L481" s="232" t="s">
        <v>649</v>
      </c>
    </row>
    <row r="482" spans="2:12" ht="27.6">
      <c r="B482" s="88" t="s">
        <v>4962</v>
      </c>
      <c r="C482" s="84" t="s">
        <v>4963</v>
      </c>
      <c r="D482" s="84"/>
      <c r="E482" s="49"/>
      <c r="F482" s="84"/>
      <c r="G482" s="49"/>
      <c r="H482" s="89">
        <v>24853562</v>
      </c>
      <c r="I482" s="99"/>
      <c r="J482" s="86"/>
      <c r="K482" s="84"/>
      <c r="L482" s="232" t="s">
        <v>649</v>
      </c>
    </row>
    <row r="483" spans="2:12" ht="27.6">
      <c r="B483" s="88" t="s">
        <v>4962</v>
      </c>
      <c r="C483" s="84" t="s">
        <v>4963</v>
      </c>
      <c r="D483" s="84"/>
      <c r="E483" s="49"/>
      <c r="F483" s="84"/>
      <c r="G483" s="49"/>
      <c r="H483" s="89">
        <v>37840931</v>
      </c>
      <c r="I483" s="99"/>
      <c r="J483" s="86"/>
      <c r="K483" s="84"/>
      <c r="L483" s="232" t="s">
        <v>649</v>
      </c>
    </row>
    <row r="484" spans="2:12" ht="27.6">
      <c r="B484" s="88" t="s">
        <v>4962</v>
      </c>
      <c r="C484" s="84" t="s">
        <v>4963</v>
      </c>
      <c r="D484" s="84"/>
      <c r="E484" s="49"/>
      <c r="F484" s="84"/>
      <c r="G484" s="49"/>
      <c r="H484" s="89">
        <v>74056653</v>
      </c>
      <c r="I484" s="99"/>
      <c r="J484" s="86"/>
      <c r="K484" s="84"/>
      <c r="L484" s="232" t="s">
        <v>649</v>
      </c>
    </row>
    <row r="485" spans="2:12" ht="27.6">
      <c r="B485" s="88" t="s">
        <v>4962</v>
      </c>
      <c r="C485" s="84" t="s">
        <v>4963</v>
      </c>
      <c r="D485" s="84"/>
      <c r="E485" s="49"/>
      <c r="F485" s="84"/>
      <c r="G485" s="49"/>
      <c r="H485" s="89">
        <v>30892197</v>
      </c>
      <c r="I485" s="99"/>
      <c r="J485" s="86"/>
      <c r="K485" s="84"/>
      <c r="L485" s="232" t="s">
        <v>649</v>
      </c>
    </row>
    <row r="486" spans="2:12" ht="27.6">
      <c r="B486" s="88" t="s">
        <v>4962</v>
      </c>
      <c r="C486" s="84" t="s">
        <v>4963</v>
      </c>
      <c r="D486" s="84"/>
      <c r="E486" s="49"/>
      <c r="F486" s="84"/>
      <c r="G486" s="49"/>
      <c r="H486" s="89">
        <v>21769890</v>
      </c>
      <c r="I486" s="99"/>
      <c r="J486" s="86"/>
      <c r="K486" s="84"/>
      <c r="L486" s="232" t="s">
        <v>649</v>
      </c>
    </row>
    <row r="487" spans="2:12" ht="27.6">
      <c r="B487" s="88" t="s">
        <v>4962</v>
      </c>
      <c r="C487" s="84" t="s">
        <v>4963</v>
      </c>
      <c r="D487" s="84"/>
      <c r="E487" s="49"/>
      <c r="F487" s="84"/>
      <c r="G487" s="49"/>
      <c r="H487" s="89">
        <v>29740445</v>
      </c>
      <c r="I487" s="99"/>
      <c r="J487" s="86"/>
      <c r="K487" s="84"/>
      <c r="L487" s="232" t="s">
        <v>649</v>
      </c>
    </row>
    <row r="488" spans="2:12" ht="27.6">
      <c r="B488" s="88" t="s">
        <v>4962</v>
      </c>
      <c r="C488" s="84" t="s">
        <v>4963</v>
      </c>
      <c r="D488" s="84"/>
      <c r="E488" s="49"/>
      <c r="F488" s="84"/>
      <c r="G488" s="49"/>
      <c r="H488" s="89">
        <v>20896434</v>
      </c>
      <c r="I488" s="99"/>
      <c r="J488" s="86"/>
      <c r="K488" s="84"/>
      <c r="L488" s="232" t="s">
        <v>649</v>
      </c>
    </row>
    <row r="489" spans="2:12" ht="27.6">
      <c r="B489" s="88" t="s">
        <v>4962</v>
      </c>
      <c r="C489" s="84" t="s">
        <v>4963</v>
      </c>
      <c r="D489" s="84"/>
      <c r="E489" s="49"/>
      <c r="F489" s="84"/>
      <c r="G489" s="49"/>
      <c r="H489" s="89">
        <v>26848053</v>
      </c>
      <c r="I489" s="99"/>
      <c r="J489" s="86"/>
      <c r="K489" s="84"/>
      <c r="L489" s="232" t="s">
        <v>649</v>
      </c>
    </row>
    <row r="490" spans="2:12" ht="27.6">
      <c r="B490" s="88" t="s">
        <v>4962</v>
      </c>
      <c r="C490" s="84" t="s">
        <v>4963</v>
      </c>
      <c r="D490" s="84"/>
      <c r="E490" s="49"/>
      <c r="F490" s="84"/>
      <c r="G490" s="49"/>
      <c r="H490" s="89">
        <v>29693146</v>
      </c>
      <c r="I490" s="99"/>
      <c r="J490" s="86"/>
      <c r="K490" s="84"/>
      <c r="L490" s="232" t="s">
        <v>649</v>
      </c>
    </row>
    <row r="491" spans="2:12" ht="27.6">
      <c r="B491" s="88" t="s">
        <v>4962</v>
      </c>
      <c r="C491" s="84" t="s">
        <v>4963</v>
      </c>
      <c r="D491" s="84"/>
      <c r="E491" s="49"/>
      <c r="F491" s="84"/>
      <c r="G491" s="49"/>
      <c r="H491" s="89">
        <v>153948110</v>
      </c>
      <c r="I491" s="99"/>
      <c r="J491" s="86"/>
      <c r="K491" s="84"/>
      <c r="L491" s="232" t="s">
        <v>649</v>
      </c>
    </row>
    <row r="492" spans="2:12" ht="27.6">
      <c r="B492" s="88" t="s">
        <v>4962</v>
      </c>
      <c r="C492" s="84" t="s">
        <v>4963</v>
      </c>
      <c r="D492" s="84"/>
      <c r="E492" s="49"/>
      <c r="F492" s="84"/>
      <c r="G492" s="49"/>
      <c r="H492" s="89">
        <v>13509779</v>
      </c>
      <c r="I492" s="99"/>
      <c r="J492" s="86"/>
      <c r="K492" s="84"/>
      <c r="L492" s="232" t="s">
        <v>649</v>
      </c>
    </row>
    <row r="493" spans="2:12" ht="27.6">
      <c r="B493" s="88" t="s">
        <v>4962</v>
      </c>
      <c r="C493" s="84" t="s">
        <v>4963</v>
      </c>
      <c r="D493" s="84"/>
      <c r="E493" s="49"/>
      <c r="F493" s="84"/>
      <c r="G493" s="49"/>
      <c r="H493" s="89">
        <v>14694665</v>
      </c>
      <c r="I493" s="99"/>
      <c r="J493" s="86"/>
      <c r="K493" s="84"/>
      <c r="L493" s="232" t="s">
        <v>649</v>
      </c>
    </row>
    <row r="494" spans="2:12" ht="27.6">
      <c r="B494" s="88" t="s">
        <v>4962</v>
      </c>
      <c r="C494" s="84" t="s">
        <v>4963</v>
      </c>
      <c r="D494" s="84"/>
      <c r="E494" s="49"/>
      <c r="F494" s="84"/>
      <c r="G494" s="49"/>
      <c r="H494" s="89">
        <v>11475236</v>
      </c>
      <c r="I494" s="99"/>
      <c r="J494" s="86"/>
      <c r="K494" s="84"/>
      <c r="L494" s="232" t="s">
        <v>649</v>
      </c>
    </row>
    <row r="495" spans="2:12" ht="27.6">
      <c r="B495" s="88" t="s">
        <v>4962</v>
      </c>
      <c r="C495" s="84" t="s">
        <v>4963</v>
      </c>
      <c r="D495" s="84"/>
      <c r="E495" s="49"/>
      <c r="F495" s="84"/>
      <c r="G495" s="49"/>
      <c r="H495" s="89">
        <v>514871</v>
      </c>
      <c r="I495" s="99"/>
      <c r="J495" s="86"/>
      <c r="K495" s="84"/>
      <c r="L495" s="232" t="s">
        <v>649</v>
      </c>
    </row>
    <row r="496" spans="2:12" ht="27.6">
      <c r="B496" s="88" t="s">
        <v>4962</v>
      </c>
      <c r="C496" s="84" t="s">
        <v>4963</v>
      </c>
      <c r="D496" s="84"/>
      <c r="E496" s="49"/>
      <c r="F496" s="84"/>
      <c r="G496" s="49"/>
      <c r="H496" s="89">
        <v>20396393</v>
      </c>
      <c r="I496" s="99"/>
      <c r="J496" s="86"/>
      <c r="K496" s="84"/>
      <c r="L496" s="232" t="s">
        <v>649</v>
      </c>
    </row>
    <row r="497" spans="2:12" ht="27.6">
      <c r="B497" s="88" t="s">
        <v>4962</v>
      </c>
      <c r="C497" s="84" t="s">
        <v>4963</v>
      </c>
      <c r="D497" s="84"/>
      <c r="E497" s="49"/>
      <c r="F497" s="84"/>
      <c r="G497" s="49"/>
      <c r="H497" s="89">
        <v>334138</v>
      </c>
      <c r="I497" s="99"/>
      <c r="J497" s="86"/>
      <c r="K497" s="84"/>
      <c r="L497" s="232" t="s">
        <v>649</v>
      </c>
    </row>
    <row r="498" spans="2:12" ht="27.6">
      <c r="B498" s="88" t="s">
        <v>4962</v>
      </c>
      <c r="C498" s="84" t="s">
        <v>4963</v>
      </c>
      <c r="D498" s="84"/>
      <c r="E498" s="49"/>
      <c r="F498" s="84"/>
      <c r="G498" s="49"/>
      <c r="H498" s="89">
        <v>44124809</v>
      </c>
      <c r="I498" s="99"/>
      <c r="J498" s="86"/>
      <c r="K498" s="84"/>
      <c r="L498" s="232" t="s">
        <v>649</v>
      </c>
    </row>
    <row r="499" spans="2:12" ht="27.6">
      <c r="B499" s="88" t="s">
        <v>4936</v>
      </c>
      <c r="C499" s="84" t="s">
        <v>4937</v>
      </c>
      <c r="D499" s="84"/>
      <c r="E499" s="49"/>
      <c r="F499" s="84"/>
      <c r="G499" s="49"/>
      <c r="H499" s="89">
        <v>1110769</v>
      </c>
      <c r="I499" s="99"/>
      <c r="J499" s="86"/>
      <c r="K499" s="84"/>
      <c r="L499" s="232" t="s">
        <v>649</v>
      </c>
    </row>
    <row r="500" spans="2:12" ht="27.6">
      <c r="B500" s="88" t="s">
        <v>5478</v>
      </c>
      <c r="C500" s="84" t="s">
        <v>5479</v>
      </c>
      <c r="D500" s="84"/>
      <c r="E500" s="49"/>
      <c r="F500" s="84"/>
      <c r="G500" s="49"/>
      <c r="H500" s="89">
        <v>3363000</v>
      </c>
      <c r="I500" s="99"/>
      <c r="J500" s="86"/>
      <c r="K500" s="84"/>
      <c r="L500" s="232" t="s">
        <v>649</v>
      </c>
    </row>
    <row r="501" spans="2:12" ht="27.6">
      <c r="B501" s="88" t="s">
        <v>5478</v>
      </c>
      <c r="C501" s="84" t="s">
        <v>5479</v>
      </c>
      <c r="D501" s="84"/>
      <c r="E501" s="49"/>
      <c r="F501" s="84"/>
      <c r="G501" s="49"/>
      <c r="H501" s="89">
        <v>3388960</v>
      </c>
      <c r="I501" s="99"/>
      <c r="J501" s="86"/>
      <c r="K501" s="84"/>
      <c r="L501" s="232" t="s">
        <v>649</v>
      </c>
    </row>
    <row r="502" spans="2:12" ht="27.6">
      <c r="B502" s="88" t="s">
        <v>5058</v>
      </c>
      <c r="C502" s="84" t="s">
        <v>5059</v>
      </c>
      <c r="D502" s="84"/>
      <c r="E502" s="49"/>
      <c r="F502" s="84"/>
      <c r="G502" s="49"/>
      <c r="H502" s="89">
        <v>12291588</v>
      </c>
      <c r="I502" s="99"/>
      <c r="J502" s="86"/>
      <c r="K502" s="84"/>
      <c r="L502" s="232" t="s">
        <v>649</v>
      </c>
    </row>
    <row r="503" spans="2:12" ht="27.6">
      <c r="B503" s="88" t="s">
        <v>5058</v>
      </c>
      <c r="C503" s="84" t="s">
        <v>5059</v>
      </c>
      <c r="D503" s="84"/>
      <c r="E503" s="49"/>
      <c r="F503" s="84"/>
      <c r="G503" s="49"/>
      <c r="H503" s="89">
        <v>104681222</v>
      </c>
      <c r="I503" s="99"/>
      <c r="J503" s="86"/>
      <c r="K503" s="84"/>
      <c r="L503" s="232" t="s">
        <v>649</v>
      </c>
    </row>
    <row r="504" spans="2:12" ht="27.6">
      <c r="B504" s="88" t="s">
        <v>5058</v>
      </c>
      <c r="C504" s="84" t="s">
        <v>5059</v>
      </c>
      <c r="D504" s="84"/>
      <c r="E504" s="49"/>
      <c r="F504" s="84"/>
      <c r="G504" s="49"/>
      <c r="H504" s="89">
        <v>17615394</v>
      </c>
      <c r="I504" s="99"/>
      <c r="J504" s="86"/>
      <c r="K504" s="84"/>
      <c r="L504" s="232" t="s">
        <v>649</v>
      </c>
    </row>
    <row r="505" spans="2:12" ht="27.6">
      <c r="B505" s="88" t="s">
        <v>5058</v>
      </c>
      <c r="C505" s="84" t="s">
        <v>5059</v>
      </c>
      <c r="D505" s="84"/>
      <c r="E505" s="49"/>
      <c r="F505" s="84"/>
      <c r="G505" s="49"/>
      <c r="H505" s="89">
        <v>6684700</v>
      </c>
      <c r="I505" s="99"/>
      <c r="J505" s="86"/>
      <c r="K505" s="84"/>
      <c r="L505" s="232" t="s">
        <v>649</v>
      </c>
    </row>
    <row r="506" spans="2:12" ht="27.6">
      <c r="B506" s="88" t="s">
        <v>5058</v>
      </c>
      <c r="C506" s="84" t="s">
        <v>5059</v>
      </c>
      <c r="D506" s="84"/>
      <c r="E506" s="49"/>
      <c r="F506" s="84"/>
      <c r="G506" s="49"/>
      <c r="H506" s="89">
        <v>16917660</v>
      </c>
      <c r="I506" s="99"/>
      <c r="J506" s="86"/>
      <c r="K506" s="84"/>
      <c r="L506" s="232" t="s">
        <v>649</v>
      </c>
    </row>
    <row r="507" spans="2:12" ht="27.6">
      <c r="B507" s="88" t="s">
        <v>5058</v>
      </c>
      <c r="C507" s="84" t="s">
        <v>5059</v>
      </c>
      <c r="D507" s="84"/>
      <c r="E507" s="49"/>
      <c r="F507" s="84"/>
      <c r="G507" s="49"/>
      <c r="H507" s="89">
        <v>35842500</v>
      </c>
      <c r="I507" s="99"/>
      <c r="J507" s="86"/>
      <c r="K507" s="84"/>
      <c r="L507" s="232" t="s">
        <v>649</v>
      </c>
    </row>
    <row r="508" spans="2:12" ht="27.6">
      <c r="B508" s="88" t="s">
        <v>5058</v>
      </c>
      <c r="C508" s="84" t="s">
        <v>5059</v>
      </c>
      <c r="D508" s="84"/>
      <c r="E508" s="49"/>
      <c r="F508" s="84"/>
      <c r="G508" s="49"/>
      <c r="H508" s="89">
        <v>13142250</v>
      </c>
      <c r="I508" s="99"/>
      <c r="J508" s="86"/>
      <c r="K508" s="84"/>
      <c r="L508" s="232" t="s">
        <v>649</v>
      </c>
    </row>
    <row r="509" spans="2:12" ht="27.6">
      <c r="B509" s="88" t="s">
        <v>5058</v>
      </c>
      <c r="C509" s="84" t="s">
        <v>5059</v>
      </c>
      <c r="D509" s="84"/>
      <c r="E509" s="49"/>
      <c r="F509" s="84"/>
      <c r="G509" s="49"/>
      <c r="H509" s="89">
        <v>17538930</v>
      </c>
      <c r="I509" s="99"/>
      <c r="J509" s="86"/>
      <c r="K509" s="84"/>
      <c r="L509" s="232" t="s">
        <v>649</v>
      </c>
    </row>
    <row r="510" spans="2:12" ht="27.6">
      <c r="B510" s="88" t="s">
        <v>5058</v>
      </c>
      <c r="C510" s="84" t="s">
        <v>5059</v>
      </c>
      <c r="D510" s="84"/>
      <c r="E510" s="49"/>
      <c r="F510" s="84"/>
      <c r="G510" s="49"/>
      <c r="H510" s="89">
        <v>13282434</v>
      </c>
      <c r="I510" s="99"/>
      <c r="J510" s="86"/>
      <c r="K510" s="84"/>
      <c r="L510" s="232" t="s">
        <v>649</v>
      </c>
    </row>
    <row r="511" spans="2:12" ht="27.6">
      <c r="B511" s="88" t="s">
        <v>5058</v>
      </c>
      <c r="C511" s="84" t="s">
        <v>5059</v>
      </c>
      <c r="D511" s="84"/>
      <c r="E511" s="49"/>
      <c r="F511" s="84"/>
      <c r="G511" s="49"/>
      <c r="H511" s="89">
        <v>35842500</v>
      </c>
      <c r="I511" s="99"/>
      <c r="J511" s="86"/>
      <c r="K511" s="84"/>
      <c r="L511" s="232" t="s">
        <v>649</v>
      </c>
    </row>
    <row r="512" spans="2:12" ht="27.6">
      <c r="B512" s="88" t="s">
        <v>5058</v>
      </c>
      <c r="C512" s="84" t="s">
        <v>5059</v>
      </c>
      <c r="D512" s="84"/>
      <c r="E512" s="49"/>
      <c r="F512" s="84"/>
      <c r="G512" s="49"/>
      <c r="H512" s="89">
        <v>19020420</v>
      </c>
      <c r="I512" s="99"/>
      <c r="J512" s="86"/>
      <c r="K512" s="84"/>
      <c r="L512" s="232" t="s">
        <v>649</v>
      </c>
    </row>
    <row r="513" spans="2:12" ht="27.6">
      <c r="B513" s="88" t="s">
        <v>5058</v>
      </c>
      <c r="C513" s="84" t="s">
        <v>5059</v>
      </c>
      <c r="D513" s="84"/>
      <c r="E513" s="49"/>
      <c r="F513" s="84"/>
      <c r="G513" s="49"/>
      <c r="H513" s="89">
        <v>11957058</v>
      </c>
      <c r="I513" s="99"/>
      <c r="J513" s="86"/>
      <c r="K513" s="84"/>
      <c r="L513" s="232" t="s">
        <v>649</v>
      </c>
    </row>
    <row r="514" spans="2:12" ht="27.6">
      <c r="B514" s="88" t="s">
        <v>5058</v>
      </c>
      <c r="C514" s="84" t="s">
        <v>5059</v>
      </c>
      <c r="D514" s="84"/>
      <c r="E514" s="49"/>
      <c r="F514" s="84"/>
      <c r="G514" s="49"/>
      <c r="H514" s="89">
        <v>11044800</v>
      </c>
      <c r="I514" s="99"/>
      <c r="J514" s="86"/>
      <c r="K514" s="84"/>
      <c r="L514" s="232" t="s">
        <v>649</v>
      </c>
    </row>
    <row r="515" spans="2:12" ht="27.6">
      <c r="B515" s="88" t="s">
        <v>5058</v>
      </c>
      <c r="C515" s="84" t="s">
        <v>5059</v>
      </c>
      <c r="D515" s="84"/>
      <c r="E515" s="49"/>
      <c r="F515" s="84"/>
      <c r="G515" s="49"/>
      <c r="H515" s="89">
        <v>14438952</v>
      </c>
      <c r="I515" s="99"/>
      <c r="J515" s="86"/>
      <c r="K515" s="84"/>
      <c r="L515" s="232" t="s">
        <v>649</v>
      </c>
    </row>
    <row r="516" spans="2:12" ht="27.6">
      <c r="B516" s="88" t="s">
        <v>5058</v>
      </c>
      <c r="C516" s="84" t="s">
        <v>5059</v>
      </c>
      <c r="D516" s="84"/>
      <c r="E516" s="49"/>
      <c r="F516" s="84"/>
      <c r="G516" s="49"/>
      <c r="H516" s="89">
        <v>14451696</v>
      </c>
      <c r="I516" s="99"/>
      <c r="J516" s="86"/>
      <c r="K516" s="84"/>
      <c r="L516" s="232" t="s">
        <v>649</v>
      </c>
    </row>
    <row r="517" spans="2:12" ht="27.6">
      <c r="B517" s="88" t="s">
        <v>5058</v>
      </c>
      <c r="C517" s="84" t="s">
        <v>5059</v>
      </c>
      <c r="D517" s="84"/>
      <c r="E517" s="49"/>
      <c r="F517" s="84"/>
      <c r="G517" s="49"/>
      <c r="H517" s="89">
        <v>7221600</v>
      </c>
      <c r="I517" s="99"/>
      <c r="J517" s="86"/>
      <c r="K517" s="84"/>
      <c r="L517" s="232" t="s">
        <v>649</v>
      </c>
    </row>
    <row r="518" spans="2:12" ht="27.6">
      <c r="B518" s="88" t="s">
        <v>5058</v>
      </c>
      <c r="C518" s="84" t="s">
        <v>5059</v>
      </c>
      <c r="D518" s="84"/>
      <c r="E518" s="49"/>
      <c r="F518" s="84"/>
      <c r="G518" s="49"/>
      <c r="H518" s="89">
        <v>17366886</v>
      </c>
      <c r="I518" s="99"/>
      <c r="J518" s="86"/>
      <c r="K518" s="84"/>
      <c r="L518" s="232" t="s">
        <v>649</v>
      </c>
    </row>
    <row r="519" spans="2:12" ht="27.6">
      <c r="B519" s="88" t="s">
        <v>5058</v>
      </c>
      <c r="C519" s="84" t="s">
        <v>5059</v>
      </c>
      <c r="D519" s="84"/>
      <c r="E519" s="49"/>
      <c r="F519" s="84"/>
      <c r="G519" s="49"/>
      <c r="H519" s="89">
        <v>87118385</v>
      </c>
      <c r="I519" s="99"/>
      <c r="J519" s="86"/>
      <c r="K519" s="84"/>
      <c r="L519" s="232" t="s">
        <v>649</v>
      </c>
    </row>
    <row r="520" spans="2:12" ht="27.6">
      <c r="B520" s="88" t="s">
        <v>5058</v>
      </c>
      <c r="C520" s="84" t="s">
        <v>5059</v>
      </c>
      <c r="D520" s="84"/>
      <c r="E520" s="49"/>
      <c r="F520" s="84"/>
      <c r="G520" s="49"/>
      <c r="H520" s="89">
        <v>18902538</v>
      </c>
      <c r="I520" s="99"/>
      <c r="J520" s="86"/>
      <c r="K520" s="84"/>
      <c r="L520" s="232" t="s">
        <v>649</v>
      </c>
    </row>
    <row r="521" spans="2:12" ht="27.6">
      <c r="B521" s="88" t="s">
        <v>5058</v>
      </c>
      <c r="C521" s="84" t="s">
        <v>5059</v>
      </c>
      <c r="D521" s="84"/>
      <c r="E521" s="49"/>
      <c r="F521" s="84"/>
      <c r="G521" s="49"/>
      <c r="H521" s="89">
        <v>10797354</v>
      </c>
      <c r="I521" s="99"/>
      <c r="J521" s="86"/>
      <c r="K521" s="84"/>
      <c r="L521" s="232" t="s">
        <v>649</v>
      </c>
    </row>
    <row r="522" spans="2:12" ht="27.6">
      <c r="B522" s="88" t="s">
        <v>5058</v>
      </c>
      <c r="C522" s="84" t="s">
        <v>5059</v>
      </c>
      <c r="D522" s="84"/>
      <c r="E522" s="49"/>
      <c r="F522" s="84"/>
      <c r="G522" s="49"/>
      <c r="H522" s="89">
        <v>519200</v>
      </c>
      <c r="I522" s="99"/>
      <c r="J522" s="86"/>
      <c r="K522" s="84"/>
      <c r="L522" s="232" t="s">
        <v>649</v>
      </c>
    </row>
    <row r="523" spans="2:12" ht="27.6">
      <c r="B523" s="88" t="s">
        <v>4866</v>
      </c>
      <c r="C523" s="84" t="s">
        <v>4867</v>
      </c>
      <c r="D523" s="84"/>
      <c r="E523" s="49"/>
      <c r="F523" s="84"/>
      <c r="G523" s="49"/>
      <c r="H523" s="89">
        <v>1062000</v>
      </c>
      <c r="I523" s="99"/>
      <c r="J523" s="86"/>
      <c r="K523" s="84"/>
      <c r="L523" s="232" t="s">
        <v>649</v>
      </c>
    </row>
    <row r="524" spans="2:12" ht="27.6">
      <c r="B524" s="88" t="s">
        <v>4866</v>
      </c>
      <c r="C524" s="84" t="s">
        <v>4867</v>
      </c>
      <c r="D524" s="84"/>
      <c r="E524" s="49"/>
      <c r="F524" s="84"/>
      <c r="G524" s="49"/>
      <c r="H524" s="89">
        <v>4602000</v>
      </c>
      <c r="I524" s="99"/>
      <c r="J524" s="86"/>
      <c r="K524" s="84"/>
      <c r="L524" s="232" t="s">
        <v>649</v>
      </c>
    </row>
    <row r="525" spans="2:12" ht="27.6">
      <c r="B525" s="88" t="s">
        <v>4866</v>
      </c>
      <c r="C525" s="84" t="s">
        <v>4867</v>
      </c>
      <c r="D525" s="84"/>
      <c r="E525" s="49"/>
      <c r="F525" s="84"/>
      <c r="G525" s="49"/>
      <c r="H525" s="89">
        <v>4956000</v>
      </c>
      <c r="I525" s="99"/>
      <c r="J525" s="86"/>
      <c r="K525" s="84"/>
      <c r="L525" s="232" t="s">
        <v>649</v>
      </c>
    </row>
    <row r="526" spans="2:12" ht="27.6">
      <c r="B526" s="88" t="s">
        <v>4866</v>
      </c>
      <c r="C526" s="84" t="s">
        <v>4867</v>
      </c>
      <c r="D526" s="84"/>
      <c r="E526" s="49"/>
      <c r="F526" s="84"/>
      <c r="G526" s="49"/>
      <c r="H526" s="89">
        <v>4425000</v>
      </c>
      <c r="I526" s="99"/>
      <c r="J526" s="86"/>
      <c r="K526" s="84"/>
      <c r="L526" s="232" t="s">
        <v>649</v>
      </c>
    </row>
    <row r="527" spans="2:12" ht="27.6">
      <c r="B527" s="88" t="s">
        <v>4866</v>
      </c>
      <c r="C527" s="84" t="s">
        <v>4867</v>
      </c>
      <c r="D527" s="84"/>
      <c r="E527" s="49"/>
      <c r="F527" s="84"/>
      <c r="G527" s="49"/>
      <c r="H527" s="89">
        <v>565692</v>
      </c>
      <c r="I527" s="99"/>
      <c r="J527" s="86"/>
      <c r="K527" s="84"/>
      <c r="L527" s="232" t="s">
        <v>649</v>
      </c>
    </row>
    <row r="528" spans="2:12" ht="27.6">
      <c r="B528" s="88" t="s">
        <v>4866</v>
      </c>
      <c r="C528" s="84" t="s">
        <v>4867</v>
      </c>
      <c r="D528" s="84"/>
      <c r="E528" s="49"/>
      <c r="F528" s="84"/>
      <c r="G528" s="49"/>
      <c r="H528" s="89">
        <v>206500</v>
      </c>
      <c r="I528" s="99"/>
      <c r="J528" s="86"/>
      <c r="K528" s="84"/>
      <c r="L528" s="232" t="s">
        <v>649</v>
      </c>
    </row>
    <row r="529" spans="2:12" ht="27.6">
      <c r="B529" s="88" t="s">
        <v>4866</v>
      </c>
      <c r="C529" s="84" t="s">
        <v>4867</v>
      </c>
      <c r="D529" s="84"/>
      <c r="E529" s="49"/>
      <c r="F529" s="84"/>
      <c r="G529" s="49"/>
      <c r="H529" s="89">
        <v>1109200</v>
      </c>
      <c r="I529" s="99"/>
      <c r="J529" s="86"/>
      <c r="K529" s="84"/>
      <c r="L529" s="232" t="s">
        <v>649</v>
      </c>
    </row>
    <row r="530" spans="2:12" ht="27.6">
      <c r="B530" s="88" t="s">
        <v>4866</v>
      </c>
      <c r="C530" s="84" t="s">
        <v>4867</v>
      </c>
      <c r="D530" s="84"/>
      <c r="E530" s="49"/>
      <c r="F530" s="84"/>
      <c r="G530" s="49"/>
      <c r="H530" s="89">
        <v>3835000</v>
      </c>
      <c r="I530" s="99"/>
      <c r="J530" s="86"/>
      <c r="K530" s="84"/>
      <c r="L530" s="232" t="s">
        <v>649</v>
      </c>
    </row>
    <row r="531" spans="2:12" ht="27.6">
      <c r="B531" s="88" t="s">
        <v>4866</v>
      </c>
      <c r="C531" s="84" t="s">
        <v>4867</v>
      </c>
      <c r="D531" s="84"/>
      <c r="E531" s="49"/>
      <c r="F531" s="84"/>
      <c r="G531" s="49"/>
      <c r="H531" s="89">
        <v>4425000</v>
      </c>
      <c r="I531" s="99"/>
      <c r="J531" s="86"/>
      <c r="K531" s="84"/>
      <c r="L531" s="232" t="s">
        <v>649</v>
      </c>
    </row>
    <row r="532" spans="2:12" ht="27.6">
      <c r="B532" s="88" t="s">
        <v>4866</v>
      </c>
      <c r="C532" s="84" t="s">
        <v>4867</v>
      </c>
      <c r="D532" s="84"/>
      <c r="E532" s="49"/>
      <c r="F532" s="84"/>
      <c r="G532" s="49"/>
      <c r="H532" s="89">
        <v>283200</v>
      </c>
      <c r="I532" s="99"/>
      <c r="J532" s="86"/>
      <c r="K532" s="84"/>
      <c r="L532" s="232" t="s">
        <v>649</v>
      </c>
    </row>
    <row r="533" spans="2:12" ht="27.6">
      <c r="B533" s="88" t="s">
        <v>4866</v>
      </c>
      <c r="C533" s="84" t="s">
        <v>4867</v>
      </c>
      <c r="D533" s="84"/>
      <c r="E533" s="49"/>
      <c r="F533" s="84"/>
      <c r="G533" s="49"/>
      <c r="H533" s="89">
        <v>3717000</v>
      </c>
      <c r="I533" s="99"/>
      <c r="J533" s="86"/>
      <c r="K533" s="84"/>
      <c r="L533" s="232" t="s">
        <v>649</v>
      </c>
    </row>
    <row r="534" spans="2:12" ht="27.6">
      <c r="B534" s="88" t="s">
        <v>4866</v>
      </c>
      <c r="C534" s="84" t="s">
        <v>4867</v>
      </c>
      <c r="D534" s="84"/>
      <c r="E534" s="49"/>
      <c r="F534" s="84"/>
      <c r="G534" s="49"/>
      <c r="H534" s="89">
        <v>4425000</v>
      </c>
      <c r="I534" s="99"/>
      <c r="J534" s="86"/>
      <c r="K534" s="84"/>
      <c r="L534" s="232" t="s">
        <v>649</v>
      </c>
    </row>
    <row r="535" spans="2:12" ht="27.6">
      <c r="B535" s="88" t="s">
        <v>4866</v>
      </c>
      <c r="C535" s="84" t="s">
        <v>4867</v>
      </c>
      <c r="D535" s="84"/>
      <c r="E535" s="49"/>
      <c r="F535" s="84"/>
      <c r="G535" s="49"/>
      <c r="H535" s="89">
        <v>4425000</v>
      </c>
      <c r="I535" s="99"/>
      <c r="J535" s="86"/>
      <c r="K535" s="84"/>
      <c r="L535" s="232" t="s">
        <v>649</v>
      </c>
    </row>
    <row r="536" spans="2:12" ht="27.6">
      <c r="B536" s="88" t="s">
        <v>4932</v>
      </c>
      <c r="C536" s="84" t="s">
        <v>4933</v>
      </c>
      <c r="D536" s="84"/>
      <c r="E536" s="49"/>
      <c r="F536" s="84"/>
      <c r="G536" s="49"/>
      <c r="H536" s="89">
        <v>11526771</v>
      </c>
      <c r="I536" s="99"/>
      <c r="J536" s="86"/>
      <c r="K536" s="84"/>
      <c r="L536" s="232" t="s">
        <v>649</v>
      </c>
    </row>
    <row r="537" spans="2:12" ht="27.6">
      <c r="B537" s="88" t="s">
        <v>4932</v>
      </c>
      <c r="C537" s="84" t="s">
        <v>4933</v>
      </c>
      <c r="D537" s="84"/>
      <c r="E537" s="49"/>
      <c r="F537" s="84"/>
      <c r="G537" s="49"/>
      <c r="H537" s="89">
        <v>9494371</v>
      </c>
      <c r="I537" s="99"/>
      <c r="J537" s="86"/>
      <c r="K537" s="84"/>
      <c r="L537" s="232" t="s">
        <v>649</v>
      </c>
    </row>
    <row r="538" spans="2:12" ht="27.6">
      <c r="B538" s="88" t="s">
        <v>4932</v>
      </c>
      <c r="C538" s="84" t="s">
        <v>4933</v>
      </c>
      <c r="D538" s="84"/>
      <c r="E538" s="49"/>
      <c r="F538" s="84"/>
      <c r="G538" s="49"/>
      <c r="H538" s="89">
        <v>4543484</v>
      </c>
      <c r="I538" s="99"/>
      <c r="J538" s="86"/>
      <c r="K538" s="84"/>
      <c r="L538" s="232" t="s">
        <v>649</v>
      </c>
    </row>
    <row r="539" spans="2:12" ht="27.6">
      <c r="B539" s="88" t="s">
        <v>4932</v>
      </c>
      <c r="C539" s="84" t="s">
        <v>4933</v>
      </c>
      <c r="D539" s="84"/>
      <c r="E539" s="49"/>
      <c r="F539" s="84"/>
      <c r="G539" s="49"/>
      <c r="H539" s="89">
        <v>29151817</v>
      </c>
      <c r="I539" s="99"/>
      <c r="J539" s="86"/>
      <c r="K539" s="84"/>
      <c r="L539" s="232" t="s">
        <v>649</v>
      </c>
    </row>
    <row r="540" spans="2:12" ht="27.6">
      <c r="B540" s="88" t="s">
        <v>4932</v>
      </c>
      <c r="C540" s="84" t="s">
        <v>4933</v>
      </c>
      <c r="D540" s="84"/>
      <c r="E540" s="49"/>
      <c r="F540" s="84"/>
      <c r="G540" s="49"/>
      <c r="H540" s="89">
        <v>18137315</v>
      </c>
      <c r="I540" s="99"/>
      <c r="J540" s="86"/>
      <c r="K540" s="84"/>
      <c r="L540" s="232" t="s">
        <v>649</v>
      </c>
    </row>
    <row r="541" spans="2:12" ht="27.6">
      <c r="B541" s="88" t="s">
        <v>4932</v>
      </c>
      <c r="C541" s="84" t="s">
        <v>4933</v>
      </c>
      <c r="D541" s="84"/>
      <c r="E541" s="49"/>
      <c r="F541" s="84"/>
      <c r="G541" s="49"/>
      <c r="H541" s="89">
        <v>59227858</v>
      </c>
      <c r="I541" s="99"/>
      <c r="J541" s="86"/>
      <c r="K541" s="84"/>
      <c r="L541" s="232" t="s">
        <v>649</v>
      </c>
    </row>
    <row r="542" spans="2:12">
      <c r="B542" s="88" t="s">
        <v>5941</v>
      </c>
      <c r="C542" s="84" t="s">
        <v>5942</v>
      </c>
      <c r="D542" s="84"/>
      <c r="E542" s="49"/>
      <c r="F542" s="84"/>
      <c r="G542" s="49"/>
      <c r="H542" s="89">
        <v>9610923</v>
      </c>
      <c r="I542" s="99"/>
      <c r="J542" s="86"/>
      <c r="K542" s="84"/>
      <c r="L542" s="232" t="s">
        <v>649</v>
      </c>
    </row>
    <row r="543" spans="2:12">
      <c r="B543" s="88" t="s">
        <v>5941</v>
      </c>
      <c r="C543" s="84" t="s">
        <v>5942</v>
      </c>
      <c r="D543" s="84"/>
      <c r="E543" s="49"/>
      <c r="F543" s="84"/>
      <c r="G543" s="49"/>
      <c r="H543" s="89">
        <v>5605000</v>
      </c>
      <c r="I543" s="99"/>
      <c r="J543" s="86"/>
      <c r="K543" s="84"/>
      <c r="L543" s="232" t="s">
        <v>649</v>
      </c>
    </row>
    <row r="544" spans="2:12">
      <c r="B544" s="88" t="s">
        <v>5941</v>
      </c>
      <c r="C544" s="84" t="s">
        <v>5942</v>
      </c>
      <c r="D544" s="84"/>
      <c r="E544" s="49"/>
      <c r="F544" s="84"/>
      <c r="G544" s="49"/>
      <c r="H544" s="89">
        <v>7670000</v>
      </c>
      <c r="I544" s="99"/>
      <c r="J544" s="86"/>
      <c r="K544" s="84"/>
      <c r="L544" s="232" t="s">
        <v>649</v>
      </c>
    </row>
    <row r="545" spans="2:12">
      <c r="B545" s="88" t="s">
        <v>5941</v>
      </c>
      <c r="C545" s="84" t="s">
        <v>5942</v>
      </c>
      <c r="D545" s="84"/>
      <c r="E545" s="49"/>
      <c r="F545" s="84"/>
      <c r="G545" s="49"/>
      <c r="H545" s="89">
        <v>22648212</v>
      </c>
      <c r="I545" s="99"/>
      <c r="J545" s="86"/>
      <c r="K545" s="84"/>
      <c r="L545" s="232" t="s">
        <v>649</v>
      </c>
    </row>
    <row r="546" spans="2:12">
      <c r="B546" s="88" t="s">
        <v>5941</v>
      </c>
      <c r="C546" s="84" t="s">
        <v>5942</v>
      </c>
      <c r="D546" s="84"/>
      <c r="E546" s="49"/>
      <c r="F546" s="84"/>
      <c r="G546" s="49"/>
      <c r="H546" s="89">
        <v>1070850</v>
      </c>
      <c r="I546" s="99"/>
      <c r="J546" s="86"/>
      <c r="K546" s="84"/>
      <c r="L546" s="232" t="s">
        <v>649</v>
      </c>
    </row>
    <row r="547" spans="2:12">
      <c r="B547" s="88" t="s">
        <v>5941</v>
      </c>
      <c r="C547" s="84" t="s">
        <v>5942</v>
      </c>
      <c r="D547" s="84"/>
      <c r="E547" s="49"/>
      <c r="F547" s="84"/>
      <c r="G547" s="49"/>
      <c r="H547" s="89">
        <v>7312578</v>
      </c>
      <c r="I547" s="99"/>
      <c r="J547" s="86"/>
      <c r="K547" s="84"/>
      <c r="L547" s="232" t="s">
        <v>649</v>
      </c>
    </row>
    <row r="548" spans="2:12">
      <c r="B548" s="88" t="s">
        <v>5941</v>
      </c>
      <c r="C548" s="84" t="s">
        <v>5942</v>
      </c>
      <c r="D548" s="84"/>
      <c r="E548" s="49"/>
      <c r="F548" s="84"/>
      <c r="G548" s="49"/>
      <c r="H548" s="89">
        <v>5782000</v>
      </c>
      <c r="I548" s="99"/>
      <c r="J548" s="86"/>
      <c r="K548" s="84"/>
      <c r="L548" s="232" t="s">
        <v>649</v>
      </c>
    </row>
    <row r="549" spans="2:12">
      <c r="B549" s="88" t="s">
        <v>5941</v>
      </c>
      <c r="C549" s="84" t="s">
        <v>5942</v>
      </c>
      <c r="D549" s="84"/>
      <c r="E549" s="49"/>
      <c r="F549" s="84"/>
      <c r="G549" s="49"/>
      <c r="H549" s="89">
        <v>5898159</v>
      </c>
      <c r="I549" s="99"/>
      <c r="J549" s="86"/>
      <c r="K549" s="84"/>
      <c r="L549" s="232" t="s">
        <v>649</v>
      </c>
    </row>
    <row r="550" spans="2:12">
      <c r="B550" s="88" t="s">
        <v>5941</v>
      </c>
      <c r="C550" s="84" t="s">
        <v>5942</v>
      </c>
      <c r="D550" s="84"/>
      <c r="E550" s="49"/>
      <c r="F550" s="84"/>
      <c r="G550" s="49"/>
      <c r="H550" s="89">
        <v>9807216</v>
      </c>
      <c r="I550" s="99"/>
      <c r="J550" s="86"/>
      <c r="K550" s="84"/>
      <c r="L550" s="232" t="s">
        <v>649</v>
      </c>
    </row>
    <row r="551" spans="2:12">
      <c r="B551" s="88" t="s">
        <v>5941</v>
      </c>
      <c r="C551" s="84" t="s">
        <v>5942</v>
      </c>
      <c r="D551" s="84"/>
      <c r="E551" s="49"/>
      <c r="F551" s="84"/>
      <c r="G551" s="49"/>
      <c r="H551" s="89">
        <v>6136000</v>
      </c>
      <c r="I551" s="99"/>
      <c r="J551" s="86"/>
      <c r="K551" s="84"/>
      <c r="L551" s="232" t="s">
        <v>649</v>
      </c>
    </row>
    <row r="552" spans="2:12">
      <c r="B552" s="88" t="s">
        <v>5941</v>
      </c>
      <c r="C552" s="84" t="s">
        <v>5942</v>
      </c>
      <c r="D552" s="84"/>
      <c r="E552" s="49"/>
      <c r="F552" s="84"/>
      <c r="G552" s="49"/>
      <c r="H552" s="89">
        <v>4136136</v>
      </c>
      <c r="I552" s="99"/>
      <c r="J552" s="86"/>
      <c r="K552" s="84"/>
      <c r="L552" s="232" t="s">
        <v>649</v>
      </c>
    </row>
    <row r="553" spans="2:12">
      <c r="B553" s="88" t="s">
        <v>5941</v>
      </c>
      <c r="C553" s="84" t="s">
        <v>5942</v>
      </c>
      <c r="D553" s="84"/>
      <c r="E553" s="49"/>
      <c r="F553" s="84"/>
      <c r="G553" s="49"/>
      <c r="H553" s="89">
        <v>10165342</v>
      </c>
      <c r="I553" s="99"/>
      <c r="J553" s="86"/>
      <c r="K553" s="84"/>
      <c r="L553" s="232" t="s">
        <v>649</v>
      </c>
    </row>
    <row r="554" spans="2:12" ht="27.6">
      <c r="B554" s="88" t="s">
        <v>5971</v>
      </c>
      <c r="C554" s="84" t="s">
        <v>5972</v>
      </c>
      <c r="D554" s="84"/>
      <c r="E554" s="49"/>
      <c r="F554" s="84"/>
      <c r="G554" s="49"/>
      <c r="H554" s="89">
        <v>1062000</v>
      </c>
      <c r="I554" s="99"/>
      <c r="J554" s="86"/>
      <c r="K554" s="84"/>
      <c r="L554" s="232" t="s">
        <v>649</v>
      </c>
    </row>
    <row r="555" spans="2:12" ht="27.6">
      <c r="B555" s="88" t="s">
        <v>5971</v>
      </c>
      <c r="C555" s="84" t="s">
        <v>5972</v>
      </c>
      <c r="D555" s="84"/>
      <c r="E555" s="49"/>
      <c r="F555" s="84"/>
      <c r="G555" s="49"/>
      <c r="H555" s="89">
        <v>20797500</v>
      </c>
      <c r="I555" s="99"/>
      <c r="J555" s="86"/>
      <c r="K555" s="84"/>
      <c r="L555" s="232" t="s">
        <v>649</v>
      </c>
    </row>
    <row r="556" spans="2:12" ht="27.6">
      <c r="B556" s="88" t="s">
        <v>5971</v>
      </c>
      <c r="C556" s="84" t="s">
        <v>5972</v>
      </c>
      <c r="D556" s="84"/>
      <c r="E556" s="49"/>
      <c r="F556" s="84"/>
      <c r="G556" s="49"/>
      <c r="H556" s="89">
        <v>18408000</v>
      </c>
      <c r="I556" s="99"/>
      <c r="J556" s="86"/>
      <c r="K556" s="84"/>
      <c r="L556" s="232" t="s">
        <v>649</v>
      </c>
    </row>
    <row r="557" spans="2:12" ht="27.6">
      <c r="B557" s="88" t="s">
        <v>5971</v>
      </c>
      <c r="C557" s="84" t="s">
        <v>5972</v>
      </c>
      <c r="D557" s="84"/>
      <c r="E557" s="49"/>
      <c r="F557" s="84"/>
      <c r="G557" s="49"/>
      <c r="H557" s="89">
        <v>30786200</v>
      </c>
      <c r="I557" s="99"/>
      <c r="J557" s="86"/>
      <c r="K557" s="84"/>
      <c r="L557" s="232" t="s">
        <v>649</v>
      </c>
    </row>
    <row r="558" spans="2:12" ht="27.6">
      <c r="B558" s="88" t="s">
        <v>5971</v>
      </c>
      <c r="C558" s="84" t="s">
        <v>5972</v>
      </c>
      <c r="D558" s="84"/>
      <c r="E558" s="49"/>
      <c r="F558" s="84"/>
      <c r="G558" s="49"/>
      <c r="H558" s="89">
        <v>2242000</v>
      </c>
      <c r="I558" s="99"/>
      <c r="J558" s="86"/>
      <c r="K558" s="84"/>
      <c r="L558" s="232" t="s">
        <v>649</v>
      </c>
    </row>
    <row r="559" spans="2:12" ht="27.6">
      <c r="B559" s="88" t="s">
        <v>5971</v>
      </c>
      <c r="C559" s="84" t="s">
        <v>5972</v>
      </c>
      <c r="D559" s="84"/>
      <c r="E559" s="49"/>
      <c r="F559" s="84"/>
      <c r="G559" s="49"/>
      <c r="H559" s="89">
        <v>12979764</v>
      </c>
      <c r="I559" s="99"/>
      <c r="J559" s="86"/>
      <c r="K559" s="84"/>
      <c r="L559" s="232" t="s">
        <v>649</v>
      </c>
    </row>
    <row r="560" spans="2:12" ht="27.6">
      <c r="B560" s="88" t="s">
        <v>5971</v>
      </c>
      <c r="C560" s="84" t="s">
        <v>5972</v>
      </c>
      <c r="D560" s="84"/>
      <c r="E560" s="49"/>
      <c r="F560" s="84"/>
      <c r="G560" s="49"/>
      <c r="H560" s="89">
        <v>16955585</v>
      </c>
      <c r="I560" s="99"/>
      <c r="J560" s="86"/>
      <c r="K560" s="84"/>
      <c r="L560" s="232" t="s">
        <v>649</v>
      </c>
    </row>
    <row r="561" spans="2:12" ht="27.6">
      <c r="B561" s="88" t="s">
        <v>4916</v>
      </c>
      <c r="C561" s="84" t="s">
        <v>4917</v>
      </c>
      <c r="D561" s="84"/>
      <c r="E561" s="49"/>
      <c r="F561" s="84"/>
      <c r="G561" s="49"/>
      <c r="H561" s="89">
        <v>8791000</v>
      </c>
      <c r="I561" s="99"/>
      <c r="J561" s="86"/>
      <c r="K561" s="84"/>
      <c r="L561" s="232" t="s">
        <v>649</v>
      </c>
    </row>
    <row r="562" spans="2:12" ht="27.6">
      <c r="B562" s="88" t="s">
        <v>4916</v>
      </c>
      <c r="C562" s="84" t="s">
        <v>4917</v>
      </c>
      <c r="D562" s="84"/>
      <c r="E562" s="49"/>
      <c r="F562" s="84"/>
      <c r="G562" s="49"/>
      <c r="H562" s="89">
        <v>2655000</v>
      </c>
      <c r="I562" s="99"/>
      <c r="J562" s="86"/>
      <c r="K562" s="84"/>
      <c r="L562" s="232" t="s">
        <v>649</v>
      </c>
    </row>
    <row r="563" spans="2:12" ht="27.6">
      <c r="B563" s="88" t="s">
        <v>4916</v>
      </c>
      <c r="C563" s="84" t="s">
        <v>4917</v>
      </c>
      <c r="D563" s="84"/>
      <c r="E563" s="49"/>
      <c r="F563" s="84"/>
      <c r="G563" s="49"/>
      <c r="H563" s="89">
        <v>1239000</v>
      </c>
      <c r="I563" s="99"/>
      <c r="J563" s="86"/>
      <c r="K563" s="84"/>
      <c r="L563" s="232" t="s">
        <v>649</v>
      </c>
    </row>
    <row r="564" spans="2:12" ht="27.6">
      <c r="B564" s="88" t="s">
        <v>4916</v>
      </c>
      <c r="C564" s="84" t="s">
        <v>4917</v>
      </c>
      <c r="D564" s="84"/>
      <c r="E564" s="49"/>
      <c r="F564" s="84"/>
      <c r="G564" s="49"/>
      <c r="H564" s="89">
        <v>1421900</v>
      </c>
      <c r="I564" s="99"/>
      <c r="J564" s="86"/>
      <c r="K564" s="84"/>
      <c r="L564" s="232" t="s">
        <v>649</v>
      </c>
    </row>
    <row r="565" spans="2:12" ht="27.6">
      <c r="B565" s="88" t="s">
        <v>4916</v>
      </c>
      <c r="C565" s="84" t="s">
        <v>4917</v>
      </c>
      <c r="D565" s="84"/>
      <c r="E565" s="49"/>
      <c r="F565" s="84"/>
      <c r="G565" s="49"/>
      <c r="H565" s="89">
        <v>11777745</v>
      </c>
      <c r="I565" s="99"/>
      <c r="J565" s="86"/>
      <c r="K565" s="84"/>
      <c r="L565" s="232" t="s">
        <v>649</v>
      </c>
    </row>
    <row r="566" spans="2:12" ht="27.6">
      <c r="B566" s="88" t="s">
        <v>4916</v>
      </c>
      <c r="C566" s="84" t="s">
        <v>4917</v>
      </c>
      <c r="D566" s="84"/>
      <c r="E566" s="49"/>
      <c r="F566" s="84"/>
      <c r="G566" s="49"/>
      <c r="H566" s="89">
        <v>708000</v>
      </c>
      <c r="I566" s="99"/>
      <c r="J566" s="86"/>
      <c r="K566" s="84"/>
      <c r="L566" s="232" t="s">
        <v>649</v>
      </c>
    </row>
    <row r="567" spans="2:12" ht="27.6">
      <c r="B567" s="88" t="s">
        <v>4916</v>
      </c>
      <c r="C567" s="84" t="s">
        <v>4917</v>
      </c>
      <c r="D567" s="84"/>
      <c r="E567" s="49"/>
      <c r="F567" s="84"/>
      <c r="G567" s="49"/>
      <c r="H567" s="89">
        <v>5221500</v>
      </c>
      <c r="I567" s="99"/>
      <c r="J567" s="86"/>
      <c r="K567" s="84"/>
      <c r="L567" s="232" t="s">
        <v>649</v>
      </c>
    </row>
    <row r="568" spans="2:12" ht="27.6">
      <c r="B568" s="88" t="s">
        <v>4916</v>
      </c>
      <c r="C568" s="84" t="s">
        <v>4917</v>
      </c>
      <c r="D568" s="84"/>
      <c r="E568" s="49"/>
      <c r="F568" s="84"/>
      <c r="G568" s="49"/>
      <c r="H568" s="89">
        <v>2006000</v>
      </c>
      <c r="I568" s="99"/>
      <c r="J568" s="86"/>
      <c r="K568" s="84"/>
      <c r="L568" s="232" t="s">
        <v>649</v>
      </c>
    </row>
    <row r="569" spans="2:12" ht="27.6">
      <c r="B569" s="88" t="s">
        <v>4916</v>
      </c>
      <c r="C569" s="84" t="s">
        <v>4917</v>
      </c>
      <c r="D569" s="84"/>
      <c r="E569" s="49"/>
      <c r="F569" s="84"/>
      <c r="G569" s="49"/>
      <c r="H569" s="89">
        <v>2407200</v>
      </c>
      <c r="I569" s="99"/>
      <c r="J569" s="86"/>
      <c r="K569" s="84"/>
      <c r="L569" s="232" t="s">
        <v>649</v>
      </c>
    </row>
    <row r="570" spans="2:12" ht="27.6">
      <c r="B570" s="88" t="s">
        <v>5072</v>
      </c>
      <c r="C570" s="84" t="s">
        <v>5073</v>
      </c>
      <c r="D570" s="84"/>
      <c r="E570" s="49"/>
      <c r="F570" s="84"/>
      <c r="G570" s="49"/>
      <c r="H570" s="89">
        <v>12708010</v>
      </c>
      <c r="I570" s="99"/>
      <c r="J570" s="86"/>
      <c r="K570" s="84"/>
      <c r="L570" s="232" t="s">
        <v>649</v>
      </c>
    </row>
    <row r="571" spans="2:12" ht="27.6">
      <c r="B571" s="88" t="s">
        <v>5476</v>
      </c>
      <c r="C571" s="84" t="s">
        <v>5477</v>
      </c>
      <c r="D571" s="84"/>
      <c r="E571" s="49"/>
      <c r="F571" s="84"/>
      <c r="G571" s="49"/>
      <c r="H571" s="89">
        <v>5211470</v>
      </c>
      <c r="I571" s="99"/>
      <c r="J571" s="86"/>
      <c r="K571" s="84"/>
      <c r="L571" s="232" t="s">
        <v>649</v>
      </c>
    </row>
    <row r="572" spans="2:12" ht="27.6">
      <c r="B572" s="88" t="s">
        <v>5476</v>
      </c>
      <c r="C572" s="84" t="s">
        <v>5477</v>
      </c>
      <c r="D572" s="84"/>
      <c r="E572" s="49"/>
      <c r="F572" s="84"/>
      <c r="G572" s="49"/>
      <c r="H572" s="89">
        <v>4231480</v>
      </c>
      <c r="I572" s="99"/>
      <c r="J572" s="86"/>
      <c r="K572" s="84"/>
      <c r="L572" s="232" t="s">
        <v>649</v>
      </c>
    </row>
    <row r="573" spans="2:12" ht="27.6">
      <c r="B573" s="88" t="s">
        <v>5476</v>
      </c>
      <c r="C573" s="84" t="s">
        <v>5477</v>
      </c>
      <c r="D573" s="84"/>
      <c r="E573" s="49"/>
      <c r="F573" s="84"/>
      <c r="G573" s="49"/>
      <c r="H573" s="89">
        <v>6624158</v>
      </c>
      <c r="I573" s="99"/>
      <c r="J573" s="86"/>
      <c r="K573" s="84"/>
      <c r="L573" s="232" t="s">
        <v>649</v>
      </c>
    </row>
    <row r="574" spans="2:12" ht="27.6">
      <c r="B574" s="88" t="s">
        <v>5476</v>
      </c>
      <c r="C574" s="84" t="s">
        <v>5477</v>
      </c>
      <c r="D574" s="84"/>
      <c r="E574" s="49"/>
      <c r="F574" s="84"/>
      <c r="G574" s="49"/>
      <c r="H574" s="89">
        <v>6136236</v>
      </c>
      <c r="I574" s="99"/>
      <c r="J574" s="86"/>
      <c r="K574" s="84"/>
      <c r="L574" s="232" t="s">
        <v>649</v>
      </c>
    </row>
    <row r="575" spans="2:12" ht="27.6">
      <c r="B575" s="88" t="s">
        <v>5476</v>
      </c>
      <c r="C575" s="84" t="s">
        <v>5477</v>
      </c>
      <c r="D575" s="84"/>
      <c r="E575" s="49"/>
      <c r="F575" s="84"/>
      <c r="G575" s="49"/>
      <c r="H575" s="89">
        <v>10060680</v>
      </c>
      <c r="I575" s="99"/>
      <c r="J575" s="86"/>
      <c r="K575" s="84"/>
      <c r="L575" s="232" t="s">
        <v>649</v>
      </c>
    </row>
    <row r="576" spans="2:12" ht="27.6">
      <c r="B576" s="88" t="s">
        <v>5476</v>
      </c>
      <c r="C576" s="84" t="s">
        <v>5477</v>
      </c>
      <c r="D576" s="84"/>
      <c r="E576" s="49"/>
      <c r="F576" s="84"/>
      <c r="G576" s="49"/>
      <c r="H576" s="89">
        <v>3747680</v>
      </c>
      <c r="I576" s="99"/>
      <c r="J576" s="86"/>
      <c r="K576" s="84"/>
      <c r="L576" s="232" t="s">
        <v>649</v>
      </c>
    </row>
    <row r="577" spans="2:12" ht="27.6">
      <c r="B577" s="88" t="s">
        <v>5476</v>
      </c>
      <c r="C577" s="84" t="s">
        <v>5477</v>
      </c>
      <c r="D577" s="84"/>
      <c r="E577" s="49"/>
      <c r="F577" s="84"/>
      <c r="G577" s="49"/>
      <c r="H577" s="89">
        <v>2448500</v>
      </c>
      <c r="I577" s="99"/>
      <c r="J577" s="86"/>
      <c r="K577" s="84"/>
      <c r="L577" s="232" t="s">
        <v>649</v>
      </c>
    </row>
    <row r="578" spans="2:12" ht="27.6">
      <c r="B578" s="88" t="s">
        <v>5476</v>
      </c>
      <c r="C578" s="84" t="s">
        <v>5477</v>
      </c>
      <c r="D578" s="84"/>
      <c r="E578" s="49"/>
      <c r="F578" s="84"/>
      <c r="G578" s="49"/>
      <c r="H578" s="89">
        <v>1675600</v>
      </c>
      <c r="I578" s="99"/>
      <c r="J578" s="86"/>
      <c r="K578" s="84"/>
      <c r="L578" s="232" t="s">
        <v>649</v>
      </c>
    </row>
    <row r="579" spans="2:12" ht="27.6">
      <c r="B579" s="88" t="s">
        <v>5476</v>
      </c>
      <c r="C579" s="84" t="s">
        <v>5477</v>
      </c>
      <c r="D579" s="84"/>
      <c r="E579" s="49"/>
      <c r="F579" s="84"/>
      <c r="G579" s="49"/>
      <c r="H579" s="89">
        <v>17674398</v>
      </c>
      <c r="I579" s="99"/>
      <c r="J579" s="86"/>
      <c r="K579" s="84"/>
      <c r="L579" s="232" t="s">
        <v>649</v>
      </c>
    </row>
    <row r="580" spans="2:12" ht="27.6">
      <c r="B580" s="88" t="s">
        <v>5476</v>
      </c>
      <c r="C580" s="84" t="s">
        <v>5477</v>
      </c>
      <c r="D580" s="84"/>
      <c r="E580" s="49"/>
      <c r="F580" s="84"/>
      <c r="G580" s="49"/>
      <c r="H580" s="89">
        <v>7649055</v>
      </c>
      <c r="I580" s="99"/>
      <c r="J580" s="86"/>
      <c r="K580" s="84"/>
      <c r="L580" s="232" t="s">
        <v>649</v>
      </c>
    </row>
    <row r="581" spans="2:12" ht="27.6">
      <c r="B581" s="88" t="s">
        <v>5476</v>
      </c>
      <c r="C581" s="84" t="s">
        <v>5477</v>
      </c>
      <c r="D581" s="84"/>
      <c r="E581" s="49"/>
      <c r="F581" s="84"/>
      <c r="G581" s="49"/>
      <c r="H581" s="89">
        <v>4071000</v>
      </c>
      <c r="I581" s="99"/>
      <c r="J581" s="86"/>
      <c r="K581" s="84"/>
      <c r="L581" s="232" t="s">
        <v>649</v>
      </c>
    </row>
    <row r="582" spans="2:12" ht="27.6">
      <c r="B582" s="88" t="s">
        <v>4864</v>
      </c>
      <c r="C582" s="84" t="s">
        <v>4865</v>
      </c>
      <c r="D582" s="84"/>
      <c r="E582" s="49"/>
      <c r="F582" s="84"/>
      <c r="G582" s="49"/>
      <c r="H582" s="89">
        <v>5163137</v>
      </c>
      <c r="I582" s="99"/>
      <c r="J582" s="86"/>
      <c r="K582" s="84"/>
      <c r="L582" s="232" t="s">
        <v>649</v>
      </c>
    </row>
    <row r="583" spans="2:12" ht="27.6">
      <c r="B583" s="88" t="s">
        <v>4864</v>
      </c>
      <c r="C583" s="84" t="s">
        <v>4865</v>
      </c>
      <c r="D583" s="84"/>
      <c r="E583" s="49"/>
      <c r="F583" s="84"/>
      <c r="G583" s="49"/>
      <c r="H583" s="89">
        <v>3248658</v>
      </c>
      <c r="I583" s="99"/>
      <c r="J583" s="86"/>
      <c r="K583" s="84"/>
      <c r="L583" s="232" t="s">
        <v>649</v>
      </c>
    </row>
    <row r="584" spans="2:12" ht="27.6">
      <c r="B584" s="88" t="s">
        <v>4864</v>
      </c>
      <c r="C584" s="84" t="s">
        <v>4865</v>
      </c>
      <c r="D584" s="84"/>
      <c r="E584" s="49"/>
      <c r="F584" s="84"/>
      <c r="G584" s="49"/>
      <c r="H584" s="89">
        <v>6040644</v>
      </c>
      <c r="I584" s="99"/>
      <c r="J584" s="86"/>
      <c r="K584" s="84"/>
      <c r="L584" s="232" t="s">
        <v>649</v>
      </c>
    </row>
    <row r="585" spans="2:12" ht="27.6">
      <c r="B585" s="88" t="s">
        <v>4864</v>
      </c>
      <c r="C585" s="84" t="s">
        <v>4865</v>
      </c>
      <c r="D585" s="84"/>
      <c r="E585" s="49"/>
      <c r="F585" s="84"/>
      <c r="G585" s="49"/>
      <c r="H585" s="89">
        <v>4322517</v>
      </c>
      <c r="I585" s="99"/>
      <c r="J585" s="86"/>
      <c r="K585" s="84"/>
      <c r="L585" s="232" t="s">
        <v>649</v>
      </c>
    </row>
    <row r="586" spans="2:12" ht="27.6">
      <c r="B586" s="88" t="s">
        <v>4864</v>
      </c>
      <c r="C586" s="84" t="s">
        <v>4865</v>
      </c>
      <c r="D586" s="84"/>
      <c r="E586" s="49"/>
      <c r="F586" s="84"/>
      <c r="G586" s="49"/>
      <c r="H586" s="89">
        <v>5609767</v>
      </c>
      <c r="I586" s="99"/>
      <c r="J586" s="86"/>
      <c r="K586" s="84"/>
      <c r="L586" s="232" t="s">
        <v>649</v>
      </c>
    </row>
    <row r="587" spans="2:12" ht="27.6">
      <c r="B587" s="88" t="s">
        <v>4864</v>
      </c>
      <c r="C587" s="84" t="s">
        <v>4865</v>
      </c>
      <c r="D587" s="84"/>
      <c r="E587" s="49"/>
      <c r="F587" s="84"/>
      <c r="G587" s="49"/>
      <c r="H587" s="89">
        <v>5165815</v>
      </c>
      <c r="I587" s="99"/>
      <c r="J587" s="86"/>
      <c r="K587" s="84"/>
      <c r="L587" s="232" t="s">
        <v>649</v>
      </c>
    </row>
    <row r="588" spans="2:12" ht="27.6">
      <c r="B588" s="88" t="s">
        <v>4864</v>
      </c>
      <c r="C588" s="84" t="s">
        <v>4865</v>
      </c>
      <c r="D588" s="84"/>
      <c r="E588" s="49"/>
      <c r="F588" s="84"/>
      <c r="G588" s="49"/>
      <c r="H588" s="89">
        <v>3285533</v>
      </c>
      <c r="I588" s="99"/>
      <c r="J588" s="86"/>
      <c r="K588" s="84"/>
      <c r="L588" s="232" t="s">
        <v>649</v>
      </c>
    </row>
    <row r="589" spans="2:12" ht="27.6">
      <c r="B589" s="88" t="s">
        <v>4864</v>
      </c>
      <c r="C589" s="84" t="s">
        <v>4865</v>
      </c>
      <c r="D589" s="84"/>
      <c r="E589" s="49"/>
      <c r="F589" s="84"/>
      <c r="G589" s="49"/>
      <c r="H589" s="89">
        <v>3327836</v>
      </c>
      <c r="I589" s="99"/>
      <c r="J589" s="86"/>
      <c r="K589" s="84"/>
      <c r="L589" s="232" t="s">
        <v>649</v>
      </c>
    </row>
    <row r="590" spans="2:12" ht="27.6">
      <c r="B590" s="88" t="s">
        <v>4864</v>
      </c>
      <c r="C590" s="84" t="s">
        <v>4865</v>
      </c>
      <c r="D590" s="84"/>
      <c r="E590" s="49"/>
      <c r="F590" s="84"/>
      <c r="G590" s="49"/>
      <c r="H590" s="89">
        <v>7087587</v>
      </c>
      <c r="I590" s="99"/>
      <c r="J590" s="86"/>
      <c r="K590" s="84"/>
      <c r="L590" s="232" t="s">
        <v>649</v>
      </c>
    </row>
    <row r="591" spans="2:12" ht="27.6">
      <c r="B591" s="88" t="s">
        <v>4864</v>
      </c>
      <c r="C591" s="84" t="s">
        <v>4865</v>
      </c>
      <c r="D591" s="84"/>
      <c r="E591" s="49"/>
      <c r="F591" s="84"/>
      <c r="G591" s="49"/>
      <c r="H591" s="89">
        <v>11597618</v>
      </c>
      <c r="I591" s="99"/>
      <c r="J591" s="86"/>
      <c r="K591" s="84"/>
      <c r="L591" s="232" t="s">
        <v>649</v>
      </c>
    </row>
    <row r="592" spans="2:12" ht="27.6">
      <c r="B592" s="88" t="s">
        <v>4864</v>
      </c>
      <c r="C592" s="84" t="s">
        <v>4865</v>
      </c>
      <c r="D592" s="84"/>
      <c r="E592" s="49"/>
      <c r="F592" s="84"/>
      <c r="G592" s="49"/>
      <c r="H592" s="89">
        <v>7119471</v>
      </c>
      <c r="I592" s="99"/>
      <c r="J592" s="86"/>
      <c r="K592" s="84"/>
      <c r="L592" s="232" t="s">
        <v>649</v>
      </c>
    </row>
    <row r="593" spans="2:12" ht="27.6">
      <c r="B593" s="88" t="s">
        <v>4864</v>
      </c>
      <c r="C593" s="84" t="s">
        <v>4865</v>
      </c>
      <c r="D593" s="84"/>
      <c r="E593" s="49"/>
      <c r="F593" s="84"/>
      <c r="G593" s="49"/>
      <c r="H593" s="89">
        <v>6115946</v>
      </c>
      <c r="I593" s="99"/>
      <c r="J593" s="86"/>
      <c r="K593" s="84"/>
      <c r="L593" s="232" t="s">
        <v>649</v>
      </c>
    </row>
    <row r="594" spans="2:12" ht="27.6">
      <c r="B594" s="88" t="s">
        <v>4864</v>
      </c>
      <c r="C594" s="84" t="s">
        <v>4865</v>
      </c>
      <c r="D594" s="84"/>
      <c r="E594" s="49"/>
      <c r="F594" s="84"/>
      <c r="G594" s="49"/>
      <c r="H594" s="89">
        <v>7729944</v>
      </c>
      <c r="I594" s="99"/>
      <c r="J594" s="86"/>
      <c r="K594" s="84"/>
      <c r="L594" s="232" t="s">
        <v>649</v>
      </c>
    </row>
    <row r="595" spans="2:12" ht="27.6">
      <c r="B595" s="88" t="s">
        <v>4864</v>
      </c>
      <c r="C595" s="84" t="s">
        <v>4865</v>
      </c>
      <c r="D595" s="84"/>
      <c r="E595" s="49"/>
      <c r="F595" s="84"/>
      <c r="G595" s="49"/>
      <c r="H595" s="89">
        <v>6911343</v>
      </c>
      <c r="I595" s="99"/>
      <c r="J595" s="86"/>
      <c r="K595" s="84"/>
      <c r="L595" s="232" t="s">
        <v>649</v>
      </c>
    </row>
    <row r="596" spans="2:12" ht="27.6">
      <c r="B596" s="88" t="s">
        <v>4864</v>
      </c>
      <c r="C596" s="84" t="s">
        <v>4865</v>
      </c>
      <c r="D596" s="84"/>
      <c r="E596" s="49"/>
      <c r="F596" s="84"/>
      <c r="G596" s="49"/>
      <c r="H596" s="89">
        <v>6891141</v>
      </c>
      <c r="I596" s="99"/>
      <c r="J596" s="86"/>
      <c r="K596" s="84"/>
      <c r="L596" s="232" t="s">
        <v>649</v>
      </c>
    </row>
    <row r="597" spans="2:12" ht="27.6">
      <c r="B597" s="88" t="s">
        <v>4864</v>
      </c>
      <c r="C597" s="84" t="s">
        <v>4865</v>
      </c>
      <c r="D597" s="84"/>
      <c r="E597" s="49"/>
      <c r="F597" s="84"/>
      <c r="G597" s="49"/>
      <c r="H597" s="89">
        <v>7944350</v>
      </c>
      <c r="I597" s="99"/>
      <c r="J597" s="86"/>
      <c r="K597" s="84"/>
      <c r="L597" s="232" t="s">
        <v>649</v>
      </c>
    </row>
    <row r="598" spans="2:12" ht="27.6">
      <c r="B598" s="88" t="s">
        <v>4864</v>
      </c>
      <c r="C598" s="84" t="s">
        <v>4865</v>
      </c>
      <c r="D598" s="84"/>
      <c r="E598" s="49"/>
      <c r="F598" s="84"/>
      <c r="G598" s="49"/>
      <c r="H598" s="89">
        <v>7141000</v>
      </c>
      <c r="I598" s="99"/>
      <c r="J598" s="86"/>
      <c r="K598" s="84"/>
      <c r="L598" s="232" t="s">
        <v>649</v>
      </c>
    </row>
    <row r="599" spans="2:12" ht="27.6">
      <c r="B599" s="88" t="s">
        <v>4864</v>
      </c>
      <c r="C599" s="84" t="s">
        <v>4865</v>
      </c>
      <c r="D599" s="84"/>
      <c r="E599" s="49"/>
      <c r="F599" s="84"/>
      <c r="G599" s="49"/>
      <c r="H599" s="89">
        <v>7160547</v>
      </c>
      <c r="I599" s="99"/>
      <c r="J599" s="86"/>
      <c r="K599" s="84"/>
      <c r="L599" s="232" t="s">
        <v>649</v>
      </c>
    </row>
    <row r="600" spans="2:12" ht="27.6">
      <c r="B600" s="88" t="s">
        <v>4864</v>
      </c>
      <c r="C600" s="84" t="s">
        <v>4865</v>
      </c>
      <c r="D600" s="84"/>
      <c r="E600" s="49"/>
      <c r="F600" s="84"/>
      <c r="G600" s="49"/>
      <c r="H600" s="89">
        <v>9110072</v>
      </c>
      <c r="I600" s="99"/>
      <c r="J600" s="86"/>
      <c r="K600" s="84"/>
      <c r="L600" s="232" t="s">
        <v>649</v>
      </c>
    </row>
    <row r="601" spans="2:12" ht="27.6">
      <c r="B601" s="88" t="s">
        <v>4864</v>
      </c>
      <c r="C601" s="84" t="s">
        <v>4865</v>
      </c>
      <c r="D601" s="84"/>
      <c r="E601" s="49"/>
      <c r="F601" s="84"/>
      <c r="G601" s="49"/>
      <c r="H601" s="89">
        <v>7341211</v>
      </c>
      <c r="I601" s="99"/>
      <c r="J601" s="86"/>
      <c r="K601" s="84"/>
      <c r="L601" s="232" t="s">
        <v>649</v>
      </c>
    </row>
    <row r="602" spans="2:12" ht="27.6">
      <c r="B602" s="88" t="s">
        <v>4864</v>
      </c>
      <c r="C602" s="84" t="s">
        <v>4865</v>
      </c>
      <c r="D602" s="84"/>
      <c r="E602" s="49"/>
      <c r="F602" s="84"/>
      <c r="G602" s="49"/>
      <c r="H602" s="89">
        <v>9858251</v>
      </c>
      <c r="I602" s="99"/>
      <c r="J602" s="86"/>
      <c r="K602" s="84"/>
      <c r="L602" s="232" t="s">
        <v>649</v>
      </c>
    </row>
    <row r="603" spans="2:12" ht="27.6">
      <c r="B603" s="88" t="s">
        <v>4864</v>
      </c>
      <c r="C603" s="84" t="s">
        <v>4865</v>
      </c>
      <c r="D603" s="84"/>
      <c r="E603" s="49"/>
      <c r="F603" s="84"/>
      <c r="G603" s="49"/>
      <c r="H603" s="89">
        <v>7162789</v>
      </c>
      <c r="I603" s="99"/>
      <c r="J603" s="86"/>
      <c r="K603" s="84"/>
      <c r="L603" s="232" t="s">
        <v>649</v>
      </c>
    </row>
    <row r="604" spans="2:12" ht="27.6">
      <c r="B604" s="88" t="s">
        <v>4864</v>
      </c>
      <c r="C604" s="84" t="s">
        <v>4865</v>
      </c>
      <c r="D604" s="84"/>
      <c r="E604" s="49"/>
      <c r="F604" s="84"/>
      <c r="G604" s="49"/>
      <c r="H604" s="89">
        <v>8117869</v>
      </c>
      <c r="I604" s="99"/>
      <c r="J604" s="86"/>
      <c r="K604" s="84"/>
      <c r="L604" s="232" t="s">
        <v>649</v>
      </c>
    </row>
    <row r="605" spans="2:12" ht="27.6">
      <c r="B605" s="88" t="s">
        <v>5411</v>
      </c>
      <c r="C605" s="84" t="s">
        <v>5412</v>
      </c>
      <c r="D605" s="84"/>
      <c r="E605" s="49"/>
      <c r="F605" s="84"/>
      <c r="G605" s="49"/>
      <c r="H605" s="89">
        <v>3854175</v>
      </c>
      <c r="I605" s="99"/>
      <c r="J605" s="86"/>
      <c r="K605" s="84"/>
      <c r="L605" s="232" t="s">
        <v>649</v>
      </c>
    </row>
    <row r="606" spans="2:12" ht="27.6">
      <c r="B606" s="88" t="s">
        <v>5411</v>
      </c>
      <c r="C606" s="84" t="s">
        <v>5412</v>
      </c>
      <c r="D606" s="84"/>
      <c r="E606" s="49"/>
      <c r="F606" s="84"/>
      <c r="G606" s="49"/>
      <c r="H606" s="89">
        <v>13009795</v>
      </c>
      <c r="I606" s="99"/>
      <c r="J606" s="86"/>
      <c r="K606" s="84"/>
      <c r="L606" s="232" t="s">
        <v>649</v>
      </c>
    </row>
    <row r="607" spans="2:12" ht="27.6">
      <c r="B607" s="88" t="s">
        <v>5411</v>
      </c>
      <c r="C607" s="84" t="s">
        <v>5412</v>
      </c>
      <c r="D607" s="84"/>
      <c r="E607" s="49"/>
      <c r="F607" s="84"/>
      <c r="G607" s="49"/>
      <c r="H607" s="89">
        <v>21159854</v>
      </c>
      <c r="I607" s="99"/>
      <c r="J607" s="86"/>
      <c r="K607" s="84"/>
      <c r="L607" s="232" t="s">
        <v>649</v>
      </c>
    </row>
    <row r="608" spans="2:12" ht="27.6">
      <c r="B608" s="88" t="s">
        <v>5613</v>
      </c>
      <c r="C608" s="84" t="s">
        <v>5614</v>
      </c>
      <c r="D608" s="84"/>
      <c r="E608" s="49"/>
      <c r="F608" s="84"/>
      <c r="G608" s="49"/>
      <c r="H608" s="89">
        <v>43365000</v>
      </c>
      <c r="I608" s="99"/>
      <c r="J608" s="86"/>
      <c r="K608" s="84"/>
      <c r="L608" s="232" t="s">
        <v>649</v>
      </c>
    </row>
    <row r="609" spans="2:12" ht="27.6">
      <c r="B609" s="88" t="s">
        <v>5613</v>
      </c>
      <c r="C609" s="84" t="s">
        <v>5614</v>
      </c>
      <c r="D609" s="84"/>
      <c r="E609" s="49"/>
      <c r="F609" s="84"/>
      <c r="G609" s="49"/>
      <c r="H609" s="89">
        <v>22231200</v>
      </c>
      <c r="I609" s="99"/>
      <c r="J609" s="86"/>
      <c r="K609" s="84"/>
      <c r="L609" s="232" t="s">
        <v>649</v>
      </c>
    </row>
    <row r="610" spans="2:12" ht="27.6">
      <c r="B610" s="88" t="s">
        <v>5613</v>
      </c>
      <c r="C610" s="84" t="s">
        <v>5614</v>
      </c>
      <c r="D610" s="84"/>
      <c r="E610" s="49"/>
      <c r="F610" s="84"/>
      <c r="G610" s="49"/>
      <c r="H610" s="89">
        <v>8984520</v>
      </c>
      <c r="I610" s="99"/>
      <c r="J610" s="86"/>
      <c r="K610" s="84"/>
      <c r="L610" s="232" t="s">
        <v>649</v>
      </c>
    </row>
    <row r="611" spans="2:12" ht="27.6">
      <c r="B611" s="88" t="s">
        <v>5613</v>
      </c>
      <c r="C611" s="84" t="s">
        <v>5614</v>
      </c>
      <c r="D611" s="84"/>
      <c r="E611" s="49"/>
      <c r="F611" s="84"/>
      <c r="G611" s="49"/>
      <c r="H611" s="89">
        <v>12319200</v>
      </c>
      <c r="I611" s="99"/>
      <c r="J611" s="86"/>
      <c r="K611" s="84"/>
      <c r="L611" s="232" t="s">
        <v>649</v>
      </c>
    </row>
    <row r="612" spans="2:12" ht="27.6">
      <c r="B612" s="88" t="s">
        <v>5613</v>
      </c>
      <c r="C612" s="84" t="s">
        <v>5614</v>
      </c>
      <c r="D612" s="84"/>
      <c r="E612" s="49"/>
      <c r="F612" s="84"/>
      <c r="G612" s="49"/>
      <c r="H612" s="89">
        <v>9912000</v>
      </c>
      <c r="I612" s="99"/>
      <c r="J612" s="86"/>
      <c r="K612" s="84"/>
      <c r="L612" s="232" t="s">
        <v>649</v>
      </c>
    </row>
    <row r="613" spans="2:12" ht="27.6">
      <c r="B613" s="88" t="s">
        <v>5613</v>
      </c>
      <c r="C613" s="84" t="s">
        <v>5614</v>
      </c>
      <c r="D613" s="84"/>
      <c r="E613" s="49"/>
      <c r="F613" s="84"/>
      <c r="G613" s="49"/>
      <c r="H613" s="89">
        <v>18313600</v>
      </c>
      <c r="I613" s="99"/>
      <c r="J613" s="86"/>
      <c r="K613" s="84"/>
      <c r="L613" s="232" t="s">
        <v>649</v>
      </c>
    </row>
    <row r="614" spans="2:12" ht="27.6">
      <c r="B614" s="88" t="s">
        <v>5613</v>
      </c>
      <c r="C614" s="84" t="s">
        <v>5614</v>
      </c>
      <c r="D614" s="84"/>
      <c r="E614" s="49"/>
      <c r="F614" s="84"/>
      <c r="G614" s="49"/>
      <c r="H614" s="89">
        <v>5610900</v>
      </c>
      <c r="I614" s="99"/>
      <c r="J614" s="86"/>
      <c r="K614" s="84"/>
      <c r="L614" s="232" t="s">
        <v>649</v>
      </c>
    </row>
    <row r="615" spans="2:12" ht="27.6">
      <c r="B615" s="88" t="s">
        <v>5613</v>
      </c>
      <c r="C615" s="84" t="s">
        <v>5614</v>
      </c>
      <c r="D615" s="84"/>
      <c r="E615" s="49"/>
      <c r="F615" s="84"/>
      <c r="G615" s="49"/>
      <c r="H615" s="89">
        <v>9912000</v>
      </c>
      <c r="I615" s="99"/>
      <c r="J615" s="86"/>
      <c r="K615" s="84"/>
      <c r="L615" s="232" t="s">
        <v>649</v>
      </c>
    </row>
    <row r="616" spans="2:12" ht="27.6">
      <c r="B616" s="88" t="s">
        <v>5613</v>
      </c>
      <c r="C616" s="84" t="s">
        <v>5614</v>
      </c>
      <c r="D616" s="84"/>
      <c r="E616" s="49"/>
      <c r="F616" s="84"/>
      <c r="G616" s="49"/>
      <c r="H616" s="89">
        <v>19352000</v>
      </c>
      <c r="I616" s="99"/>
      <c r="J616" s="86"/>
      <c r="K616" s="84"/>
      <c r="L616" s="232" t="s">
        <v>649</v>
      </c>
    </row>
    <row r="617" spans="2:12" ht="27.6">
      <c r="B617" s="88" t="s">
        <v>5613</v>
      </c>
      <c r="C617" s="84" t="s">
        <v>5614</v>
      </c>
      <c r="D617" s="84"/>
      <c r="E617" s="49"/>
      <c r="F617" s="84"/>
      <c r="G617" s="49"/>
      <c r="H617" s="89">
        <v>7966770</v>
      </c>
      <c r="I617" s="99"/>
      <c r="J617" s="86"/>
      <c r="K617" s="84"/>
      <c r="L617" s="232" t="s">
        <v>649</v>
      </c>
    </row>
    <row r="618" spans="2:12" ht="27.6">
      <c r="B618" s="88" t="s">
        <v>5613</v>
      </c>
      <c r="C618" s="84" t="s">
        <v>5614</v>
      </c>
      <c r="D618" s="84"/>
      <c r="E618" s="49"/>
      <c r="F618" s="84"/>
      <c r="G618" s="49"/>
      <c r="H618" s="89">
        <v>354000</v>
      </c>
      <c r="I618" s="99"/>
      <c r="J618" s="86"/>
      <c r="K618" s="84"/>
      <c r="L618" s="232" t="s">
        <v>649</v>
      </c>
    </row>
    <row r="619" spans="2:12" ht="27.6">
      <c r="B619" s="88" t="s">
        <v>5613</v>
      </c>
      <c r="C619" s="84" t="s">
        <v>5614</v>
      </c>
      <c r="D619" s="84"/>
      <c r="E619" s="49"/>
      <c r="F619" s="84"/>
      <c r="G619" s="49"/>
      <c r="H619" s="89">
        <v>14154100</v>
      </c>
      <c r="I619" s="99"/>
      <c r="J619" s="86"/>
      <c r="K619" s="84"/>
      <c r="L619" s="232" t="s">
        <v>649</v>
      </c>
    </row>
    <row r="620" spans="2:12" ht="27.6">
      <c r="B620" s="88" t="s">
        <v>5613</v>
      </c>
      <c r="C620" s="84" t="s">
        <v>5614</v>
      </c>
      <c r="D620" s="84"/>
      <c r="E620" s="49"/>
      <c r="F620" s="84"/>
      <c r="G620" s="49"/>
      <c r="H620" s="89">
        <v>4956000</v>
      </c>
      <c r="I620" s="99"/>
      <c r="J620" s="86"/>
      <c r="K620" s="84"/>
      <c r="L620" s="232" t="s">
        <v>649</v>
      </c>
    </row>
    <row r="621" spans="2:12" ht="27.6">
      <c r="B621" s="88" t="s">
        <v>5613</v>
      </c>
      <c r="C621" s="84" t="s">
        <v>5614</v>
      </c>
      <c r="D621" s="84"/>
      <c r="E621" s="49"/>
      <c r="F621" s="84"/>
      <c r="G621" s="49"/>
      <c r="H621" s="89">
        <v>1563500</v>
      </c>
      <c r="I621" s="99"/>
      <c r="J621" s="86"/>
      <c r="K621" s="84"/>
      <c r="L621" s="232" t="s">
        <v>649</v>
      </c>
    </row>
    <row r="622" spans="2:12" ht="27.6">
      <c r="B622" s="88" t="s">
        <v>5613</v>
      </c>
      <c r="C622" s="84" t="s">
        <v>5614</v>
      </c>
      <c r="D622" s="84"/>
      <c r="E622" s="49"/>
      <c r="F622" s="84"/>
      <c r="G622" s="49"/>
      <c r="H622" s="89">
        <v>10242400</v>
      </c>
      <c r="I622" s="99"/>
      <c r="J622" s="86"/>
      <c r="K622" s="84"/>
      <c r="L622" s="232" t="s">
        <v>649</v>
      </c>
    </row>
    <row r="623" spans="2:12" ht="27.6">
      <c r="B623" s="88" t="s">
        <v>5613</v>
      </c>
      <c r="C623" s="84" t="s">
        <v>5614</v>
      </c>
      <c r="D623" s="84"/>
      <c r="E623" s="49"/>
      <c r="F623" s="84"/>
      <c r="G623" s="49"/>
      <c r="H623" s="89">
        <v>28125300</v>
      </c>
      <c r="I623" s="99"/>
      <c r="J623" s="86"/>
      <c r="K623" s="84"/>
      <c r="L623" s="232" t="s">
        <v>649</v>
      </c>
    </row>
    <row r="624" spans="2:12" ht="27.6">
      <c r="B624" s="88" t="s">
        <v>5613</v>
      </c>
      <c r="C624" s="84" t="s">
        <v>5614</v>
      </c>
      <c r="D624" s="84"/>
      <c r="E624" s="49"/>
      <c r="F624" s="84"/>
      <c r="G624" s="49"/>
      <c r="H624" s="89">
        <v>4776050</v>
      </c>
      <c r="I624" s="99"/>
      <c r="J624" s="86"/>
      <c r="K624" s="84"/>
      <c r="L624" s="232" t="s">
        <v>649</v>
      </c>
    </row>
    <row r="625" spans="2:12" ht="27.6">
      <c r="B625" s="88" t="s">
        <v>5613</v>
      </c>
      <c r="C625" s="84" t="s">
        <v>5614</v>
      </c>
      <c r="D625" s="84"/>
      <c r="E625" s="49"/>
      <c r="F625" s="84"/>
      <c r="G625" s="49"/>
      <c r="H625" s="89">
        <v>19167920</v>
      </c>
      <c r="I625" s="99"/>
      <c r="J625" s="86"/>
      <c r="K625" s="84"/>
      <c r="L625" s="232" t="s">
        <v>649</v>
      </c>
    </row>
    <row r="626" spans="2:12" ht="27.6">
      <c r="B626" s="88" t="s">
        <v>5613</v>
      </c>
      <c r="C626" s="84" t="s">
        <v>5614</v>
      </c>
      <c r="D626" s="84"/>
      <c r="E626" s="49"/>
      <c r="F626" s="84"/>
      <c r="G626" s="49"/>
      <c r="H626" s="89">
        <v>14443200</v>
      </c>
      <c r="I626" s="99"/>
      <c r="J626" s="86"/>
      <c r="K626" s="84"/>
      <c r="L626" s="232" t="s">
        <v>649</v>
      </c>
    </row>
    <row r="627" spans="2:12" ht="27.6">
      <c r="B627" s="88" t="s">
        <v>5141</v>
      </c>
      <c r="C627" s="84" t="s">
        <v>5142</v>
      </c>
      <c r="D627" s="84"/>
      <c r="E627" s="49"/>
      <c r="F627" s="84"/>
      <c r="G627" s="49"/>
      <c r="H627" s="89">
        <v>3398400</v>
      </c>
      <c r="I627" s="99"/>
      <c r="J627" s="86"/>
      <c r="K627" s="84"/>
      <c r="L627" s="232" t="s">
        <v>649</v>
      </c>
    </row>
    <row r="628" spans="2:12" ht="27.6">
      <c r="B628" s="88" t="s">
        <v>5141</v>
      </c>
      <c r="C628" s="84" t="s">
        <v>5142</v>
      </c>
      <c r="D628" s="84"/>
      <c r="E628" s="49"/>
      <c r="F628" s="84"/>
      <c r="G628" s="49"/>
      <c r="H628" s="89">
        <v>2265600</v>
      </c>
      <c r="I628" s="99"/>
      <c r="J628" s="86"/>
      <c r="K628" s="84"/>
      <c r="L628" s="232" t="s">
        <v>649</v>
      </c>
    </row>
    <row r="629" spans="2:12" ht="27.6">
      <c r="B629" s="88" t="s">
        <v>5141</v>
      </c>
      <c r="C629" s="84" t="s">
        <v>5142</v>
      </c>
      <c r="D629" s="84"/>
      <c r="E629" s="49"/>
      <c r="F629" s="84"/>
      <c r="G629" s="49"/>
      <c r="H629" s="89">
        <v>849600</v>
      </c>
      <c r="I629" s="99"/>
      <c r="J629" s="86"/>
      <c r="K629" s="84"/>
      <c r="L629" s="232" t="s">
        <v>649</v>
      </c>
    </row>
    <row r="630" spans="2:12" ht="27.6">
      <c r="B630" s="88" t="s">
        <v>5141</v>
      </c>
      <c r="C630" s="84" t="s">
        <v>5142</v>
      </c>
      <c r="D630" s="84"/>
      <c r="E630" s="49"/>
      <c r="F630" s="84"/>
      <c r="G630" s="49"/>
      <c r="H630" s="89">
        <v>2548800</v>
      </c>
      <c r="I630" s="99"/>
      <c r="J630" s="86"/>
      <c r="K630" s="84"/>
      <c r="L630" s="232" t="s">
        <v>649</v>
      </c>
    </row>
    <row r="631" spans="2:12" ht="27.6">
      <c r="B631" s="88" t="s">
        <v>5141</v>
      </c>
      <c r="C631" s="84" t="s">
        <v>5142</v>
      </c>
      <c r="D631" s="84"/>
      <c r="E631" s="49"/>
      <c r="F631" s="84"/>
      <c r="G631" s="49"/>
      <c r="H631" s="89">
        <v>1699200</v>
      </c>
      <c r="I631" s="99"/>
      <c r="J631" s="86"/>
      <c r="K631" s="84"/>
      <c r="L631" s="232" t="s">
        <v>649</v>
      </c>
    </row>
    <row r="632" spans="2:12" ht="27.6">
      <c r="B632" s="88" t="s">
        <v>5141</v>
      </c>
      <c r="C632" s="84" t="s">
        <v>5142</v>
      </c>
      <c r="D632" s="84"/>
      <c r="E632" s="49"/>
      <c r="F632" s="84"/>
      <c r="G632" s="49"/>
      <c r="H632" s="89">
        <v>849600</v>
      </c>
      <c r="I632" s="99"/>
      <c r="J632" s="86"/>
      <c r="K632" s="84"/>
      <c r="L632" s="232" t="s">
        <v>649</v>
      </c>
    </row>
    <row r="633" spans="2:12" ht="27.6">
      <c r="B633" s="88" t="s">
        <v>5141</v>
      </c>
      <c r="C633" s="84" t="s">
        <v>5142</v>
      </c>
      <c r="D633" s="84"/>
      <c r="E633" s="49"/>
      <c r="F633" s="84"/>
      <c r="G633" s="49"/>
      <c r="H633" s="89">
        <v>1699200</v>
      </c>
      <c r="I633" s="99"/>
      <c r="J633" s="86"/>
      <c r="K633" s="84"/>
      <c r="L633" s="232" t="s">
        <v>649</v>
      </c>
    </row>
    <row r="634" spans="2:12" ht="27.6">
      <c r="B634" s="88" t="s">
        <v>5141</v>
      </c>
      <c r="C634" s="84" t="s">
        <v>5142</v>
      </c>
      <c r="D634" s="84"/>
      <c r="E634" s="49"/>
      <c r="F634" s="84"/>
      <c r="G634" s="49"/>
      <c r="H634" s="89">
        <v>849600</v>
      </c>
      <c r="I634" s="99"/>
      <c r="J634" s="86"/>
      <c r="K634" s="84"/>
      <c r="L634" s="232" t="s">
        <v>649</v>
      </c>
    </row>
    <row r="635" spans="2:12" ht="27.6">
      <c r="B635" s="88" t="s">
        <v>5488</v>
      </c>
      <c r="C635" s="84" t="s">
        <v>5489</v>
      </c>
      <c r="D635" s="84"/>
      <c r="E635" s="49"/>
      <c r="F635" s="84"/>
      <c r="G635" s="49"/>
      <c r="H635" s="89">
        <v>1168200</v>
      </c>
      <c r="I635" s="99"/>
      <c r="J635" s="86"/>
      <c r="K635" s="84"/>
      <c r="L635" s="232" t="s">
        <v>649</v>
      </c>
    </row>
    <row r="636" spans="2:12" ht="27.6">
      <c r="B636" s="88" t="s">
        <v>5488</v>
      </c>
      <c r="C636" s="84" t="s">
        <v>5489</v>
      </c>
      <c r="D636" s="84"/>
      <c r="E636" s="49"/>
      <c r="F636" s="84"/>
      <c r="G636" s="49"/>
      <c r="H636" s="89">
        <v>3065640</v>
      </c>
      <c r="I636" s="99"/>
      <c r="J636" s="86"/>
      <c r="K636" s="84"/>
      <c r="L636" s="232" t="s">
        <v>649</v>
      </c>
    </row>
    <row r="637" spans="2:12" ht="27.6">
      <c r="B637" s="88" t="s">
        <v>5488</v>
      </c>
      <c r="C637" s="84" t="s">
        <v>5489</v>
      </c>
      <c r="D637" s="84"/>
      <c r="E637" s="49"/>
      <c r="F637" s="84"/>
      <c r="G637" s="49"/>
      <c r="H637" s="89">
        <v>4709970</v>
      </c>
      <c r="I637" s="99"/>
      <c r="J637" s="86"/>
      <c r="K637" s="84"/>
      <c r="L637" s="232" t="s">
        <v>649</v>
      </c>
    </row>
    <row r="638" spans="2:12" ht="27.6">
      <c r="B638" s="88" t="s">
        <v>4896</v>
      </c>
      <c r="C638" s="84" t="s">
        <v>4897</v>
      </c>
      <c r="D638" s="84"/>
      <c r="E638" s="49"/>
      <c r="F638" s="84"/>
      <c r="G638" s="49"/>
      <c r="H638" s="89">
        <v>1036920</v>
      </c>
      <c r="I638" s="99"/>
      <c r="J638" s="86"/>
      <c r="K638" s="84"/>
      <c r="L638" s="232" t="s">
        <v>649</v>
      </c>
    </row>
    <row r="639" spans="2:12" ht="27.6">
      <c r="B639" s="88" t="s">
        <v>4896</v>
      </c>
      <c r="C639" s="84" t="s">
        <v>4897</v>
      </c>
      <c r="D639" s="84"/>
      <c r="E639" s="49"/>
      <c r="F639" s="84"/>
      <c r="G639" s="49"/>
      <c r="H639" s="89">
        <v>1156400</v>
      </c>
      <c r="I639" s="99"/>
      <c r="J639" s="86"/>
      <c r="K639" s="84"/>
      <c r="L639" s="232" t="s">
        <v>649</v>
      </c>
    </row>
    <row r="640" spans="2:12" ht="27.6">
      <c r="B640" s="88" t="s">
        <v>4896</v>
      </c>
      <c r="C640" s="84" t="s">
        <v>4897</v>
      </c>
      <c r="D640" s="84"/>
      <c r="E640" s="49"/>
      <c r="F640" s="84"/>
      <c r="G640" s="49"/>
      <c r="H640" s="89">
        <v>885000</v>
      </c>
      <c r="I640" s="99"/>
      <c r="J640" s="86"/>
      <c r="K640" s="84"/>
      <c r="L640" s="232" t="s">
        <v>649</v>
      </c>
    </row>
    <row r="641" spans="2:12" ht="27.6">
      <c r="B641" s="88" t="s">
        <v>4896</v>
      </c>
      <c r="C641" s="84" t="s">
        <v>4897</v>
      </c>
      <c r="D641" s="84"/>
      <c r="E641" s="49"/>
      <c r="F641" s="84"/>
      <c r="G641" s="49"/>
      <c r="H641" s="89">
        <v>5680992</v>
      </c>
      <c r="I641" s="99"/>
      <c r="J641" s="86"/>
      <c r="K641" s="84"/>
      <c r="L641" s="232" t="s">
        <v>649</v>
      </c>
    </row>
    <row r="642" spans="2:12" ht="27.6">
      <c r="B642" s="88" t="s">
        <v>4896</v>
      </c>
      <c r="C642" s="84" t="s">
        <v>4897</v>
      </c>
      <c r="D642" s="84"/>
      <c r="E642" s="49"/>
      <c r="F642" s="84"/>
      <c r="G642" s="49"/>
      <c r="H642" s="89">
        <v>5782000</v>
      </c>
      <c r="I642" s="99"/>
      <c r="J642" s="86"/>
      <c r="K642" s="84"/>
      <c r="L642" s="232" t="s">
        <v>649</v>
      </c>
    </row>
    <row r="643" spans="2:12" ht="27.6">
      <c r="B643" s="88" t="s">
        <v>4896</v>
      </c>
      <c r="C643" s="84" t="s">
        <v>4897</v>
      </c>
      <c r="D643" s="84"/>
      <c r="E643" s="49"/>
      <c r="F643" s="84"/>
      <c r="G643" s="49"/>
      <c r="H643" s="89">
        <v>708000</v>
      </c>
      <c r="I643" s="99"/>
      <c r="J643" s="86"/>
      <c r="K643" s="84"/>
      <c r="L643" s="232" t="s">
        <v>649</v>
      </c>
    </row>
    <row r="644" spans="2:12" ht="27.6">
      <c r="B644" s="88" t="s">
        <v>5375</v>
      </c>
      <c r="C644" s="84" t="s">
        <v>5376</v>
      </c>
      <c r="D644" s="84"/>
      <c r="E644" s="49"/>
      <c r="F644" s="84"/>
      <c r="G644" s="49"/>
      <c r="H644" s="89">
        <v>15930000</v>
      </c>
      <c r="I644" s="99"/>
      <c r="J644" s="86"/>
      <c r="K644" s="84"/>
      <c r="L644" s="232" t="s">
        <v>649</v>
      </c>
    </row>
    <row r="645" spans="2:12" ht="27.6">
      <c r="B645" s="88" t="s">
        <v>5375</v>
      </c>
      <c r="C645" s="84" t="s">
        <v>5376</v>
      </c>
      <c r="D645" s="84"/>
      <c r="E645" s="49"/>
      <c r="F645" s="84"/>
      <c r="G645" s="49"/>
      <c r="H645" s="89">
        <v>10165342</v>
      </c>
      <c r="I645" s="99"/>
      <c r="J645" s="86"/>
      <c r="K645" s="84"/>
      <c r="L645" s="232" t="s">
        <v>649</v>
      </c>
    </row>
    <row r="646" spans="2:12" ht="27.6">
      <c r="B646" s="88" t="s">
        <v>5147</v>
      </c>
      <c r="C646" s="84" t="s">
        <v>5148</v>
      </c>
      <c r="D646" s="84"/>
      <c r="E646" s="49"/>
      <c r="F646" s="84"/>
      <c r="G646" s="49"/>
      <c r="H646" s="89">
        <v>4779000</v>
      </c>
      <c r="I646" s="99"/>
      <c r="J646" s="86"/>
      <c r="K646" s="84"/>
      <c r="L646" s="232" t="s">
        <v>649</v>
      </c>
    </row>
    <row r="647" spans="2:12" ht="27.6">
      <c r="B647" s="88" t="s">
        <v>5147</v>
      </c>
      <c r="C647" s="84" t="s">
        <v>5148</v>
      </c>
      <c r="D647" s="84"/>
      <c r="E647" s="49"/>
      <c r="F647" s="84"/>
      <c r="G647" s="49"/>
      <c r="H647" s="89">
        <v>8850000</v>
      </c>
      <c r="I647" s="99"/>
      <c r="J647" s="86"/>
      <c r="K647" s="84"/>
      <c r="L647" s="232" t="s">
        <v>649</v>
      </c>
    </row>
    <row r="648" spans="2:12" ht="27.6">
      <c r="B648" s="88" t="s">
        <v>5147</v>
      </c>
      <c r="C648" s="84" t="s">
        <v>5148</v>
      </c>
      <c r="D648" s="84"/>
      <c r="E648" s="49"/>
      <c r="F648" s="84"/>
      <c r="G648" s="49"/>
      <c r="H648" s="89">
        <v>4425000</v>
      </c>
      <c r="I648" s="99"/>
      <c r="J648" s="86"/>
      <c r="K648" s="84"/>
      <c r="L648" s="232" t="s">
        <v>649</v>
      </c>
    </row>
    <row r="649" spans="2:12" ht="27.6">
      <c r="B649" s="88" t="s">
        <v>5147</v>
      </c>
      <c r="C649" s="84" t="s">
        <v>5148</v>
      </c>
      <c r="D649" s="84"/>
      <c r="E649" s="49"/>
      <c r="F649" s="84"/>
      <c r="G649" s="49"/>
      <c r="H649" s="89">
        <v>2301000</v>
      </c>
      <c r="I649" s="99"/>
      <c r="J649" s="86"/>
      <c r="K649" s="84"/>
      <c r="L649" s="232" t="s">
        <v>649</v>
      </c>
    </row>
    <row r="650" spans="2:12" ht="27.6">
      <c r="B650" s="88" t="s">
        <v>5147</v>
      </c>
      <c r="C650" s="84" t="s">
        <v>5148</v>
      </c>
      <c r="D650" s="84"/>
      <c r="E650" s="49"/>
      <c r="F650" s="84"/>
      <c r="G650" s="49"/>
      <c r="H650" s="89">
        <v>2124000</v>
      </c>
      <c r="I650" s="99"/>
      <c r="J650" s="86"/>
      <c r="K650" s="84"/>
      <c r="L650" s="232" t="s">
        <v>649</v>
      </c>
    </row>
    <row r="651" spans="2:12" ht="27.6">
      <c r="B651" s="88" t="s">
        <v>5147</v>
      </c>
      <c r="C651" s="84" t="s">
        <v>5148</v>
      </c>
      <c r="D651" s="84"/>
      <c r="E651" s="49"/>
      <c r="F651" s="84"/>
      <c r="G651" s="49"/>
      <c r="H651" s="89">
        <v>4602000</v>
      </c>
      <c r="I651" s="99"/>
      <c r="J651" s="86"/>
      <c r="K651" s="84"/>
      <c r="L651" s="232" t="s">
        <v>649</v>
      </c>
    </row>
    <row r="652" spans="2:12" ht="27.6">
      <c r="B652" s="88" t="s">
        <v>5147</v>
      </c>
      <c r="C652" s="84" t="s">
        <v>5148</v>
      </c>
      <c r="D652" s="84"/>
      <c r="E652" s="49"/>
      <c r="F652" s="84"/>
      <c r="G652" s="49"/>
      <c r="H652" s="89">
        <v>9558000</v>
      </c>
      <c r="I652" s="99"/>
      <c r="J652" s="86"/>
      <c r="K652" s="84"/>
      <c r="L652" s="232" t="s">
        <v>649</v>
      </c>
    </row>
    <row r="653" spans="2:12" ht="27.6">
      <c r="B653" s="88" t="s">
        <v>5147</v>
      </c>
      <c r="C653" s="84" t="s">
        <v>5148</v>
      </c>
      <c r="D653" s="84"/>
      <c r="E653" s="49"/>
      <c r="F653" s="84"/>
      <c r="G653" s="49"/>
      <c r="H653" s="89">
        <v>6195000</v>
      </c>
      <c r="I653" s="99"/>
      <c r="J653" s="86"/>
      <c r="K653" s="84"/>
      <c r="L653" s="232" t="s">
        <v>649</v>
      </c>
    </row>
    <row r="654" spans="2:12" ht="27.6">
      <c r="B654" s="88" t="s">
        <v>5147</v>
      </c>
      <c r="C654" s="84" t="s">
        <v>5148</v>
      </c>
      <c r="D654" s="84"/>
      <c r="E654" s="49"/>
      <c r="F654" s="84"/>
      <c r="G654" s="49"/>
      <c r="H654" s="89">
        <v>4425000</v>
      </c>
      <c r="I654" s="99"/>
      <c r="J654" s="86"/>
      <c r="K654" s="84"/>
      <c r="L654" s="232" t="s">
        <v>649</v>
      </c>
    </row>
    <row r="655" spans="2:12" ht="27.6">
      <c r="B655" s="88" t="s">
        <v>5147</v>
      </c>
      <c r="C655" s="84" t="s">
        <v>5148</v>
      </c>
      <c r="D655" s="84"/>
      <c r="E655" s="49"/>
      <c r="F655" s="84"/>
      <c r="G655" s="49"/>
      <c r="H655" s="89">
        <v>12921000</v>
      </c>
      <c r="I655" s="99"/>
      <c r="J655" s="86"/>
      <c r="K655" s="84"/>
      <c r="L655" s="232" t="s">
        <v>649</v>
      </c>
    </row>
    <row r="656" spans="2:12">
      <c r="B656" s="88" t="s">
        <v>462</v>
      </c>
      <c r="C656" s="84" t="s">
        <v>463</v>
      </c>
      <c r="D656" s="84"/>
      <c r="E656" s="49"/>
      <c r="F656" s="84"/>
      <c r="G656" s="49"/>
      <c r="H656" s="89">
        <v>97721197</v>
      </c>
      <c r="I656" s="99"/>
      <c r="J656" s="86"/>
      <c r="K656" s="84"/>
      <c r="L656" s="232" t="s">
        <v>649</v>
      </c>
    </row>
    <row r="657" spans="2:12">
      <c r="B657" s="88" t="s">
        <v>462</v>
      </c>
      <c r="C657" s="84" t="s">
        <v>463</v>
      </c>
      <c r="D657" s="84"/>
      <c r="E657" s="49"/>
      <c r="F657" s="84"/>
      <c r="G657" s="49"/>
      <c r="H657" s="89">
        <v>35352861</v>
      </c>
      <c r="I657" s="99"/>
      <c r="J657" s="86"/>
      <c r="K657" s="84"/>
      <c r="L657" s="232" t="s">
        <v>649</v>
      </c>
    </row>
    <row r="658" spans="2:12">
      <c r="B658" s="88" t="s">
        <v>462</v>
      </c>
      <c r="C658" s="84" t="s">
        <v>463</v>
      </c>
      <c r="D658" s="84"/>
      <c r="E658" s="49"/>
      <c r="F658" s="84"/>
      <c r="G658" s="49"/>
      <c r="H658" s="89">
        <v>36837776</v>
      </c>
      <c r="I658" s="99"/>
      <c r="J658" s="86"/>
      <c r="K658" s="84"/>
      <c r="L658" s="232" t="s">
        <v>649</v>
      </c>
    </row>
    <row r="659" spans="2:12" ht="27.6">
      <c r="B659" s="88" t="s">
        <v>464</v>
      </c>
      <c r="C659" s="84" t="s">
        <v>465</v>
      </c>
      <c r="D659" s="84"/>
      <c r="E659" s="49"/>
      <c r="F659" s="84"/>
      <c r="G659" s="49"/>
      <c r="H659" s="89">
        <v>200035289</v>
      </c>
      <c r="I659" s="99"/>
      <c r="J659" s="86"/>
      <c r="K659" s="84"/>
      <c r="L659" s="232" t="s">
        <v>649</v>
      </c>
    </row>
    <row r="660" spans="2:12" ht="27.6">
      <c r="B660" s="88" t="s">
        <v>464</v>
      </c>
      <c r="C660" s="84" t="s">
        <v>465</v>
      </c>
      <c r="D660" s="84"/>
      <c r="E660" s="49"/>
      <c r="F660" s="84"/>
      <c r="G660" s="49"/>
      <c r="H660" s="89">
        <v>122434843</v>
      </c>
      <c r="I660" s="99"/>
      <c r="J660" s="86"/>
      <c r="K660" s="84"/>
      <c r="L660" s="232" t="s">
        <v>649</v>
      </c>
    </row>
    <row r="661" spans="2:12" ht="27.6">
      <c r="B661" s="88" t="s">
        <v>464</v>
      </c>
      <c r="C661" s="84" t="s">
        <v>465</v>
      </c>
      <c r="D661" s="84"/>
      <c r="E661" s="49"/>
      <c r="F661" s="84"/>
      <c r="G661" s="49"/>
      <c r="H661" s="89">
        <v>77600446</v>
      </c>
      <c r="I661" s="99"/>
      <c r="J661" s="86"/>
      <c r="K661" s="84"/>
      <c r="L661" s="232" t="s">
        <v>649</v>
      </c>
    </row>
    <row r="662" spans="2:12" ht="27.6">
      <c r="B662" s="88" t="s">
        <v>464</v>
      </c>
      <c r="C662" s="84" t="s">
        <v>465</v>
      </c>
      <c r="D662" s="84"/>
      <c r="E662" s="49"/>
      <c r="F662" s="84"/>
      <c r="G662" s="49"/>
      <c r="H662" s="89">
        <v>210380863</v>
      </c>
      <c r="I662" s="99"/>
      <c r="J662" s="86"/>
      <c r="K662" s="84"/>
      <c r="L662" s="232" t="s">
        <v>649</v>
      </c>
    </row>
    <row r="663" spans="2:12" ht="27.6">
      <c r="B663" s="88" t="s">
        <v>464</v>
      </c>
      <c r="C663" s="84" t="s">
        <v>465</v>
      </c>
      <c r="D663" s="84"/>
      <c r="E663" s="49"/>
      <c r="F663" s="84"/>
      <c r="G663" s="49"/>
      <c r="H663" s="89">
        <v>62609907</v>
      </c>
      <c r="I663" s="99"/>
      <c r="J663" s="86"/>
      <c r="K663" s="84"/>
      <c r="L663" s="232" t="s">
        <v>649</v>
      </c>
    </row>
    <row r="664" spans="2:12" ht="27.6">
      <c r="B664" s="88" t="s">
        <v>464</v>
      </c>
      <c r="C664" s="84" t="s">
        <v>465</v>
      </c>
      <c r="D664" s="84"/>
      <c r="E664" s="49"/>
      <c r="F664" s="84"/>
      <c r="G664" s="49"/>
      <c r="H664" s="89">
        <v>130337585</v>
      </c>
      <c r="I664" s="99"/>
      <c r="J664" s="86"/>
      <c r="K664" s="84"/>
      <c r="L664" s="232" t="s">
        <v>649</v>
      </c>
    </row>
    <row r="665" spans="2:12" ht="27.6">
      <c r="B665" s="88" t="s">
        <v>464</v>
      </c>
      <c r="C665" s="84" t="s">
        <v>465</v>
      </c>
      <c r="D665" s="84"/>
      <c r="E665" s="49"/>
      <c r="F665" s="84"/>
      <c r="G665" s="49"/>
      <c r="H665" s="89">
        <v>190326727</v>
      </c>
      <c r="I665" s="99"/>
      <c r="J665" s="86"/>
      <c r="K665" s="84"/>
      <c r="L665" s="232" t="s">
        <v>649</v>
      </c>
    </row>
    <row r="666" spans="2:12" ht="27.6">
      <c r="B666" s="88" t="s">
        <v>464</v>
      </c>
      <c r="C666" s="84" t="s">
        <v>465</v>
      </c>
      <c r="D666" s="84"/>
      <c r="E666" s="49"/>
      <c r="F666" s="84"/>
      <c r="G666" s="49"/>
      <c r="H666" s="89">
        <v>89588126</v>
      </c>
      <c r="I666" s="99"/>
      <c r="J666" s="86"/>
      <c r="K666" s="84"/>
      <c r="L666" s="232" t="s">
        <v>649</v>
      </c>
    </row>
    <row r="667" spans="2:12" ht="27.6">
      <c r="B667" s="88" t="s">
        <v>464</v>
      </c>
      <c r="C667" s="84" t="s">
        <v>465</v>
      </c>
      <c r="D667" s="84"/>
      <c r="E667" s="49"/>
      <c r="F667" s="84"/>
      <c r="G667" s="49"/>
      <c r="H667" s="89">
        <v>53834073</v>
      </c>
      <c r="I667" s="99"/>
      <c r="J667" s="86"/>
      <c r="K667" s="84"/>
      <c r="L667" s="232" t="s">
        <v>649</v>
      </c>
    </row>
    <row r="668" spans="2:12" ht="27.6">
      <c r="B668" s="88" t="s">
        <v>464</v>
      </c>
      <c r="C668" s="84" t="s">
        <v>465</v>
      </c>
      <c r="D668" s="84"/>
      <c r="E668" s="49"/>
      <c r="F668" s="84"/>
      <c r="G668" s="49"/>
      <c r="H668" s="89">
        <v>9628800</v>
      </c>
      <c r="I668" s="99"/>
      <c r="J668" s="86"/>
      <c r="K668" s="84"/>
      <c r="L668" s="232" t="s">
        <v>649</v>
      </c>
    </row>
    <row r="669" spans="2:12" ht="27.6">
      <c r="B669" s="88" t="s">
        <v>464</v>
      </c>
      <c r="C669" s="84" t="s">
        <v>465</v>
      </c>
      <c r="D669" s="84"/>
      <c r="E669" s="49"/>
      <c r="F669" s="84"/>
      <c r="G669" s="49"/>
      <c r="H669" s="89">
        <v>164353545</v>
      </c>
      <c r="I669" s="99"/>
      <c r="J669" s="86"/>
      <c r="K669" s="84"/>
      <c r="L669" s="232" t="s">
        <v>649</v>
      </c>
    </row>
    <row r="670" spans="2:12" ht="27.6">
      <c r="B670" s="88" t="s">
        <v>464</v>
      </c>
      <c r="C670" s="84" t="s">
        <v>465</v>
      </c>
      <c r="D670" s="84"/>
      <c r="E670" s="49"/>
      <c r="F670" s="84"/>
      <c r="G670" s="49"/>
      <c r="H670" s="89">
        <v>132416198</v>
      </c>
      <c r="I670" s="99"/>
      <c r="J670" s="86"/>
      <c r="K670" s="84"/>
      <c r="L670" s="232" t="s">
        <v>649</v>
      </c>
    </row>
    <row r="671" spans="2:12" ht="27.6">
      <c r="B671" s="88" t="s">
        <v>464</v>
      </c>
      <c r="C671" s="84" t="s">
        <v>465</v>
      </c>
      <c r="D671" s="84"/>
      <c r="E671" s="49"/>
      <c r="F671" s="84"/>
      <c r="G671" s="49"/>
      <c r="H671" s="89">
        <v>42512262</v>
      </c>
      <c r="I671" s="99"/>
      <c r="J671" s="86"/>
      <c r="K671" s="84"/>
      <c r="L671" s="232" t="s">
        <v>649</v>
      </c>
    </row>
    <row r="672" spans="2:12" ht="27.6">
      <c r="B672" s="88" t="s">
        <v>464</v>
      </c>
      <c r="C672" s="84" t="s">
        <v>465</v>
      </c>
      <c r="D672" s="84"/>
      <c r="E672" s="49"/>
      <c r="F672" s="84"/>
      <c r="G672" s="49"/>
      <c r="H672" s="89">
        <v>95934936</v>
      </c>
      <c r="I672" s="99"/>
      <c r="J672" s="86"/>
      <c r="K672" s="84"/>
      <c r="L672" s="232" t="s">
        <v>649</v>
      </c>
    </row>
    <row r="673" spans="2:12" ht="27.6">
      <c r="B673" s="88" t="s">
        <v>464</v>
      </c>
      <c r="C673" s="84" t="s">
        <v>465</v>
      </c>
      <c r="D673" s="84"/>
      <c r="E673" s="49"/>
      <c r="F673" s="84"/>
      <c r="G673" s="49"/>
      <c r="H673" s="89">
        <v>111319356</v>
      </c>
      <c r="I673" s="99"/>
      <c r="J673" s="86"/>
      <c r="K673" s="84"/>
      <c r="L673" s="232" t="s">
        <v>649</v>
      </c>
    </row>
    <row r="674" spans="2:12" ht="27.6">
      <c r="B674" s="88" t="s">
        <v>464</v>
      </c>
      <c r="C674" s="84" t="s">
        <v>465</v>
      </c>
      <c r="D674" s="84"/>
      <c r="E674" s="49"/>
      <c r="F674" s="84"/>
      <c r="G674" s="49"/>
      <c r="H674" s="89">
        <v>14475255</v>
      </c>
      <c r="I674" s="99"/>
      <c r="J674" s="86"/>
      <c r="K674" s="84"/>
      <c r="L674" s="232" t="s">
        <v>649</v>
      </c>
    </row>
    <row r="675" spans="2:12" ht="27.6">
      <c r="B675" s="88" t="s">
        <v>464</v>
      </c>
      <c r="C675" s="84" t="s">
        <v>465</v>
      </c>
      <c r="D675" s="84"/>
      <c r="E675" s="49"/>
      <c r="F675" s="84"/>
      <c r="G675" s="49"/>
      <c r="H675" s="89">
        <v>4873400</v>
      </c>
      <c r="I675" s="99"/>
      <c r="J675" s="86"/>
      <c r="K675" s="84"/>
      <c r="L675" s="232" t="s">
        <v>649</v>
      </c>
    </row>
    <row r="676" spans="2:12" ht="27.6">
      <c r="B676" s="88" t="s">
        <v>464</v>
      </c>
      <c r="C676" s="84" t="s">
        <v>465</v>
      </c>
      <c r="D676" s="84"/>
      <c r="E676" s="49"/>
      <c r="F676" s="84"/>
      <c r="G676" s="49"/>
      <c r="H676" s="89">
        <v>126017045</v>
      </c>
      <c r="I676" s="99"/>
      <c r="J676" s="86"/>
      <c r="K676" s="84"/>
      <c r="L676" s="232" t="s">
        <v>649</v>
      </c>
    </row>
    <row r="677" spans="2:12" ht="27.6">
      <c r="B677" s="88" t="s">
        <v>464</v>
      </c>
      <c r="C677" s="84" t="s">
        <v>465</v>
      </c>
      <c r="D677" s="84"/>
      <c r="E677" s="49"/>
      <c r="F677" s="84"/>
      <c r="G677" s="49"/>
      <c r="H677" s="89">
        <v>121271860</v>
      </c>
      <c r="I677" s="99"/>
      <c r="J677" s="86"/>
      <c r="K677" s="84"/>
      <c r="L677" s="232" t="s">
        <v>649</v>
      </c>
    </row>
    <row r="678" spans="2:12" ht="27.6">
      <c r="B678" s="88" t="s">
        <v>464</v>
      </c>
      <c r="C678" s="84" t="s">
        <v>465</v>
      </c>
      <c r="D678" s="84"/>
      <c r="E678" s="49"/>
      <c r="F678" s="84"/>
      <c r="G678" s="49"/>
      <c r="H678" s="89">
        <v>141132332</v>
      </c>
      <c r="I678" s="99"/>
      <c r="J678" s="86"/>
      <c r="K678" s="84"/>
      <c r="L678" s="232" t="s">
        <v>649</v>
      </c>
    </row>
    <row r="679" spans="2:12" ht="27.6">
      <c r="B679" s="88" t="s">
        <v>464</v>
      </c>
      <c r="C679" s="84" t="s">
        <v>465</v>
      </c>
      <c r="D679" s="84"/>
      <c r="E679" s="49"/>
      <c r="F679" s="84"/>
      <c r="G679" s="49"/>
      <c r="H679" s="89">
        <v>145837103</v>
      </c>
      <c r="I679" s="99"/>
      <c r="J679" s="86"/>
      <c r="K679" s="84"/>
      <c r="L679" s="232" t="s">
        <v>649</v>
      </c>
    </row>
    <row r="680" spans="2:12">
      <c r="B680" s="88" t="s">
        <v>5549</v>
      </c>
      <c r="C680" s="84" t="s">
        <v>5550</v>
      </c>
      <c r="D680" s="84"/>
      <c r="E680" s="49"/>
      <c r="F680" s="84"/>
      <c r="G680" s="49"/>
      <c r="H680" s="89">
        <v>7512647</v>
      </c>
      <c r="I680" s="99"/>
      <c r="J680" s="86"/>
      <c r="K680" s="84"/>
      <c r="L680" s="232" t="s">
        <v>649</v>
      </c>
    </row>
    <row r="681" spans="2:12" ht="27.6">
      <c r="B681" s="88" t="s">
        <v>5775</v>
      </c>
      <c r="C681" s="84" t="s">
        <v>5776</v>
      </c>
      <c r="D681" s="84"/>
      <c r="E681" s="49"/>
      <c r="F681" s="84"/>
      <c r="G681" s="49"/>
      <c r="H681" s="89">
        <v>355500</v>
      </c>
      <c r="I681" s="99"/>
      <c r="J681" s="86"/>
      <c r="K681" s="84"/>
      <c r="L681" s="232" t="s">
        <v>649</v>
      </c>
    </row>
    <row r="682" spans="2:12" ht="27.6">
      <c r="B682" s="88" t="s">
        <v>5775</v>
      </c>
      <c r="C682" s="84" t="s">
        <v>5776</v>
      </c>
      <c r="D682" s="84"/>
      <c r="E682" s="49"/>
      <c r="F682" s="84"/>
      <c r="G682" s="49"/>
      <c r="H682" s="89">
        <v>350000</v>
      </c>
      <c r="I682" s="99"/>
      <c r="J682" s="86"/>
      <c r="K682" s="84"/>
      <c r="L682" s="232" t="s">
        <v>649</v>
      </c>
    </row>
    <row r="683" spans="2:12">
      <c r="B683" s="88" t="s">
        <v>5611</v>
      </c>
      <c r="C683" s="84" t="s">
        <v>6634</v>
      </c>
      <c r="D683" s="84"/>
      <c r="E683" s="49"/>
      <c r="F683" s="84"/>
      <c r="G683" s="49"/>
      <c r="H683" s="89">
        <v>1180000</v>
      </c>
      <c r="I683" s="99"/>
      <c r="J683" s="86"/>
      <c r="K683" s="84"/>
      <c r="L683" s="232" t="s">
        <v>649</v>
      </c>
    </row>
    <row r="684" spans="2:12">
      <c r="B684" s="88" t="s">
        <v>5611</v>
      </c>
      <c r="C684" s="84" t="s">
        <v>6634</v>
      </c>
      <c r="D684" s="84"/>
      <c r="E684" s="49"/>
      <c r="F684" s="84"/>
      <c r="G684" s="49"/>
      <c r="H684" s="89">
        <v>2360000</v>
      </c>
      <c r="I684" s="99"/>
      <c r="J684" s="86"/>
      <c r="K684" s="84"/>
      <c r="L684" s="232" t="s">
        <v>649</v>
      </c>
    </row>
    <row r="685" spans="2:12">
      <c r="B685" s="88" t="s">
        <v>5611</v>
      </c>
      <c r="C685" s="84" t="s">
        <v>6634</v>
      </c>
      <c r="D685" s="84"/>
      <c r="E685" s="49"/>
      <c r="F685" s="84"/>
      <c r="G685" s="49"/>
      <c r="H685" s="89">
        <v>1180000</v>
      </c>
      <c r="I685" s="99"/>
      <c r="J685" s="86"/>
      <c r="K685" s="84"/>
      <c r="L685" s="232" t="s">
        <v>649</v>
      </c>
    </row>
    <row r="686" spans="2:12">
      <c r="B686" s="88" t="s">
        <v>5611</v>
      </c>
      <c r="C686" s="84" t="s">
        <v>6634</v>
      </c>
      <c r="D686" s="84"/>
      <c r="E686" s="49"/>
      <c r="F686" s="84"/>
      <c r="G686" s="49"/>
      <c r="H686" s="89">
        <v>1180000</v>
      </c>
      <c r="I686" s="99"/>
      <c r="J686" s="86"/>
      <c r="K686" s="84"/>
      <c r="L686" s="232" t="s">
        <v>649</v>
      </c>
    </row>
    <row r="687" spans="2:12">
      <c r="B687" s="88" t="s">
        <v>5611</v>
      </c>
      <c r="C687" s="84" t="s">
        <v>6634</v>
      </c>
      <c r="D687" s="84"/>
      <c r="E687" s="49"/>
      <c r="F687" s="84"/>
      <c r="G687" s="49"/>
      <c r="H687" s="89">
        <v>1180000</v>
      </c>
      <c r="I687" s="99"/>
      <c r="J687" s="86"/>
      <c r="K687" s="84"/>
      <c r="L687" s="232" t="s">
        <v>649</v>
      </c>
    </row>
    <row r="688" spans="2:12">
      <c r="B688" s="88" t="s">
        <v>5611</v>
      </c>
      <c r="C688" s="84" t="s">
        <v>6634</v>
      </c>
      <c r="D688" s="84"/>
      <c r="E688" s="49"/>
      <c r="F688" s="84"/>
      <c r="G688" s="49"/>
      <c r="H688" s="89">
        <v>1180000</v>
      </c>
      <c r="I688" s="99"/>
      <c r="J688" s="86"/>
      <c r="K688" s="84"/>
      <c r="L688" s="232" t="s">
        <v>649</v>
      </c>
    </row>
    <row r="689" spans="2:12">
      <c r="B689" s="88" t="s">
        <v>5611</v>
      </c>
      <c r="C689" s="84" t="s">
        <v>6634</v>
      </c>
      <c r="D689" s="84"/>
      <c r="E689" s="49"/>
      <c r="F689" s="84"/>
      <c r="G689" s="49"/>
      <c r="H689" s="89">
        <v>1180000</v>
      </c>
      <c r="I689" s="99"/>
      <c r="J689" s="86"/>
      <c r="K689" s="84"/>
      <c r="L689" s="232" t="s">
        <v>649</v>
      </c>
    </row>
    <row r="690" spans="2:12" ht="27.6">
      <c r="B690" s="88" t="s">
        <v>5435</v>
      </c>
      <c r="C690" s="84" t="s">
        <v>5436</v>
      </c>
      <c r="D690" s="84"/>
      <c r="E690" s="49"/>
      <c r="F690" s="84"/>
      <c r="G690" s="49"/>
      <c r="H690" s="89">
        <v>5133000</v>
      </c>
      <c r="I690" s="99"/>
      <c r="J690" s="86"/>
      <c r="K690" s="84"/>
      <c r="L690" s="232" t="s">
        <v>649</v>
      </c>
    </row>
    <row r="691" spans="2:12" ht="27.6">
      <c r="B691" s="88" t="s">
        <v>470</v>
      </c>
      <c r="C691" s="84" t="s">
        <v>6635</v>
      </c>
      <c r="D691" s="84"/>
      <c r="E691" s="49"/>
      <c r="F691" s="84"/>
      <c r="G691" s="49"/>
      <c r="H691" s="89">
        <v>2352502</v>
      </c>
      <c r="I691" s="99"/>
      <c r="J691" s="86"/>
      <c r="K691" s="84"/>
      <c r="L691" s="232" t="s">
        <v>649</v>
      </c>
    </row>
    <row r="692" spans="2:12" ht="27.6">
      <c r="B692" s="88" t="s">
        <v>470</v>
      </c>
      <c r="C692" s="84" t="s">
        <v>6635</v>
      </c>
      <c r="D692" s="84"/>
      <c r="E692" s="49"/>
      <c r="F692" s="84"/>
      <c r="G692" s="49"/>
      <c r="H692" s="89">
        <v>2780218</v>
      </c>
      <c r="I692" s="99"/>
      <c r="J692" s="86"/>
      <c r="K692" s="84"/>
      <c r="L692" s="232" t="s">
        <v>649</v>
      </c>
    </row>
    <row r="693" spans="2:12" ht="27.6">
      <c r="B693" s="88" t="s">
        <v>470</v>
      </c>
      <c r="C693" s="84" t="s">
        <v>6635</v>
      </c>
      <c r="D693" s="84"/>
      <c r="E693" s="49"/>
      <c r="F693" s="84"/>
      <c r="G693" s="49"/>
      <c r="H693" s="89">
        <v>5703712</v>
      </c>
      <c r="I693" s="99"/>
      <c r="J693" s="86"/>
      <c r="K693" s="84"/>
      <c r="L693" s="232" t="s">
        <v>649</v>
      </c>
    </row>
    <row r="694" spans="2:12" ht="27.6">
      <c r="B694" s="88" t="s">
        <v>470</v>
      </c>
      <c r="C694" s="84" t="s">
        <v>6635</v>
      </c>
      <c r="D694" s="84"/>
      <c r="E694" s="49"/>
      <c r="F694" s="84"/>
      <c r="G694" s="49"/>
      <c r="H694" s="89">
        <v>61526</v>
      </c>
      <c r="I694" s="99"/>
      <c r="J694" s="86"/>
      <c r="K694" s="84"/>
      <c r="L694" s="232" t="s">
        <v>649</v>
      </c>
    </row>
    <row r="695" spans="2:12" ht="27.6">
      <c r="B695" s="88" t="s">
        <v>470</v>
      </c>
      <c r="C695" s="84" t="s">
        <v>6635</v>
      </c>
      <c r="D695" s="84"/>
      <c r="E695" s="49"/>
      <c r="F695" s="84"/>
      <c r="G695" s="49"/>
      <c r="H695" s="89">
        <v>6212193</v>
      </c>
      <c r="I695" s="99"/>
      <c r="J695" s="86"/>
      <c r="K695" s="84"/>
      <c r="L695" s="232" t="s">
        <v>649</v>
      </c>
    </row>
    <row r="696" spans="2:12" ht="27.6">
      <c r="B696" s="88" t="s">
        <v>470</v>
      </c>
      <c r="C696" s="84" t="s">
        <v>6635</v>
      </c>
      <c r="D696" s="84"/>
      <c r="E696" s="49"/>
      <c r="F696" s="84"/>
      <c r="G696" s="49"/>
      <c r="H696" s="89">
        <v>2682471</v>
      </c>
      <c r="I696" s="99"/>
      <c r="J696" s="86"/>
      <c r="K696" s="84"/>
      <c r="L696" s="232" t="s">
        <v>649</v>
      </c>
    </row>
    <row r="697" spans="2:12" ht="27.6">
      <c r="B697" s="88" t="s">
        <v>470</v>
      </c>
      <c r="C697" s="84" t="s">
        <v>6635</v>
      </c>
      <c r="D697" s="84"/>
      <c r="E697" s="49"/>
      <c r="F697" s="84"/>
      <c r="G697" s="49"/>
      <c r="H697" s="89">
        <v>1018981</v>
      </c>
      <c r="I697" s="99"/>
      <c r="J697" s="86"/>
      <c r="K697" s="84"/>
      <c r="L697" s="232" t="s">
        <v>649</v>
      </c>
    </row>
    <row r="698" spans="2:12" ht="27.6">
      <c r="B698" s="88" t="s">
        <v>470</v>
      </c>
      <c r="C698" s="84" t="s">
        <v>6635</v>
      </c>
      <c r="D698" s="84"/>
      <c r="E698" s="49"/>
      <c r="F698" s="84"/>
      <c r="G698" s="49"/>
      <c r="H698" s="89">
        <v>2151868</v>
      </c>
      <c r="I698" s="99"/>
      <c r="J698" s="86"/>
      <c r="K698" s="84"/>
      <c r="L698" s="232" t="s">
        <v>649</v>
      </c>
    </row>
    <row r="699" spans="2:12" ht="27.6">
      <c r="B699" s="88" t="s">
        <v>470</v>
      </c>
      <c r="C699" s="84" t="s">
        <v>6635</v>
      </c>
      <c r="D699" s="84"/>
      <c r="E699" s="49"/>
      <c r="F699" s="84"/>
      <c r="G699" s="49"/>
      <c r="H699" s="89">
        <v>309011</v>
      </c>
      <c r="I699" s="99"/>
      <c r="J699" s="86"/>
      <c r="K699" s="84"/>
      <c r="L699" s="232" t="s">
        <v>649</v>
      </c>
    </row>
    <row r="700" spans="2:12" ht="27.6">
      <c r="B700" s="88" t="s">
        <v>470</v>
      </c>
      <c r="C700" s="84" t="s">
        <v>6635</v>
      </c>
      <c r="D700" s="84"/>
      <c r="E700" s="49"/>
      <c r="F700" s="84"/>
      <c r="G700" s="49"/>
      <c r="H700" s="89">
        <v>939057</v>
      </c>
      <c r="I700" s="99"/>
      <c r="J700" s="86"/>
      <c r="K700" s="84"/>
      <c r="L700" s="232" t="s">
        <v>649</v>
      </c>
    </row>
    <row r="701" spans="2:12" ht="27.6">
      <c r="B701" s="88" t="s">
        <v>470</v>
      </c>
      <c r="C701" s="84" t="s">
        <v>6635</v>
      </c>
      <c r="D701" s="84"/>
      <c r="E701" s="49"/>
      <c r="F701" s="84"/>
      <c r="G701" s="49"/>
      <c r="H701" s="89">
        <v>5282585</v>
      </c>
      <c r="I701" s="99"/>
      <c r="J701" s="86"/>
      <c r="K701" s="84"/>
      <c r="L701" s="232" t="s">
        <v>649</v>
      </c>
    </row>
    <row r="702" spans="2:12" ht="27.6">
      <c r="B702" s="88" t="s">
        <v>470</v>
      </c>
      <c r="C702" s="84" t="s">
        <v>6635</v>
      </c>
      <c r="D702" s="84"/>
      <c r="E702" s="49"/>
      <c r="F702" s="84"/>
      <c r="G702" s="49"/>
      <c r="H702" s="89">
        <v>1669732</v>
      </c>
      <c r="I702" s="99"/>
      <c r="J702" s="86"/>
      <c r="K702" s="84"/>
      <c r="L702" s="232" t="s">
        <v>649</v>
      </c>
    </row>
    <row r="703" spans="2:12" ht="27.6">
      <c r="B703" s="88" t="s">
        <v>470</v>
      </c>
      <c r="C703" s="84" t="s">
        <v>6635</v>
      </c>
      <c r="D703" s="84"/>
      <c r="E703" s="49"/>
      <c r="F703" s="84"/>
      <c r="G703" s="49"/>
      <c r="H703" s="89">
        <v>1639458</v>
      </c>
      <c r="I703" s="99"/>
      <c r="J703" s="86"/>
      <c r="K703" s="84"/>
      <c r="L703" s="232" t="s">
        <v>649</v>
      </c>
    </row>
    <row r="704" spans="2:12" ht="27.6">
      <c r="B704" s="88" t="s">
        <v>470</v>
      </c>
      <c r="C704" s="84" t="s">
        <v>6635</v>
      </c>
      <c r="D704" s="84"/>
      <c r="E704" s="49"/>
      <c r="F704" s="84"/>
      <c r="G704" s="49"/>
      <c r="H704" s="89">
        <v>4940188</v>
      </c>
      <c r="I704" s="99"/>
      <c r="J704" s="86"/>
      <c r="K704" s="84"/>
      <c r="L704" s="232" t="s">
        <v>649</v>
      </c>
    </row>
    <row r="705" spans="2:12" ht="27.6">
      <c r="B705" s="88" t="s">
        <v>470</v>
      </c>
      <c r="C705" s="84" t="s">
        <v>6635</v>
      </c>
      <c r="D705" s="84"/>
      <c r="E705" s="49"/>
      <c r="F705" s="84"/>
      <c r="G705" s="49"/>
      <c r="H705" s="89">
        <v>1422137</v>
      </c>
      <c r="I705" s="99"/>
      <c r="J705" s="86"/>
      <c r="K705" s="84"/>
      <c r="L705" s="232" t="s">
        <v>649</v>
      </c>
    </row>
    <row r="706" spans="2:12" ht="27.6">
      <c r="B706" s="88" t="s">
        <v>474</v>
      </c>
      <c r="C706" s="84" t="s">
        <v>6103</v>
      </c>
      <c r="D706" s="84"/>
      <c r="E706" s="49"/>
      <c r="F706" s="84"/>
      <c r="G706" s="49"/>
      <c r="H706" s="89">
        <v>121925523</v>
      </c>
      <c r="I706" s="99"/>
      <c r="J706" s="86"/>
      <c r="K706" s="84"/>
      <c r="L706" s="232" t="s">
        <v>649</v>
      </c>
    </row>
    <row r="707" spans="2:12" ht="27.6">
      <c r="B707" s="88" t="s">
        <v>474</v>
      </c>
      <c r="C707" s="84" t="s">
        <v>6103</v>
      </c>
      <c r="D707" s="84"/>
      <c r="E707" s="49"/>
      <c r="F707" s="84"/>
      <c r="G707" s="49"/>
      <c r="H707" s="89">
        <v>101073633</v>
      </c>
      <c r="I707" s="99"/>
      <c r="J707" s="86"/>
      <c r="K707" s="84"/>
      <c r="L707" s="232" t="s">
        <v>649</v>
      </c>
    </row>
    <row r="708" spans="2:12" ht="27.6">
      <c r="B708" s="88" t="s">
        <v>474</v>
      </c>
      <c r="C708" s="84" t="s">
        <v>6103</v>
      </c>
      <c r="D708" s="84"/>
      <c r="E708" s="49"/>
      <c r="F708" s="84"/>
      <c r="G708" s="49"/>
      <c r="H708" s="89">
        <v>112221716</v>
      </c>
      <c r="I708" s="99"/>
      <c r="J708" s="86"/>
      <c r="K708" s="84"/>
      <c r="L708" s="232" t="s">
        <v>649</v>
      </c>
    </row>
    <row r="709" spans="2:12" ht="27.6">
      <c r="B709" s="88" t="s">
        <v>474</v>
      </c>
      <c r="C709" s="84" t="s">
        <v>6103</v>
      </c>
      <c r="D709" s="84"/>
      <c r="E709" s="49"/>
      <c r="F709" s="84"/>
      <c r="G709" s="49"/>
      <c r="H709" s="89">
        <v>13715227</v>
      </c>
      <c r="I709" s="99"/>
      <c r="J709" s="86"/>
      <c r="K709" s="84"/>
      <c r="L709" s="232" t="s">
        <v>649</v>
      </c>
    </row>
    <row r="710" spans="2:12" ht="27.6">
      <c r="B710" s="88" t="s">
        <v>474</v>
      </c>
      <c r="C710" s="84" t="s">
        <v>6103</v>
      </c>
      <c r="D710" s="84"/>
      <c r="E710" s="49"/>
      <c r="F710" s="84"/>
      <c r="G710" s="49"/>
      <c r="H710" s="89">
        <v>154417065</v>
      </c>
      <c r="I710" s="99"/>
      <c r="J710" s="86"/>
      <c r="K710" s="84"/>
      <c r="L710" s="232" t="s">
        <v>649</v>
      </c>
    </row>
    <row r="711" spans="2:12" ht="27.6">
      <c r="B711" s="88" t="s">
        <v>474</v>
      </c>
      <c r="C711" s="84" t="s">
        <v>6103</v>
      </c>
      <c r="D711" s="84"/>
      <c r="E711" s="49"/>
      <c r="F711" s="84"/>
      <c r="G711" s="49"/>
      <c r="H711" s="89">
        <v>115581055</v>
      </c>
      <c r="I711" s="99"/>
      <c r="J711" s="86"/>
      <c r="K711" s="84"/>
      <c r="L711" s="232" t="s">
        <v>649</v>
      </c>
    </row>
    <row r="712" spans="2:12" ht="27.6">
      <c r="B712" s="88" t="s">
        <v>474</v>
      </c>
      <c r="C712" s="84" t="s">
        <v>6103</v>
      </c>
      <c r="D712" s="84"/>
      <c r="E712" s="49"/>
      <c r="F712" s="84"/>
      <c r="G712" s="49"/>
      <c r="H712" s="89">
        <v>133113783</v>
      </c>
      <c r="I712" s="99"/>
      <c r="J712" s="86"/>
      <c r="K712" s="84"/>
      <c r="L712" s="232" t="s">
        <v>649</v>
      </c>
    </row>
    <row r="713" spans="2:12" ht="27.6">
      <c r="B713" s="88" t="s">
        <v>474</v>
      </c>
      <c r="C713" s="84" t="s">
        <v>6103</v>
      </c>
      <c r="D713" s="84"/>
      <c r="E713" s="49"/>
      <c r="F713" s="84"/>
      <c r="G713" s="49"/>
      <c r="H713" s="89">
        <v>122422995</v>
      </c>
      <c r="I713" s="99"/>
      <c r="J713" s="86"/>
      <c r="K713" s="84"/>
      <c r="L713" s="232" t="s">
        <v>649</v>
      </c>
    </row>
    <row r="714" spans="2:12" ht="27.6">
      <c r="B714" s="88" t="s">
        <v>474</v>
      </c>
      <c r="C714" s="84" t="s">
        <v>6103</v>
      </c>
      <c r="D714" s="84"/>
      <c r="E714" s="49"/>
      <c r="F714" s="84"/>
      <c r="G714" s="49"/>
      <c r="H714" s="89">
        <v>10711967</v>
      </c>
      <c r="I714" s="99"/>
      <c r="J714" s="86"/>
      <c r="K714" s="84"/>
      <c r="L714" s="232" t="s">
        <v>649</v>
      </c>
    </row>
    <row r="715" spans="2:12" ht="27.6">
      <c r="B715" s="88" t="s">
        <v>474</v>
      </c>
      <c r="C715" s="84" t="s">
        <v>6103</v>
      </c>
      <c r="D715" s="84"/>
      <c r="E715" s="49"/>
      <c r="F715" s="84"/>
      <c r="G715" s="49"/>
      <c r="H715" s="89">
        <v>130640258</v>
      </c>
      <c r="I715" s="99"/>
      <c r="J715" s="86"/>
      <c r="K715" s="84"/>
      <c r="L715" s="232" t="s">
        <v>649</v>
      </c>
    </row>
    <row r="716" spans="2:12" ht="27.6">
      <c r="B716" s="88" t="s">
        <v>474</v>
      </c>
      <c r="C716" s="84" t="s">
        <v>6103</v>
      </c>
      <c r="D716" s="84"/>
      <c r="E716" s="49"/>
      <c r="F716" s="84"/>
      <c r="G716" s="49"/>
      <c r="H716" s="89">
        <v>24566393</v>
      </c>
      <c r="I716" s="99"/>
      <c r="J716" s="86"/>
      <c r="K716" s="84"/>
      <c r="L716" s="232" t="s">
        <v>649</v>
      </c>
    </row>
    <row r="717" spans="2:12" ht="27.6">
      <c r="B717" s="88" t="s">
        <v>474</v>
      </c>
      <c r="C717" s="84" t="s">
        <v>6103</v>
      </c>
      <c r="D717" s="84"/>
      <c r="E717" s="49"/>
      <c r="F717" s="84"/>
      <c r="G717" s="49"/>
      <c r="H717" s="89">
        <v>122648996</v>
      </c>
      <c r="I717" s="99"/>
      <c r="J717" s="86"/>
      <c r="K717" s="84"/>
      <c r="L717" s="232" t="s">
        <v>649</v>
      </c>
    </row>
    <row r="718" spans="2:12" ht="27.6">
      <c r="B718" s="88" t="s">
        <v>474</v>
      </c>
      <c r="C718" s="84" t="s">
        <v>6103</v>
      </c>
      <c r="D718" s="84"/>
      <c r="E718" s="49"/>
      <c r="F718" s="84"/>
      <c r="G718" s="49"/>
      <c r="H718" s="89">
        <v>7969181</v>
      </c>
      <c r="I718" s="99"/>
      <c r="J718" s="86"/>
      <c r="K718" s="84"/>
      <c r="L718" s="232" t="s">
        <v>649</v>
      </c>
    </row>
    <row r="719" spans="2:12" ht="27.6">
      <c r="B719" s="88" t="s">
        <v>474</v>
      </c>
      <c r="C719" s="84" t="s">
        <v>6103</v>
      </c>
      <c r="D719" s="84"/>
      <c r="E719" s="49"/>
      <c r="F719" s="84"/>
      <c r="G719" s="49"/>
      <c r="H719" s="89">
        <v>4118320</v>
      </c>
      <c r="I719" s="99"/>
      <c r="J719" s="86"/>
      <c r="K719" s="84"/>
      <c r="L719" s="232" t="s">
        <v>649</v>
      </c>
    </row>
    <row r="720" spans="2:12" ht="27.6">
      <c r="B720" s="88" t="s">
        <v>474</v>
      </c>
      <c r="C720" s="84" t="s">
        <v>6103</v>
      </c>
      <c r="D720" s="84"/>
      <c r="E720" s="49"/>
      <c r="F720" s="84"/>
      <c r="G720" s="49"/>
      <c r="H720" s="89">
        <v>133543384</v>
      </c>
      <c r="I720" s="99"/>
      <c r="J720" s="86"/>
      <c r="K720" s="84"/>
      <c r="L720" s="232" t="s">
        <v>649</v>
      </c>
    </row>
    <row r="721" spans="2:12" ht="27.6">
      <c r="B721" s="88" t="s">
        <v>474</v>
      </c>
      <c r="C721" s="84" t="s">
        <v>6103</v>
      </c>
      <c r="D721" s="84"/>
      <c r="E721" s="49"/>
      <c r="F721" s="84"/>
      <c r="G721" s="49"/>
      <c r="H721" s="89">
        <v>118411825</v>
      </c>
      <c r="I721" s="99"/>
      <c r="J721" s="86"/>
      <c r="K721" s="84"/>
      <c r="L721" s="232" t="s">
        <v>649</v>
      </c>
    </row>
    <row r="722" spans="2:12" ht="27.6">
      <c r="B722" s="88" t="s">
        <v>474</v>
      </c>
      <c r="C722" s="84" t="s">
        <v>6103</v>
      </c>
      <c r="D722" s="84"/>
      <c r="E722" s="49"/>
      <c r="F722" s="84"/>
      <c r="G722" s="49"/>
      <c r="H722" s="89">
        <v>114994003</v>
      </c>
      <c r="I722" s="99"/>
      <c r="J722" s="86"/>
      <c r="K722" s="84"/>
      <c r="L722" s="232" t="s">
        <v>649</v>
      </c>
    </row>
    <row r="723" spans="2:12" ht="27.6">
      <c r="B723" s="88" t="s">
        <v>474</v>
      </c>
      <c r="C723" s="84" t="s">
        <v>6103</v>
      </c>
      <c r="D723" s="84"/>
      <c r="E723" s="49"/>
      <c r="F723" s="84"/>
      <c r="G723" s="49"/>
      <c r="H723" s="89">
        <v>26059953</v>
      </c>
      <c r="I723" s="99"/>
      <c r="J723" s="86"/>
      <c r="K723" s="84"/>
      <c r="L723" s="232" t="s">
        <v>649</v>
      </c>
    </row>
    <row r="724" spans="2:12" ht="27.6">
      <c r="B724" s="88" t="s">
        <v>474</v>
      </c>
      <c r="C724" s="84" t="s">
        <v>6103</v>
      </c>
      <c r="D724" s="84"/>
      <c r="E724" s="49"/>
      <c r="F724" s="84"/>
      <c r="G724" s="49"/>
      <c r="H724" s="89">
        <v>10783593</v>
      </c>
      <c r="I724" s="99"/>
      <c r="J724" s="86"/>
      <c r="K724" s="84"/>
      <c r="L724" s="232" t="s">
        <v>649</v>
      </c>
    </row>
    <row r="725" spans="2:12" ht="27.6">
      <c r="B725" s="88" t="s">
        <v>474</v>
      </c>
      <c r="C725" s="84" t="s">
        <v>6103</v>
      </c>
      <c r="D725" s="84"/>
      <c r="E725" s="49"/>
      <c r="F725" s="84"/>
      <c r="G725" s="49"/>
      <c r="H725" s="89">
        <v>127776975</v>
      </c>
      <c r="I725" s="99"/>
      <c r="J725" s="86"/>
      <c r="K725" s="84"/>
      <c r="L725" s="232" t="s">
        <v>649</v>
      </c>
    </row>
    <row r="726" spans="2:12" ht="27.6">
      <c r="B726" s="88" t="s">
        <v>474</v>
      </c>
      <c r="C726" s="84" t="s">
        <v>6103</v>
      </c>
      <c r="D726" s="84"/>
      <c r="E726" s="49"/>
      <c r="F726" s="84"/>
      <c r="G726" s="49"/>
      <c r="H726" s="89">
        <v>132707157</v>
      </c>
      <c r="I726" s="99"/>
      <c r="J726" s="86"/>
      <c r="K726" s="84"/>
      <c r="L726" s="232" t="s">
        <v>649</v>
      </c>
    </row>
    <row r="727" spans="2:12" ht="27.6">
      <c r="B727" s="88" t="s">
        <v>474</v>
      </c>
      <c r="C727" s="84" t="s">
        <v>6103</v>
      </c>
      <c r="D727" s="84"/>
      <c r="E727" s="49"/>
      <c r="F727" s="84"/>
      <c r="G727" s="49"/>
      <c r="H727" s="89">
        <v>11001087</v>
      </c>
      <c r="I727" s="99"/>
      <c r="J727" s="86"/>
      <c r="K727" s="84"/>
      <c r="L727" s="232" t="s">
        <v>649</v>
      </c>
    </row>
    <row r="728" spans="2:12" ht="27.6">
      <c r="B728" s="88" t="s">
        <v>4874</v>
      </c>
      <c r="C728" s="84" t="s">
        <v>4875</v>
      </c>
      <c r="D728" s="84"/>
      <c r="E728" s="49"/>
      <c r="F728" s="84"/>
      <c r="G728" s="49"/>
      <c r="H728" s="89">
        <v>9237391</v>
      </c>
      <c r="I728" s="99"/>
      <c r="J728" s="86"/>
      <c r="K728" s="84"/>
      <c r="L728" s="232" t="s">
        <v>649</v>
      </c>
    </row>
    <row r="729" spans="2:12" ht="27.6">
      <c r="B729" s="88" t="s">
        <v>4874</v>
      </c>
      <c r="C729" s="84" t="s">
        <v>4875</v>
      </c>
      <c r="D729" s="84"/>
      <c r="E729" s="49"/>
      <c r="F729" s="84"/>
      <c r="G729" s="49"/>
      <c r="H729" s="89">
        <v>10367818</v>
      </c>
      <c r="I729" s="99"/>
      <c r="J729" s="86"/>
      <c r="K729" s="84"/>
      <c r="L729" s="232" t="s">
        <v>649</v>
      </c>
    </row>
    <row r="730" spans="2:12" ht="27.6">
      <c r="B730" s="88" t="s">
        <v>4874</v>
      </c>
      <c r="C730" s="84" t="s">
        <v>4875</v>
      </c>
      <c r="D730" s="84"/>
      <c r="E730" s="49"/>
      <c r="F730" s="84"/>
      <c r="G730" s="49"/>
      <c r="H730" s="89">
        <v>9644710</v>
      </c>
      <c r="I730" s="99"/>
      <c r="J730" s="86"/>
      <c r="K730" s="84"/>
      <c r="L730" s="232" t="s">
        <v>649</v>
      </c>
    </row>
    <row r="731" spans="2:12" ht="27.6">
      <c r="B731" s="88" t="s">
        <v>4874</v>
      </c>
      <c r="C731" s="84" t="s">
        <v>4875</v>
      </c>
      <c r="D731" s="84"/>
      <c r="E731" s="49"/>
      <c r="F731" s="84"/>
      <c r="G731" s="49"/>
      <c r="H731" s="89">
        <v>19289420</v>
      </c>
      <c r="I731" s="99"/>
      <c r="J731" s="86"/>
      <c r="K731" s="84"/>
      <c r="L731" s="232" t="s">
        <v>649</v>
      </c>
    </row>
    <row r="732" spans="2:12" ht="27.6">
      <c r="B732" s="88" t="s">
        <v>4874</v>
      </c>
      <c r="C732" s="84" t="s">
        <v>4875</v>
      </c>
      <c r="D732" s="84"/>
      <c r="E732" s="49"/>
      <c r="F732" s="84"/>
      <c r="G732" s="49"/>
      <c r="H732" s="89">
        <v>9644710</v>
      </c>
      <c r="I732" s="99"/>
      <c r="J732" s="86"/>
      <c r="K732" s="84"/>
      <c r="L732" s="232" t="s">
        <v>649</v>
      </c>
    </row>
    <row r="733" spans="2:12" ht="27.6">
      <c r="B733" s="88" t="s">
        <v>4874</v>
      </c>
      <c r="C733" s="84" t="s">
        <v>4875</v>
      </c>
      <c r="D733" s="84"/>
      <c r="E733" s="49"/>
      <c r="F733" s="84"/>
      <c r="G733" s="49"/>
      <c r="H733" s="89">
        <v>9644710</v>
      </c>
      <c r="I733" s="99"/>
      <c r="J733" s="86"/>
      <c r="K733" s="84"/>
      <c r="L733" s="232" t="s">
        <v>649</v>
      </c>
    </row>
    <row r="734" spans="2:12" ht="27.6">
      <c r="B734" s="88" t="s">
        <v>4874</v>
      </c>
      <c r="C734" s="84" t="s">
        <v>4875</v>
      </c>
      <c r="D734" s="84"/>
      <c r="E734" s="49"/>
      <c r="F734" s="84"/>
      <c r="G734" s="49"/>
      <c r="H734" s="89">
        <v>9644710</v>
      </c>
      <c r="I734" s="99"/>
      <c r="J734" s="86"/>
      <c r="K734" s="84"/>
      <c r="L734" s="232" t="s">
        <v>649</v>
      </c>
    </row>
    <row r="735" spans="2:12" ht="27.6">
      <c r="B735" s="88" t="s">
        <v>4874</v>
      </c>
      <c r="C735" s="84" t="s">
        <v>4875</v>
      </c>
      <c r="D735" s="84"/>
      <c r="E735" s="49"/>
      <c r="F735" s="84"/>
      <c r="G735" s="49"/>
      <c r="H735" s="89">
        <v>9644710</v>
      </c>
      <c r="I735" s="99"/>
      <c r="J735" s="86"/>
      <c r="K735" s="84"/>
      <c r="L735" s="232" t="s">
        <v>649</v>
      </c>
    </row>
    <row r="736" spans="2:12" ht="27.6">
      <c r="B736" s="88" t="s">
        <v>4874</v>
      </c>
      <c r="C736" s="84" t="s">
        <v>4875</v>
      </c>
      <c r="D736" s="84"/>
      <c r="E736" s="49"/>
      <c r="F736" s="84"/>
      <c r="G736" s="49"/>
      <c r="H736" s="89">
        <v>9644710</v>
      </c>
      <c r="I736" s="99"/>
      <c r="J736" s="86"/>
      <c r="K736" s="84"/>
      <c r="L736" s="232" t="s">
        <v>649</v>
      </c>
    </row>
    <row r="737" spans="2:12" ht="27.6">
      <c r="B737" s="88" t="s">
        <v>4874</v>
      </c>
      <c r="C737" s="84" t="s">
        <v>4875</v>
      </c>
      <c r="D737" s="84"/>
      <c r="E737" s="49"/>
      <c r="F737" s="84"/>
      <c r="G737" s="49"/>
      <c r="H737" s="89">
        <v>9629501</v>
      </c>
      <c r="I737" s="99"/>
      <c r="J737" s="86"/>
      <c r="K737" s="84"/>
      <c r="L737" s="232" t="s">
        <v>649</v>
      </c>
    </row>
    <row r="738" spans="2:12" ht="27.6">
      <c r="B738" s="88" t="s">
        <v>5953</v>
      </c>
      <c r="C738" s="84" t="s">
        <v>5954</v>
      </c>
      <c r="D738" s="84"/>
      <c r="E738" s="49"/>
      <c r="F738" s="84"/>
      <c r="G738" s="49"/>
      <c r="H738" s="89">
        <v>731600</v>
      </c>
      <c r="I738" s="99"/>
      <c r="J738" s="86"/>
      <c r="K738" s="84"/>
      <c r="L738" s="232" t="s">
        <v>649</v>
      </c>
    </row>
    <row r="739" spans="2:12" ht="27.6">
      <c r="B739" s="88" t="s">
        <v>5953</v>
      </c>
      <c r="C739" s="84" t="s">
        <v>5954</v>
      </c>
      <c r="D739" s="84"/>
      <c r="E739" s="49"/>
      <c r="F739" s="84"/>
      <c r="G739" s="49"/>
      <c r="H739" s="89">
        <v>885000</v>
      </c>
      <c r="I739" s="99"/>
      <c r="J739" s="86"/>
      <c r="K739" s="84"/>
      <c r="L739" s="232" t="s">
        <v>649</v>
      </c>
    </row>
    <row r="740" spans="2:12" ht="27.6">
      <c r="B740" s="88" t="s">
        <v>5953</v>
      </c>
      <c r="C740" s="84" t="s">
        <v>5954</v>
      </c>
      <c r="D740" s="84"/>
      <c r="E740" s="49"/>
      <c r="F740" s="84"/>
      <c r="G740" s="49"/>
      <c r="H740" s="89">
        <v>802400</v>
      </c>
      <c r="I740" s="99"/>
      <c r="J740" s="86"/>
      <c r="K740" s="84"/>
      <c r="L740" s="232" t="s">
        <v>649</v>
      </c>
    </row>
    <row r="741" spans="2:12" ht="27.6">
      <c r="B741" s="88" t="s">
        <v>4832</v>
      </c>
      <c r="C741" s="84" t="s">
        <v>4833</v>
      </c>
      <c r="D741" s="84"/>
      <c r="E741" s="49"/>
      <c r="F741" s="84"/>
      <c r="G741" s="49"/>
      <c r="H741" s="89">
        <v>4531200</v>
      </c>
      <c r="I741" s="99"/>
      <c r="J741" s="86"/>
      <c r="K741" s="84"/>
      <c r="L741" s="232" t="s">
        <v>649</v>
      </c>
    </row>
    <row r="742" spans="2:12" ht="27.6">
      <c r="B742" s="88" t="s">
        <v>4832</v>
      </c>
      <c r="C742" s="84" t="s">
        <v>4833</v>
      </c>
      <c r="D742" s="84"/>
      <c r="E742" s="49"/>
      <c r="F742" s="84"/>
      <c r="G742" s="49"/>
      <c r="H742" s="89">
        <v>1699200</v>
      </c>
      <c r="I742" s="99"/>
      <c r="J742" s="86"/>
      <c r="K742" s="84"/>
      <c r="L742" s="232" t="s">
        <v>649</v>
      </c>
    </row>
    <row r="743" spans="2:12" ht="27.6">
      <c r="B743" s="88" t="s">
        <v>4832</v>
      </c>
      <c r="C743" s="84" t="s">
        <v>4833</v>
      </c>
      <c r="D743" s="84"/>
      <c r="E743" s="49"/>
      <c r="F743" s="84"/>
      <c r="G743" s="49"/>
      <c r="H743" s="89">
        <v>1699200</v>
      </c>
      <c r="I743" s="99"/>
      <c r="J743" s="86"/>
      <c r="K743" s="84"/>
      <c r="L743" s="232" t="s">
        <v>649</v>
      </c>
    </row>
    <row r="744" spans="2:12" ht="27.6">
      <c r="B744" s="88" t="s">
        <v>4832</v>
      </c>
      <c r="C744" s="84" t="s">
        <v>4833</v>
      </c>
      <c r="D744" s="84"/>
      <c r="E744" s="49"/>
      <c r="F744" s="84"/>
      <c r="G744" s="49"/>
      <c r="H744" s="89">
        <v>6230400</v>
      </c>
      <c r="I744" s="99"/>
      <c r="J744" s="86"/>
      <c r="K744" s="84"/>
      <c r="L744" s="232" t="s">
        <v>649</v>
      </c>
    </row>
    <row r="745" spans="2:12" ht="27.6">
      <c r="B745" s="88" t="s">
        <v>4832</v>
      </c>
      <c r="C745" s="84" t="s">
        <v>4833</v>
      </c>
      <c r="D745" s="84"/>
      <c r="E745" s="49"/>
      <c r="F745" s="84"/>
      <c r="G745" s="49"/>
      <c r="H745" s="89">
        <v>2265600</v>
      </c>
      <c r="I745" s="99"/>
      <c r="J745" s="86"/>
      <c r="K745" s="84"/>
      <c r="L745" s="232" t="s">
        <v>649</v>
      </c>
    </row>
    <row r="746" spans="2:12" ht="27.6">
      <c r="B746" s="88" t="s">
        <v>4832</v>
      </c>
      <c r="C746" s="84" t="s">
        <v>4833</v>
      </c>
      <c r="D746" s="84"/>
      <c r="E746" s="49"/>
      <c r="F746" s="84"/>
      <c r="G746" s="49"/>
      <c r="H746" s="89">
        <v>2265600</v>
      </c>
      <c r="I746" s="99"/>
      <c r="J746" s="86"/>
      <c r="K746" s="84"/>
      <c r="L746" s="232" t="s">
        <v>649</v>
      </c>
    </row>
    <row r="747" spans="2:12" ht="27.6">
      <c r="B747" s="88" t="s">
        <v>4832</v>
      </c>
      <c r="C747" s="84" t="s">
        <v>4833</v>
      </c>
      <c r="D747" s="84"/>
      <c r="E747" s="49"/>
      <c r="F747" s="84"/>
      <c r="G747" s="49"/>
      <c r="H747" s="89">
        <v>2265600</v>
      </c>
      <c r="I747" s="99"/>
      <c r="J747" s="86"/>
      <c r="K747" s="84"/>
      <c r="L747" s="232" t="s">
        <v>649</v>
      </c>
    </row>
    <row r="748" spans="2:12" ht="27.6">
      <c r="B748" s="88" t="s">
        <v>4832</v>
      </c>
      <c r="C748" s="84" t="s">
        <v>4833</v>
      </c>
      <c r="D748" s="84"/>
      <c r="E748" s="49"/>
      <c r="F748" s="84"/>
      <c r="G748" s="49"/>
      <c r="H748" s="89">
        <v>2265600</v>
      </c>
      <c r="I748" s="99"/>
      <c r="J748" s="86"/>
      <c r="K748" s="84"/>
      <c r="L748" s="232" t="s">
        <v>649</v>
      </c>
    </row>
    <row r="749" spans="2:12" ht="27.6">
      <c r="B749" s="88" t="s">
        <v>4832</v>
      </c>
      <c r="C749" s="84" t="s">
        <v>4833</v>
      </c>
      <c r="D749" s="84"/>
      <c r="E749" s="49"/>
      <c r="F749" s="84"/>
      <c r="G749" s="49"/>
      <c r="H749" s="89">
        <v>3398400</v>
      </c>
      <c r="I749" s="99"/>
      <c r="J749" s="86"/>
      <c r="K749" s="84"/>
      <c r="L749" s="232" t="s">
        <v>649</v>
      </c>
    </row>
    <row r="750" spans="2:12" ht="27.6">
      <c r="B750" s="88" t="s">
        <v>4832</v>
      </c>
      <c r="C750" s="84" t="s">
        <v>4833</v>
      </c>
      <c r="D750" s="84"/>
      <c r="E750" s="49"/>
      <c r="F750" s="84"/>
      <c r="G750" s="49"/>
      <c r="H750" s="89">
        <v>6796800</v>
      </c>
      <c r="I750" s="99"/>
      <c r="J750" s="86"/>
      <c r="K750" s="84"/>
      <c r="L750" s="232" t="s">
        <v>649</v>
      </c>
    </row>
    <row r="751" spans="2:12" ht="27.6">
      <c r="B751" s="88" t="s">
        <v>4832</v>
      </c>
      <c r="C751" s="84" t="s">
        <v>4833</v>
      </c>
      <c r="D751" s="84"/>
      <c r="E751" s="49"/>
      <c r="F751" s="84"/>
      <c r="G751" s="49"/>
      <c r="H751" s="89">
        <v>4531200</v>
      </c>
      <c r="I751" s="99"/>
      <c r="J751" s="86"/>
      <c r="K751" s="84"/>
      <c r="L751" s="232" t="s">
        <v>649</v>
      </c>
    </row>
    <row r="752" spans="2:12">
      <c r="B752" s="88" t="s">
        <v>4802</v>
      </c>
      <c r="C752" s="84" t="s">
        <v>4803</v>
      </c>
      <c r="D752" s="84"/>
      <c r="E752" s="49"/>
      <c r="F752" s="84"/>
      <c r="G752" s="49"/>
      <c r="H752" s="89">
        <v>2576996</v>
      </c>
      <c r="I752" s="99"/>
      <c r="J752" s="86"/>
      <c r="K752" s="84"/>
      <c r="L752" s="232" t="s">
        <v>649</v>
      </c>
    </row>
    <row r="753" spans="2:12">
      <c r="B753" s="88" t="s">
        <v>4802</v>
      </c>
      <c r="C753" s="84" t="s">
        <v>4803</v>
      </c>
      <c r="D753" s="84"/>
      <c r="E753" s="49"/>
      <c r="F753" s="84"/>
      <c r="G753" s="49"/>
      <c r="H753" s="89">
        <v>5782000</v>
      </c>
      <c r="I753" s="99"/>
      <c r="J753" s="86"/>
      <c r="K753" s="84"/>
      <c r="L753" s="232" t="s">
        <v>649</v>
      </c>
    </row>
    <row r="754" spans="2:12">
      <c r="B754" s="88" t="s">
        <v>4810</v>
      </c>
      <c r="C754" s="84" t="s">
        <v>4811</v>
      </c>
      <c r="D754" s="84"/>
      <c r="E754" s="49"/>
      <c r="F754" s="84"/>
      <c r="G754" s="49"/>
      <c r="H754" s="89">
        <v>826000</v>
      </c>
      <c r="I754" s="99"/>
      <c r="J754" s="86"/>
      <c r="K754" s="84"/>
      <c r="L754" s="232" t="s">
        <v>649</v>
      </c>
    </row>
    <row r="755" spans="2:12">
      <c r="B755" s="88" t="s">
        <v>4810</v>
      </c>
      <c r="C755" s="84" t="s">
        <v>4811</v>
      </c>
      <c r="D755" s="84"/>
      <c r="E755" s="49"/>
      <c r="F755" s="84"/>
      <c r="G755" s="49"/>
      <c r="H755" s="89">
        <v>2296575</v>
      </c>
      <c r="I755" s="99"/>
      <c r="J755" s="86"/>
      <c r="K755" s="84"/>
      <c r="L755" s="232" t="s">
        <v>649</v>
      </c>
    </row>
    <row r="756" spans="2:12">
      <c r="B756" s="88" t="s">
        <v>4810</v>
      </c>
      <c r="C756" s="84" t="s">
        <v>4811</v>
      </c>
      <c r="D756" s="84"/>
      <c r="E756" s="49"/>
      <c r="F756" s="84"/>
      <c r="G756" s="49"/>
      <c r="H756" s="89">
        <v>1062000</v>
      </c>
      <c r="I756" s="99"/>
      <c r="J756" s="86"/>
      <c r="K756" s="84"/>
      <c r="L756" s="232" t="s">
        <v>649</v>
      </c>
    </row>
    <row r="757" spans="2:12">
      <c r="B757" s="88" t="s">
        <v>4810</v>
      </c>
      <c r="C757" s="84" t="s">
        <v>4811</v>
      </c>
      <c r="D757" s="84"/>
      <c r="E757" s="49"/>
      <c r="F757" s="84"/>
      <c r="G757" s="49"/>
      <c r="H757" s="89">
        <v>1171740</v>
      </c>
      <c r="I757" s="99"/>
      <c r="J757" s="86"/>
      <c r="K757" s="84"/>
      <c r="L757" s="232" t="s">
        <v>649</v>
      </c>
    </row>
    <row r="758" spans="2:12">
      <c r="B758" s="88" t="s">
        <v>4810</v>
      </c>
      <c r="C758" s="84" t="s">
        <v>4811</v>
      </c>
      <c r="D758" s="84"/>
      <c r="E758" s="49"/>
      <c r="F758" s="84"/>
      <c r="G758" s="49"/>
      <c r="H758" s="89">
        <v>1003000</v>
      </c>
      <c r="I758" s="99"/>
      <c r="J758" s="86"/>
      <c r="K758" s="84"/>
      <c r="L758" s="232" t="s">
        <v>649</v>
      </c>
    </row>
    <row r="759" spans="2:12">
      <c r="B759" s="88" t="s">
        <v>4810</v>
      </c>
      <c r="C759" s="84" t="s">
        <v>4811</v>
      </c>
      <c r="D759" s="84"/>
      <c r="E759" s="49"/>
      <c r="F759" s="84"/>
      <c r="G759" s="49"/>
      <c r="H759" s="89">
        <v>6136000</v>
      </c>
      <c r="I759" s="99"/>
      <c r="J759" s="86"/>
      <c r="K759" s="84"/>
      <c r="L759" s="232" t="s">
        <v>649</v>
      </c>
    </row>
    <row r="760" spans="2:12">
      <c r="B760" s="88" t="s">
        <v>4810</v>
      </c>
      <c r="C760" s="84" t="s">
        <v>4811</v>
      </c>
      <c r="D760" s="84"/>
      <c r="E760" s="49"/>
      <c r="F760" s="84"/>
      <c r="G760" s="49"/>
      <c r="H760" s="89">
        <v>177000</v>
      </c>
      <c r="I760" s="99"/>
      <c r="J760" s="86"/>
      <c r="K760" s="84"/>
      <c r="L760" s="232" t="s">
        <v>649</v>
      </c>
    </row>
    <row r="761" spans="2:12">
      <c r="B761" s="88" t="s">
        <v>5329</v>
      </c>
      <c r="C761" s="84" t="s">
        <v>5330</v>
      </c>
      <c r="D761" s="84"/>
      <c r="E761" s="49"/>
      <c r="F761" s="84"/>
      <c r="G761" s="49"/>
      <c r="H761" s="89">
        <v>9503686</v>
      </c>
      <c r="I761" s="99"/>
      <c r="J761" s="86"/>
      <c r="K761" s="84"/>
      <c r="L761" s="232" t="s">
        <v>649</v>
      </c>
    </row>
    <row r="762" spans="2:12">
      <c r="B762" s="88" t="s">
        <v>5329</v>
      </c>
      <c r="C762" s="84" t="s">
        <v>5330</v>
      </c>
      <c r="D762" s="84"/>
      <c r="E762" s="49"/>
      <c r="F762" s="84"/>
      <c r="G762" s="49"/>
      <c r="H762" s="89">
        <v>9503686</v>
      </c>
      <c r="I762" s="99"/>
      <c r="J762" s="86"/>
      <c r="K762" s="84"/>
      <c r="L762" s="232" t="s">
        <v>649</v>
      </c>
    </row>
    <row r="763" spans="2:12">
      <c r="B763" s="88" t="s">
        <v>5329</v>
      </c>
      <c r="C763" s="84" t="s">
        <v>5330</v>
      </c>
      <c r="D763" s="84"/>
      <c r="E763" s="49"/>
      <c r="F763" s="84"/>
      <c r="G763" s="49"/>
      <c r="H763" s="89">
        <v>5723000</v>
      </c>
      <c r="I763" s="99"/>
      <c r="J763" s="86"/>
      <c r="K763" s="84"/>
      <c r="L763" s="232" t="s">
        <v>649</v>
      </c>
    </row>
    <row r="764" spans="2:12">
      <c r="B764" s="88" t="s">
        <v>5329</v>
      </c>
      <c r="C764" s="84" t="s">
        <v>5330</v>
      </c>
      <c r="D764" s="84"/>
      <c r="E764" s="49"/>
      <c r="F764" s="84"/>
      <c r="G764" s="49"/>
      <c r="H764" s="89">
        <v>10354677</v>
      </c>
      <c r="I764" s="99"/>
      <c r="J764" s="86"/>
      <c r="K764" s="84"/>
      <c r="L764" s="232" t="s">
        <v>649</v>
      </c>
    </row>
    <row r="765" spans="2:12">
      <c r="B765" s="88" t="s">
        <v>5329</v>
      </c>
      <c r="C765" s="84" t="s">
        <v>5330</v>
      </c>
      <c r="D765" s="84"/>
      <c r="E765" s="49"/>
      <c r="F765" s="84"/>
      <c r="G765" s="49"/>
      <c r="H765" s="89">
        <v>9503686</v>
      </c>
      <c r="I765" s="99"/>
      <c r="J765" s="86"/>
      <c r="K765" s="84"/>
      <c r="L765" s="232" t="s">
        <v>649</v>
      </c>
    </row>
    <row r="766" spans="2:12">
      <c r="B766" s="88" t="s">
        <v>5329</v>
      </c>
      <c r="C766" s="84" t="s">
        <v>5330</v>
      </c>
      <c r="D766" s="84"/>
      <c r="E766" s="49"/>
      <c r="F766" s="84"/>
      <c r="G766" s="49"/>
      <c r="H766" s="89">
        <v>9503686</v>
      </c>
      <c r="I766" s="99"/>
      <c r="J766" s="86"/>
      <c r="K766" s="84"/>
      <c r="L766" s="232" t="s">
        <v>649</v>
      </c>
    </row>
    <row r="767" spans="2:12">
      <c r="B767" s="88" t="s">
        <v>5329</v>
      </c>
      <c r="C767" s="84" t="s">
        <v>5330</v>
      </c>
      <c r="D767" s="84"/>
      <c r="E767" s="49"/>
      <c r="F767" s="84"/>
      <c r="G767" s="49"/>
      <c r="H767" s="89">
        <v>10354677</v>
      </c>
      <c r="I767" s="99"/>
      <c r="J767" s="86"/>
      <c r="K767" s="84"/>
      <c r="L767" s="232" t="s">
        <v>649</v>
      </c>
    </row>
    <row r="768" spans="2:12">
      <c r="B768" s="88" t="s">
        <v>5329</v>
      </c>
      <c r="C768" s="84" t="s">
        <v>5330</v>
      </c>
      <c r="D768" s="84"/>
      <c r="E768" s="49"/>
      <c r="F768" s="84"/>
      <c r="G768" s="49"/>
      <c r="H768" s="89">
        <v>9503686</v>
      </c>
      <c r="I768" s="99"/>
      <c r="J768" s="86"/>
      <c r="K768" s="84"/>
      <c r="L768" s="232" t="s">
        <v>649</v>
      </c>
    </row>
    <row r="769" spans="2:12">
      <c r="B769" s="88" t="s">
        <v>5329</v>
      </c>
      <c r="C769" s="84" t="s">
        <v>6636</v>
      </c>
      <c r="D769" s="84"/>
      <c r="E769" s="49"/>
      <c r="F769" s="84"/>
      <c r="G769" s="49"/>
      <c r="H769" s="89">
        <v>9503686</v>
      </c>
      <c r="I769" s="99"/>
      <c r="J769" s="86"/>
      <c r="K769" s="84"/>
      <c r="L769" s="232" t="s">
        <v>649</v>
      </c>
    </row>
    <row r="770" spans="2:12">
      <c r="B770" s="88" t="s">
        <v>5329</v>
      </c>
      <c r="C770" s="84" t="s">
        <v>6636</v>
      </c>
      <c r="D770" s="84"/>
      <c r="E770" s="49"/>
      <c r="F770" s="84"/>
      <c r="G770" s="49"/>
      <c r="H770" s="89">
        <v>9503686</v>
      </c>
      <c r="I770" s="99"/>
      <c r="J770" s="86"/>
      <c r="K770" s="84"/>
      <c r="L770" s="232" t="s">
        <v>649</v>
      </c>
    </row>
    <row r="771" spans="2:12">
      <c r="B771" s="88" t="s">
        <v>5329</v>
      </c>
      <c r="C771" s="84" t="s">
        <v>6636</v>
      </c>
      <c r="D771" s="84"/>
      <c r="E771" s="49"/>
      <c r="F771" s="84"/>
      <c r="G771" s="49"/>
      <c r="H771" s="89">
        <v>9503686</v>
      </c>
      <c r="I771" s="99"/>
      <c r="J771" s="86"/>
      <c r="K771" s="84"/>
      <c r="L771" s="232" t="s">
        <v>649</v>
      </c>
    </row>
    <row r="772" spans="2:12">
      <c r="B772" s="88" t="s">
        <v>5329</v>
      </c>
      <c r="C772" s="84" t="s">
        <v>6636</v>
      </c>
      <c r="D772" s="84"/>
      <c r="E772" s="49"/>
      <c r="F772" s="84"/>
      <c r="G772" s="49"/>
      <c r="H772" s="89">
        <v>9503686</v>
      </c>
      <c r="I772" s="99"/>
      <c r="J772" s="86"/>
      <c r="K772" s="84"/>
      <c r="L772" s="232" t="s">
        <v>649</v>
      </c>
    </row>
    <row r="773" spans="2:12">
      <c r="B773" s="88" t="s">
        <v>5329</v>
      </c>
      <c r="C773" s="84" t="s">
        <v>6636</v>
      </c>
      <c r="D773" s="84"/>
      <c r="E773" s="49"/>
      <c r="F773" s="84"/>
      <c r="G773" s="49"/>
      <c r="H773" s="89">
        <v>9503686</v>
      </c>
      <c r="I773" s="99"/>
      <c r="J773" s="86"/>
      <c r="K773" s="84"/>
      <c r="L773" s="232" t="s">
        <v>649</v>
      </c>
    </row>
    <row r="774" spans="2:12">
      <c r="B774" s="88" t="s">
        <v>5329</v>
      </c>
      <c r="C774" s="84" t="s">
        <v>6636</v>
      </c>
      <c r="D774" s="84"/>
      <c r="E774" s="49"/>
      <c r="F774" s="84"/>
      <c r="G774" s="49"/>
      <c r="H774" s="89">
        <v>9503686</v>
      </c>
      <c r="I774" s="99"/>
      <c r="J774" s="86"/>
      <c r="K774" s="84"/>
      <c r="L774" s="232" t="s">
        <v>649</v>
      </c>
    </row>
    <row r="775" spans="2:12">
      <c r="B775" s="88" t="s">
        <v>5329</v>
      </c>
      <c r="C775" s="84" t="s">
        <v>6636</v>
      </c>
      <c r="D775" s="84"/>
      <c r="E775" s="49"/>
      <c r="F775" s="84"/>
      <c r="G775" s="49"/>
      <c r="H775" s="89">
        <v>9503686</v>
      </c>
      <c r="I775" s="99"/>
      <c r="J775" s="86"/>
      <c r="K775" s="84"/>
      <c r="L775" s="232" t="s">
        <v>649</v>
      </c>
    </row>
    <row r="776" spans="2:12">
      <c r="B776" s="88" t="s">
        <v>5329</v>
      </c>
      <c r="C776" s="84" t="s">
        <v>6636</v>
      </c>
      <c r="D776" s="84"/>
      <c r="E776" s="49"/>
      <c r="F776" s="84"/>
      <c r="G776" s="49"/>
      <c r="H776" s="89">
        <v>9503686</v>
      </c>
      <c r="I776" s="99"/>
      <c r="J776" s="86"/>
      <c r="K776" s="84"/>
      <c r="L776" s="232" t="s">
        <v>649</v>
      </c>
    </row>
    <row r="777" spans="2:12" ht="27.6">
      <c r="B777" s="88" t="s">
        <v>485</v>
      </c>
      <c r="C777" s="84" t="s">
        <v>6106</v>
      </c>
      <c r="D777" s="84"/>
      <c r="E777" s="49"/>
      <c r="F777" s="84"/>
      <c r="G777" s="49"/>
      <c r="H777" s="89">
        <v>22844</v>
      </c>
      <c r="I777" s="99"/>
      <c r="J777" s="86"/>
      <c r="K777" s="84"/>
      <c r="L777" s="232" t="s">
        <v>649</v>
      </c>
    </row>
    <row r="778" spans="2:12" ht="27.6">
      <c r="B778" s="88" t="s">
        <v>485</v>
      </c>
      <c r="C778" s="84" t="s">
        <v>6106</v>
      </c>
      <c r="D778" s="84"/>
      <c r="E778" s="49"/>
      <c r="F778" s="84"/>
      <c r="G778" s="49"/>
      <c r="H778" s="89">
        <v>593331337</v>
      </c>
      <c r="I778" s="99"/>
      <c r="J778" s="86"/>
      <c r="K778" s="84"/>
      <c r="L778" s="232" t="s">
        <v>649</v>
      </c>
    </row>
    <row r="779" spans="2:12" ht="27.6">
      <c r="B779" s="88" t="s">
        <v>485</v>
      </c>
      <c r="C779" s="84" t="s">
        <v>6106</v>
      </c>
      <c r="D779" s="84"/>
      <c r="E779" s="49"/>
      <c r="F779" s="84"/>
      <c r="G779" s="49"/>
      <c r="H779" s="89">
        <v>448107557</v>
      </c>
      <c r="I779" s="99"/>
      <c r="J779" s="86"/>
      <c r="K779" s="84"/>
      <c r="L779" s="232" t="s">
        <v>649</v>
      </c>
    </row>
    <row r="780" spans="2:12" ht="27.6">
      <c r="B780" s="88" t="s">
        <v>485</v>
      </c>
      <c r="C780" s="84" t="s">
        <v>6106</v>
      </c>
      <c r="D780" s="84"/>
      <c r="E780" s="49"/>
      <c r="F780" s="84"/>
      <c r="G780" s="49"/>
      <c r="H780" s="89">
        <v>16670503</v>
      </c>
      <c r="I780" s="99"/>
      <c r="J780" s="86"/>
      <c r="K780" s="84"/>
      <c r="L780" s="232" t="s">
        <v>649</v>
      </c>
    </row>
    <row r="781" spans="2:12" ht="27.6">
      <c r="B781" s="88" t="s">
        <v>485</v>
      </c>
      <c r="C781" s="84" t="s">
        <v>6106</v>
      </c>
      <c r="D781" s="84"/>
      <c r="E781" s="49"/>
      <c r="F781" s="84"/>
      <c r="G781" s="49"/>
      <c r="H781" s="89">
        <v>354363248</v>
      </c>
      <c r="I781" s="99"/>
      <c r="J781" s="86"/>
      <c r="K781" s="84"/>
      <c r="L781" s="232" t="s">
        <v>649</v>
      </c>
    </row>
    <row r="782" spans="2:12" ht="27.6">
      <c r="B782" s="88" t="s">
        <v>485</v>
      </c>
      <c r="C782" s="84" t="s">
        <v>6106</v>
      </c>
      <c r="D782" s="84"/>
      <c r="E782" s="49"/>
      <c r="F782" s="84"/>
      <c r="G782" s="49"/>
      <c r="H782" s="89">
        <v>12906316</v>
      </c>
      <c r="I782" s="99"/>
      <c r="J782" s="86"/>
      <c r="K782" s="84"/>
      <c r="L782" s="232" t="s">
        <v>649</v>
      </c>
    </row>
    <row r="783" spans="2:12" ht="27.6">
      <c r="B783" s="88" t="s">
        <v>485</v>
      </c>
      <c r="C783" s="84" t="s">
        <v>6106</v>
      </c>
      <c r="D783" s="84"/>
      <c r="E783" s="49"/>
      <c r="F783" s="84"/>
      <c r="G783" s="49"/>
      <c r="H783" s="89">
        <v>23312872</v>
      </c>
      <c r="I783" s="99"/>
      <c r="J783" s="86"/>
      <c r="K783" s="84"/>
      <c r="L783" s="232" t="s">
        <v>649</v>
      </c>
    </row>
    <row r="784" spans="2:12" ht="27.6">
      <c r="B784" s="88" t="s">
        <v>485</v>
      </c>
      <c r="C784" s="84" t="s">
        <v>6106</v>
      </c>
      <c r="D784" s="84"/>
      <c r="E784" s="49"/>
      <c r="F784" s="84"/>
      <c r="G784" s="49"/>
      <c r="H784" s="89">
        <v>439919795</v>
      </c>
      <c r="I784" s="99"/>
      <c r="J784" s="86"/>
      <c r="K784" s="84"/>
      <c r="L784" s="232" t="s">
        <v>649</v>
      </c>
    </row>
    <row r="785" spans="2:12" ht="27.6">
      <c r="B785" s="88" t="s">
        <v>485</v>
      </c>
      <c r="C785" s="84" t="s">
        <v>6106</v>
      </c>
      <c r="D785" s="84"/>
      <c r="E785" s="49"/>
      <c r="F785" s="84"/>
      <c r="G785" s="49"/>
      <c r="H785" s="89">
        <v>97697156</v>
      </c>
      <c r="I785" s="99"/>
      <c r="J785" s="86"/>
      <c r="K785" s="84"/>
      <c r="L785" s="232" t="s">
        <v>649</v>
      </c>
    </row>
    <row r="786" spans="2:12" ht="27.6">
      <c r="B786" s="88" t="s">
        <v>485</v>
      </c>
      <c r="C786" s="84" t="s">
        <v>6106</v>
      </c>
      <c r="D786" s="84"/>
      <c r="E786" s="49"/>
      <c r="F786" s="84"/>
      <c r="G786" s="49"/>
      <c r="H786" s="89">
        <v>462793636</v>
      </c>
      <c r="I786" s="99"/>
      <c r="J786" s="86"/>
      <c r="K786" s="84"/>
      <c r="L786" s="232" t="s">
        <v>649</v>
      </c>
    </row>
    <row r="787" spans="2:12" ht="27.6">
      <c r="B787" s="88" t="s">
        <v>485</v>
      </c>
      <c r="C787" s="84" t="s">
        <v>6106</v>
      </c>
      <c r="D787" s="84"/>
      <c r="E787" s="49"/>
      <c r="F787" s="84"/>
      <c r="G787" s="49"/>
      <c r="H787" s="89">
        <v>389180041</v>
      </c>
      <c r="I787" s="99"/>
      <c r="J787" s="86"/>
      <c r="K787" s="84"/>
      <c r="L787" s="232" t="s">
        <v>649</v>
      </c>
    </row>
    <row r="788" spans="2:12" ht="27.6">
      <c r="B788" s="88" t="s">
        <v>485</v>
      </c>
      <c r="C788" s="84" t="s">
        <v>6106</v>
      </c>
      <c r="D788" s="84"/>
      <c r="E788" s="49"/>
      <c r="F788" s="84"/>
      <c r="G788" s="49"/>
      <c r="H788" s="89">
        <v>10896914</v>
      </c>
      <c r="I788" s="99"/>
      <c r="J788" s="86"/>
      <c r="K788" s="84"/>
      <c r="L788" s="232" t="s">
        <v>649</v>
      </c>
    </row>
    <row r="789" spans="2:12" ht="27.6">
      <c r="B789" s="88" t="s">
        <v>485</v>
      </c>
      <c r="C789" s="84" t="s">
        <v>6106</v>
      </c>
      <c r="D789" s="84"/>
      <c r="E789" s="49"/>
      <c r="F789" s="84"/>
      <c r="G789" s="49"/>
      <c r="H789" s="89">
        <v>87615628</v>
      </c>
      <c r="I789" s="99"/>
      <c r="J789" s="86"/>
      <c r="K789" s="84"/>
      <c r="L789" s="232" t="s">
        <v>649</v>
      </c>
    </row>
    <row r="790" spans="2:12" ht="27.6">
      <c r="B790" s="88" t="s">
        <v>485</v>
      </c>
      <c r="C790" s="84" t="s">
        <v>6106</v>
      </c>
      <c r="D790" s="84"/>
      <c r="E790" s="49"/>
      <c r="F790" s="84"/>
      <c r="G790" s="49"/>
      <c r="H790" s="89">
        <v>20695816</v>
      </c>
      <c r="I790" s="99"/>
      <c r="J790" s="86"/>
      <c r="K790" s="84"/>
      <c r="L790" s="232" t="s">
        <v>649</v>
      </c>
    </row>
    <row r="791" spans="2:12" ht="27.6">
      <c r="B791" s="88" t="s">
        <v>485</v>
      </c>
      <c r="C791" s="84" t="s">
        <v>6106</v>
      </c>
      <c r="D791" s="84"/>
      <c r="E791" s="49"/>
      <c r="F791" s="84"/>
      <c r="G791" s="49"/>
      <c r="H791" s="89">
        <v>495546549</v>
      </c>
      <c r="I791" s="99"/>
      <c r="J791" s="86"/>
      <c r="K791" s="84"/>
      <c r="L791" s="232" t="s">
        <v>649</v>
      </c>
    </row>
    <row r="792" spans="2:12" ht="27.6">
      <c r="B792" s="88" t="s">
        <v>485</v>
      </c>
      <c r="C792" s="84" t="s">
        <v>6106</v>
      </c>
      <c r="D792" s="84"/>
      <c r="E792" s="49"/>
      <c r="F792" s="84"/>
      <c r="G792" s="49"/>
      <c r="H792" s="89">
        <v>404829944</v>
      </c>
      <c r="I792" s="99"/>
      <c r="J792" s="86"/>
      <c r="K792" s="84"/>
      <c r="L792" s="232" t="s">
        <v>649</v>
      </c>
    </row>
    <row r="793" spans="2:12" ht="27.6">
      <c r="B793" s="88" t="s">
        <v>485</v>
      </c>
      <c r="C793" s="84" t="s">
        <v>6106</v>
      </c>
      <c r="D793" s="84"/>
      <c r="E793" s="49"/>
      <c r="F793" s="84"/>
      <c r="G793" s="49"/>
      <c r="H793" s="89">
        <v>420462546</v>
      </c>
      <c r="I793" s="99"/>
      <c r="J793" s="86"/>
      <c r="K793" s="84"/>
      <c r="L793" s="232" t="s">
        <v>649</v>
      </c>
    </row>
    <row r="794" spans="2:12" ht="27.6">
      <c r="B794" s="88" t="s">
        <v>485</v>
      </c>
      <c r="C794" s="84" t="s">
        <v>6106</v>
      </c>
      <c r="D794" s="84"/>
      <c r="E794" s="49"/>
      <c r="F794" s="84"/>
      <c r="G794" s="49"/>
      <c r="H794" s="89">
        <v>7428049</v>
      </c>
      <c r="I794" s="99"/>
      <c r="J794" s="86"/>
      <c r="K794" s="84"/>
      <c r="L794" s="232" t="s">
        <v>649</v>
      </c>
    </row>
    <row r="795" spans="2:12" ht="27.6">
      <c r="B795" s="88" t="s">
        <v>485</v>
      </c>
      <c r="C795" s="84" t="s">
        <v>6106</v>
      </c>
      <c r="D795" s="84"/>
      <c r="E795" s="49"/>
      <c r="F795" s="84"/>
      <c r="G795" s="49"/>
      <c r="H795" s="89">
        <v>11074835</v>
      </c>
      <c r="I795" s="99"/>
      <c r="J795" s="86"/>
      <c r="K795" s="84"/>
      <c r="L795" s="232" t="s">
        <v>649</v>
      </c>
    </row>
    <row r="796" spans="2:12" ht="27.6">
      <c r="B796" s="88" t="s">
        <v>485</v>
      </c>
      <c r="C796" s="84" t="s">
        <v>6106</v>
      </c>
      <c r="D796" s="84"/>
      <c r="E796" s="49"/>
      <c r="F796" s="84"/>
      <c r="G796" s="49"/>
      <c r="H796" s="89">
        <v>136414333</v>
      </c>
      <c r="I796" s="99"/>
      <c r="J796" s="86"/>
      <c r="K796" s="84"/>
      <c r="L796" s="232" t="s">
        <v>649</v>
      </c>
    </row>
    <row r="797" spans="2:12" ht="27.6">
      <c r="B797" s="88" t="s">
        <v>485</v>
      </c>
      <c r="C797" s="84" t="s">
        <v>6106</v>
      </c>
      <c r="D797" s="84"/>
      <c r="E797" s="49"/>
      <c r="F797" s="84"/>
      <c r="G797" s="49"/>
      <c r="H797" s="89">
        <v>499047179</v>
      </c>
      <c r="I797" s="99"/>
      <c r="J797" s="86"/>
      <c r="K797" s="84"/>
      <c r="L797" s="232" t="s">
        <v>649</v>
      </c>
    </row>
    <row r="798" spans="2:12" ht="27.6">
      <c r="B798" s="88" t="s">
        <v>485</v>
      </c>
      <c r="C798" s="84" t="s">
        <v>6106</v>
      </c>
      <c r="D798" s="84"/>
      <c r="E798" s="49"/>
      <c r="F798" s="84"/>
      <c r="G798" s="49"/>
      <c r="H798" s="89">
        <v>396315724</v>
      </c>
      <c r="I798" s="99"/>
      <c r="J798" s="86"/>
      <c r="K798" s="84"/>
      <c r="L798" s="232" t="s">
        <v>649</v>
      </c>
    </row>
    <row r="799" spans="2:12" ht="27.6">
      <c r="B799" s="88" t="s">
        <v>485</v>
      </c>
      <c r="C799" s="84" t="s">
        <v>6106</v>
      </c>
      <c r="D799" s="84"/>
      <c r="E799" s="49"/>
      <c r="F799" s="84"/>
      <c r="G799" s="49"/>
      <c r="H799" s="89">
        <v>2281126</v>
      </c>
      <c r="I799" s="99"/>
      <c r="J799" s="86"/>
      <c r="K799" s="84"/>
      <c r="L799" s="232" t="s">
        <v>649</v>
      </c>
    </row>
    <row r="800" spans="2:12" ht="27.6">
      <c r="B800" s="88" t="s">
        <v>485</v>
      </c>
      <c r="C800" s="84" t="s">
        <v>6106</v>
      </c>
      <c r="D800" s="84"/>
      <c r="E800" s="49"/>
      <c r="F800" s="84"/>
      <c r="G800" s="49"/>
      <c r="H800" s="89">
        <v>522504</v>
      </c>
      <c r="I800" s="99"/>
      <c r="J800" s="86"/>
      <c r="K800" s="84"/>
      <c r="L800" s="232" t="s">
        <v>649</v>
      </c>
    </row>
    <row r="801" spans="2:12" ht="27.6">
      <c r="B801" s="88" t="s">
        <v>485</v>
      </c>
      <c r="C801" s="84" t="s">
        <v>6106</v>
      </c>
      <c r="D801" s="84"/>
      <c r="E801" s="49"/>
      <c r="F801" s="84"/>
      <c r="G801" s="49"/>
      <c r="H801" s="89">
        <v>457467137</v>
      </c>
      <c r="I801" s="99"/>
      <c r="J801" s="86"/>
      <c r="K801" s="84"/>
      <c r="L801" s="232" t="s">
        <v>649</v>
      </c>
    </row>
    <row r="802" spans="2:12" ht="27.6">
      <c r="B802" s="88" t="s">
        <v>489</v>
      </c>
      <c r="C802" s="84" t="s">
        <v>6637</v>
      </c>
      <c r="D802" s="84"/>
      <c r="E802" s="49"/>
      <c r="F802" s="84"/>
      <c r="G802" s="49"/>
      <c r="H802" s="89">
        <v>1525905</v>
      </c>
      <c r="I802" s="99"/>
      <c r="J802" s="86"/>
      <c r="K802" s="84"/>
      <c r="L802" s="232" t="s">
        <v>649</v>
      </c>
    </row>
    <row r="803" spans="2:12" ht="27.6">
      <c r="B803" s="88" t="s">
        <v>489</v>
      </c>
      <c r="C803" s="84" t="s">
        <v>6637</v>
      </c>
      <c r="D803" s="84"/>
      <c r="E803" s="49"/>
      <c r="F803" s="84"/>
      <c r="G803" s="49"/>
      <c r="H803" s="89">
        <v>1555896</v>
      </c>
      <c r="I803" s="99"/>
      <c r="J803" s="86"/>
      <c r="K803" s="84"/>
      <c r="L803" s="232" t="s">
        <v>649</v>
      </c>
    </row>
    <row r="804" spans="2:12" ht="27.6">
      <c r="B804" s="88" t="s">
        <v>489</v>
      </c>
      <c r="C804" s="84" t="s">
        <v>6637</v>
      </c>
      <c r="D804" s="84"/>
      <c r="E804" s="49"/>
      <c r="F804" s="84"/>
      <c r="G804" s="49"/>
      <c r="H804" s="89">
        <v>3148426</v>
      </c>
      <c r="I804" s="99"/>
      <c r="J804" s="86"/>
      <c r="K804" s="84"/>
      <c r="L804" s="232" t="s">
        <v>649</v>
      </c>
    </row>
    <row r="805" spans="2:12">
      <c r="B805" s="88" t="s">
        <v>5429</v>
      </c>
      <c r="C805" s="84" t="s">
        <v>5430</v>
      </c>
      <c r="D805" s="84"/>
      <c r="E805" s="49"/>
      <c r="F805" s="84"/>
      <c r="G805" s="49"/>
      <c r="H805" s="89">
        <v>171896500</v>
      </c>
      <c r="I805" s="99"/>
      <c r="J805" s="86"/>
      <c r="K805" s="84"/>
      <c r="L805" s="232" t="s">
        <v>649</v>
      </c>
    </row>
    <row r="806" spans="2:12" ht="27.6">
      <c r="B806" s="88" t="s">
        <v>4954</v>
      </c>
      <c r="C806" s="84" t="s">
        <v>4955</v>
      </c>
      <c r="D806" s="84"/>
      <c r="E806" s="49"/>
      <c r="F806" s="84"/>
      <c r="G806" s="49"/>
      <c r="H806" s="89">
        <v>2006000</v>
      </c>
      <c r="I806" s="99"/>
      <c r="J806" s="86"/>
      <c r="K806" s="84"/>
      <c r="L806" s="232" t="s">
        <v>649</v>
      </c>
    </row>
    <row r="807" spans="2:12" ht="27.6">
      <c r="B807" s="88" t="s">
        <v>4954</v>
      </c>
      <c r="C807" s="84" t="s">
        <v>4955</v>
      </c>
      <c r="D807" s="84"/>
      <c r="E807" s="49"/>
      <c r="F807" s="84"/>
      <c r="G807" s="49"/>
      <c r="H807" s="89">
        <v>11151000</v>
      </c>
      <c r="I807" s="99"/>
      <c r="J807" s="86"/>
      <c r="K807" s="84"/>
      <c r="L807" s="232" t="s">
        <v>649</v>
      </c>
    </row>
    <row r="808" spans="2:12" ht="27.6">
      <c r="B808" s="88" t="s">
        <v>5991</v>
      </c>
      <c r="C808" s="84" t="s">
        <v>5992</v>
      </c>
      <c r="D808" s="84"/>
      <c r="E808" s="49"/>
      <c r="F808" s="84"/>
      <c r="G808" s="49"/>
      <c r="H808" s="89">
        <v>16239632</v>
      </c>
      <c r="I808" s="99"/>
      <c r="J808" s="86"/>
      <c r="K808" s="84"/>
      <c r="L808" s="232" t="s">
        <v>649</v>
      </c>
    </row>
    <row r="809" spans="2:12">
      <c r="B809" s="88" t="s">
        <v>5674</v>
      </c>
      <c r="C809" s="84" t="s">
        <v>5675</v>
      </c>
      <c r="D809" s="84"/>
      <c r="E809" s="49"/>
      <c r="F809" s="84"/>
      <c r="G809" s="49"/>
      <c r="H809" s="89">
        <v>1770000</v>
      </c>
      <c r="I809" s="99"/>
      <c r="J809" s="86"/>
      <c r="K809" s="84"/>
      <c r="L809" s="232" t="s">
        <v>649</v>
      </c>
    </row>
    <row r="810" spans="2:12">
      <c r="B810" s="88" t="s">
        <v>5674</v>
      </c>
      <c r="C810" s="84" t="s">
        <v>5675</v>
      </c>
      <c r="D810" s="84"/>
      <c r="E810" s="49"/>
      <c r="F810" s="84"/>
      <c r="G810" s="49"/>
      <c r="H810" s="89">
        <v>6466400</v>
      </c>
      <c r="I810" s="99"/>
      <c r="J810" s="86"/>
      <c r="K810" s="84"/>
      <c r="L810" s="232" t="s">
        <v>649</v>
      </c>
    </row>
    <row r="811" spans="2:12" ht="27.6">
      <c r="B811" s="88" t="s">
        <v>6638</v>
      </c>
      <c r="C811" s="84" t="s">
        <v>6639</v>
      </c>
      <c r="D811" s="84"/>
      <c r="E811" s="49"/>
      <c r="F811" s="84"/>
      <c r="G811" s="49"/>
      <c r="H811" s="89">
        <v>4425000</v>
      </c>
      <c r="I811" s="99"/>
      <c r="J811" s="86"/>
      <c r="K811" s="84"/>
      <c r="L811" s="232" t="s">
        <v>649</v>
      </c>
    </row>
    <row r="812" spans="2:12" ht="27.6">
      <c r="B812" s="88" t="s">
        <v>6638</v>
      </c>
      <c r="C812" s="84" t="s">
        <v>6639</v>
      </c>
      <c r="D812" s="84"/>
      <c r="E812" s="49"/>
      <c r="F812" s="84"/>
      <c r="G812" s="49"/>
      <c r="H812" s="89">
        <v>8850000</v>
      </c>
      <c r="I812" s="99"/>
      <c r="J812" s="86"/>
      <c r="K812" s="84"/>
      <c r="L812" s="232" t="s">
        <v>649</v>
      </c>
    </row>
    <row r="813" spans="2:12" ht="27.6">
      <c r="B813" s="88" t="s">
        <v>6332</v>
      </c>
      <c r="C813" s="84" t="s">
        <v>6333</v>
      </c>
      <c r="D813" s="84"/>
      <c r="E813" s="49"/>
      <c r="F813" s="84"/>
      <c r="G813" s="49"/>
      <c r="H813" s="89">
        <v>33460212</v>
      </c>
      <c r="I813" s="99"/>
      <c r="J813" s="86"/>
      <c r="K813" s="84"/>
      <c r="L813" s="232" t="s">
        <v>649</v>
      </c>
    </row>
    <row r="814" spans="2:12" ht="27.6">
      <c r="B814" s="88" t="s">
        <v>6332</v>
      </c>
      <c r="C814" s="84" t="s">
        <v>6333</v>
      </c>
      <c r="D814" s="84"/>
      <c r="E814" s="49"/>
      <c r="F814" s="84"/>
      <c r="G814" s="49"/>
      <c r="H814" s="89">
        <v>127353</v>
      </c>
      <c r="I814" s="99"/>
      <c r="J814" s="86"/>
      <c r="K814" s="84"/>
      <c r="L814" s="232" t="s">
        <v>649</v>
      </c>
    </row>
    <row r="815" spans="2:12" ht="27.6">
      <c r="B815" s="88" t="s">
        <v>6332</v>
      </c>
      <c r="C815" s="84" t="s">
        <v>6333</v>
      </c>
      <c r="D815" s="84"/>
      <c r="E815" s="49"/>
      <c r="F815" s="84"/>
      <c r="G815" s="49"/>
      <c r="H815" s="89">
        <v>27691667</v>
      </c>
      <c r="I815" s="99"/>
      <c r="J815" s="86"/>
      <c r="K815" s="84"/>
      <c r="L815" s="232" t="s">
        <v>649</v>
      </c>
    </row>
    <row r="816" spans="2:12" ht="27.6">
      <c r="B816" s="88" t="s">
        <v>6332</v>
      </c>
      <c r="C816" s="84" t="s">
        <v>6333</v>
      </c>
      <c r="D816" s="84"/>
      <c r="E816" s="49"/>
      <c r="F816" s="84"/>
      <c r="G816" s="49"/>
      <c r="H816" s="89">
        <v>58764595</v>
      </c>
      <c r="I816" s="99"/>
      <c r="J816" s="86"/>
      <c r="K816" s="84"/>
      <c r="L816" s="232" t="s">
        <v>649</v>
      </c>
    </row>
    <row r="817" spans="2:12" ht="27.6">
      <c r="B817" s="88" t="s">
        <v>6332</v>
      </c>
      <c r="C817" s="84" t="s">
        <v>6333</v>
      </c>
      <c r="D817" s="84"/>
      <c r="E817" s="49"/>
      <c r="F817" s="84"/>
      <c r="G817" s="49"/>
      <c r="H817" s="89">
        <v>8254</v>
      </c>
      <c r="I817" s="99"/>
      <c r="J817" s="86"/>
      <c r="K817" s="84"/>
      <c r="L817" s="232" t="s">
        <v>649</v>
      </c>
    </row>
    <row r="818" spans="2:12" ht="27.6">
      <c r="B818" s="88" t="s">
        <v>6332</v>
      </c>
      <c r="C818" s="84" t="s">
        <v>6333</v>
      </c>
      <c r="D818" s="84"/>
      <c r="E818" s="49"/>
      <c r="F818" s="84"/>
      <c r="G818" s="49"/>
      <c r="H818" s="89">
        <v>327424670</v>
      </c>
      <c r="I818" s="99"/>
      <c r="J818" s="86"/>
      <c r="K818" s="84"/>
      <c r="L818" s="232" t="s">
        <v>649</v>
      </c>
    </row>
    <row r="819" spans="2:12" ht="27.6">
      <c r="B819" s="88" t="s">
        <v>6332</v>
      </c>
      <c r="C819" s="84" t="s">
        <v>6333</v>
      </c>
      <c r="D819" s="84"/>
      <c r="E819" s="49"/>
      <c r="F819" s="84"/>
      <c r="G819" s="49"/>
      <c r="H819" s="89">
        <v>180288559</v>
      </c>
      <c r="I819" s="99"/>
      <c r="J819" s="86"/>
      <c r="K819" s="84"/>
      <c r="L819" s="232" t="s">
        <v>649</v>
      </c>
    </row>
    <row r="820" spans="2:12">
      <c r="B820" s="88" t="s">
        <v>6640</v>
      </c>
      <c r="C820" s="84" t="s">
        <v>5172</v>
      </c>
      <c r="D820" s="84"/>
      <c r="E820" s="49"/>
      <c r="F820" s="84"/>
      <c r="G820" s="49"/>
      <c r="H820" s="89">
        <v>123778256</v>
      </c>
      <c r="I820" s="99"/>
      <c r="J820" s="86"/>
      <c r="K820" s="84"/>
      <c r="L820" s="232" t="s">
        <v>649</v>
      </c>
    </row>
    <row r="821" spans="2:12">
      <c r="B821" s="88" t="s">
        <v>6640</v>
      </c>
      <c r="C821" s="84" t="s">
        <v>5172</v>
      </c>
      <c r="D821" s="84"/>
      <c r="E821" s="49"/>
      <c r="F821" s="84"/>
      <c r="G821" s="49"/>
      <c r="H821" s="89">
        <v>146937320</v>
      </c>
      <c r="I821" s="99"/>
      <c r="J821" s="86"/>
      <c r="K821" s="84"/>
      <c r="L821" s="232" t="s">
        <v>649</v>
      </c>
    </row>
    <row r="822" spans="2:12">
      <c r="B822" s="88" t="s">
        <v>6641</v>
      </c>
      <c r="C822" s="84" t="s">
        <v>6642</v>
      </c>
      <c r="D822" s="84"/>
      <c r="E822" s="49"/>
      <c r="F822" s="84"/>
      <c r="G822" s="49"/>
      <c r="H822" s="89">
        <v>49029000</v>
      </c>
      <c r="I822" s="99"/>
      <c r="J822" s="86"/>
      <c r="K822" s="84"/>
      <c r="L822" s="232" t="s">
        <v>649</v>
      </c>
    </row>
    <row r="823" spans="2:12">
      <c r="B823" s="88" t="s">
        <v>6641</v>
      </c>
      <c r="C823" s="84" t="s">
        <v>6642</v>
      </c>
      <c r="D823" s="84"/>
      <c r="E823" s="49"/>
      <c r="F823" s="84"/>
      <c r="G823" s="49"/>
      <c r="H823" s="89">
        <v>28998500</v>
      </c>
      <c r="I823" s="99"/>
      <c r="J823" s="86"/>
      <c r="K823" s="84"/>
      <c r="L823" s="232" t="s">
        <v>649</v>
      </c>
    </row>
    <row r="824" spans="2:12">
      <c r="B824" s="88" t="s">
        <v>5474</v>
      </c>
      <c r="C824" s="84" t="s">
        <v>5475</v>
      </c>
      <c r="D824" s="84"/>
      <c r="E824" s="49"/>
      <c r="F824" s="84"/>
      <c r="G824" s="49"/>
      <c r="H824" s="89">
        <v>10738000</v>
      </c>
      <c r="I824" s="99"/>
      <c r="J824" s="86"/>
      <c r="K824" s="84"/>
      <c r="L824" s="232" t="s">
        <v>649</v>
      </c>
    </row>
    <row r="825" spans="2:12" ht="27.6">
      <c r="B825" s="88" t="s">
        <v>6034</v>
      </c>
      <c r="C825" s="84" t="s">
        <v>6643</v>
      </c>
      <c r="D825" s="84"/>
      <c r="E825" s="49"/>
      <c r="F825" s="84"/>
      <c r="G825" s="49"/>
      <c r="H825" s="89">
        <v>249135978</v>
      </c>
      <c r="I825" s="99"/>
      <c r="J825" s="86"/>
      <c r="K825" s="84"/>
      <c r="L825" s="232" t="s">
        <v>649</v>
      </c>
    </row>
    <row r="826" spans="2:12" ht="27.6">
      <c r="B826" s="88" t="s">
        <v>5444</v>
      </c>
      <c r="C826" s="84" t="s">
        <v>5445</v>
      </c>
      <c r="D826" s="84"/>
      <c r="E826" s="49"/>
      <c r="F826" s="84"/>
      <c r="G826" s="49"/>
      <c r="H826" s="89">
        <v>858332</v>
      </c>
      <c r="I826" s="99"/>
      <c r="J826" s="86"/>
      <c r="K826" s="84"/>
      <c r="L826" s="232" t="s">
        <v>649</v>
      </c>
    </row>
    <row r="827" spans="2:12" ht="27.6">
      <c r="B827" s="88" t="s">
        <v>5444</v>
      </c>
      <c r="C827" s="84" t="s">
        <v>5445</v>
      </c>
      <c r="D827" s="84"/>
      <c r="E827" s="49"/>
      <c r="F827" s="84"/>
      <c r="G827" s="49"/>
      <c r="H827" s="89">
        <v>6844590</v>
      </c>
      <c r="I827" s="99"/>
      <c r="J827" s="86"/>
      <c r="K827" s="84"/>
      <c r="L827" s="232" t="s">
        <v>649</v>
      </c>
    </row>
    <row r="828" spans="2:12" ht="27.6">
      <c r="B828" s="88" t="s">
        <v>5444</v>
      </c>
      <c r="C828" s="84" t="s">
        <v>5445</v>
      </c>
      <c r="D828" s="84"/>
      <c r="E828" s="49"/>
      <c r="F828" s="84"/>
      <c r="G828" s="49"/>
      <c r="H828" s="89">
        <v>3448833</v>
      </c>
      <c r="I828" s="99"/>
      <c r="J828" s="86"/>
      <c r="K828" s="84"/>
      <c r="L828" s="232" t="s">
        <v>649</v>
      </c>
    </row>
    <row r="829" spans="2:12" ht="27.6">
      <c r="B829" s="88" t="s">
        <v>5444</v>
      </c>
      <c r="C829" s="84" t="s">
        <v>5445</v>
      </c>
      <c r="D829" s="84"/>
      <c r="E829" s="49"/>
      <c r="F829" s="84"/>
      <c r="G829" s="49"/>
      <c r="H829" s="89">
        <v>1189440</v>
      </c>
      <c r="I829" s="99"/>
      <c r="J829" s="86"/>
      <c r="K829" s="84"/>
      <c r="L829" s="232" t="s">
        <v>649</v>
      </c>
    </row>
    <row r="830" spans="2:12" ht="27.6">
      <c r="B830" s="88" t="s">
        <v>5444</v>
      </c>
      <c r="C830" s="84" t="s">
        <v>5445</v>
      </c>
      <c r="D830" s="84"/>
      <c r="E830" s="49"/>
      <c r="F830" s="84"/>
      <c r="G830" s="49"/>
      <c r="H830" s="89">
        <v>1189440</v>
      </c>
      <c r="I830" s="99"/>
      <c r="J830" s="86"/>
      <c r="K830" s="84"/>
      <c r="L830" s="232" t="s">
        <v>649</v>
      </c>
    </row>
    <row r="831" spans="2:12" ht="27.6">
      <c r="B831" s="88" t="s">
        <v>5444</v>
      </c>
      <c r="C831" s="84" t="s">
        <v>5445</v>
      </c>
      <c r="D831" s="84"/>
      <c r="E831" s="49"/>
      <c r="F831" s="84"/>
      <c r="G831" s="49"/>
      <c r="H831" s="89">
        <v>1961573</v>
      </c>
      <c r="I831" s="99"/>
      <c r="J831" s="86"/>
      <c r="K831" s="84"/>
      <c r="L831" s="232" t="s">
        <v>649</v>
      </c>
    </row>
    <row r="832" spans="2:12" ht="27.6">
      <c r="B832" s="88" t="s">
        <v>5444</v>
      </c>
      <c r="C832" s="84" t="s">
        <v>5445</v>
      </c>
      <c r="D832" s="84"/>
      <c r="E832" s="49"/>
      <c r="F832" s="84"/>
      <c r="G832" s="49"/>
      <c r="H832" s="89">
        <v>645519</v>
      </c>
      <c r="I832" s="99"/>
      <c r="J832" s="86"/>
      <c r="K832" s="84"/>
      <c r="L832" s="232" t="s">
        <v>649</v>
      </c>
    </row>
    <row r="833" spans="2:12" ht="27.6">
      <c r="B833" s="88" t="s">
        <v>5444</v>
      </c>
      <c r="C833" s="84" t="s">
        <v>5445</v>
      </c>
      <c r="D833" s="84"/>
      <c r="E833" s="49"/>
      <c r="F833" s="84"/>
      <c r="G833" s="49"/>
      <c r="H833" s="89">
        <v>4020484</v>
      </c>
      <c r="I833" s="99"/>
      <c r="J833" s="86"/>
      <c r="K833" s="84"/>
      <c r="L833" s="232" t="s">
        <v>649</v>
      </c>
    </row>
    <row r="834" spans="2:12" ht="27.6">
      <c r="B834" s="88" t="s">
        <v>5444</v>
      </c>
      <c r="C834" s="84" t="s">
        <v>5445</v>
      </c>
      <c r="D834" s="84"/>
      <c r="E834" s="49"/>
      <c r="F834" s="84"/>
      <c r="G834" s="49"/>
      <c r="H834" s="89">
        <v>181720</v>
      </c>
      <c r="I834" s="99"/>
      <c r="J834" s="86"/>
      <c r="K834" s="84"/>
      <c r="L834" s="232" t="s">
        <v>649</v>
      </c>
    </row>
    <row r="835" spans="2:12" ht="27.6">
      <c r="B835" s="88" t="s">
        <v>5444</v>
      </c>
      <c r="C835" s="84" t="s">
        <v>5445</v>
      </c>
      <c r="D835" s="84"/>
      <c r="E835" s="49"/>
      <c r="F835" s="84"/>
      <c r="G835" s="49"/>
      <c r="H835" s="89">
        <v>1189440</v>
      </c>
      <c r="I835" s="99"/>
      <c r="J835" s="86"/>
      <c r="K835" s="84"/>
      <c r="L835" s="232" t="s">
        <v>649</v>
      </c>
    </row>
    <row r="836" spans="2:12" ht="27.6">
      <c r="B836" s="88" t="s">
        <v>5444</v>
      </c>
      <c r="C836" s="84" t="s">
        <v>5445</v>
      </c>
      <c r="D836" s="84"/>
      <c r="E836" s="49"/>
      <c r="F836" s="84"/>
      <c r="G836" s="49"/>
      <c r="H836" s="89">
        <v>441084</v>
      </c>
      <c r="I836" s="99"/>
      <c r="J836" s="86"/>
      <c r="K836" s="84"/>
      <c r="L836" s="232" t="s">
        <v>649</v>
      </c>
    </row>
    <row r="837" spans="2:12" ht="27.6">
      <c r="B837" s="88" t="s">
        <v>5444</v>
      </c>
      <c r="C837" s="84" t="s">
        <v>5445</v>
      </c>
      <c r="D837" s="84"/>
      <c r="E837" s="49"/>
      <c r="F837" s="84"/>
      <c r="G837" s="49"/>
      <c r="H837" s="89">
        <v>2824920</v>
      </c>
      <c r="I837" s="99"/>
      <c r="J837" s="86"/>
      <c r="K837" s="84"/>
      <c r="L837" s="232" t="s">
        <v>649</v>
      </c>
    </row>
    <row r="838" spans="2:12" ht="27.6">
      <c r="B838" s="88" t="s">
        <v>5444</v>
      </c>
      <c r="C838" s="84" t="s">
        <v>5445</v>
      </c>
      <c r="D838" s="84"/>
      <c r="E838" s="49"/>
      <c r="F838" s="84"/>
      <c r="G838" s="49"/>
      <c r="H838" s="89">
        <v>10003096</v>
      </c>
      <c r="I838" s="99"/>
      <c r="J838" s="86"/>
      <c r="K838" s="84"/>
      <c r="L838" s="232" t="s">
        <v>649</v>
      </c>
    </row>
    <row r="839" spans="2:12" ht="27.6">
      <c r="B839" s="88" t="s">
        <v>5444</v>
      </c>
      <c r="C839" s="84" t="s">
        <v>5445</v>
      </c>
      <c r="D839" s="84"/>
      <c r="E839" s="49"/>
      <c r="F839" s="84"/>
      <c r="G839" s="49"/>
      <c r="H839" s="89">
        <v>2842296</v>
      </c>
      <c r="I839" s="99"/>
      <c r="J839" s="86"/>
      <c r="K839" s="84"/>
      <c r="L839" s="232" t="s">
        <v>649</v>
      </c>
    </row>
    <row r="840" spans="2:12" ht="27.6">
      <c r="B840" s="88" t="s">
        <v>5444</v>
      </c>
      <c r="C840" s="84" t="s">
        <v>5445</v>
      </c>
      <c r="D840" s="84"/>
      <c r="E840" s="49"/>
      <c r="F840" s="84"/>
      <c r="G840" s="49"/>
      <c r="H840" s="89">
        <v>559066</v>
      </c>
      <c r="I840" s="99"/>
      <c r="J840" s="86"/>
      <c r="K840" s="84"/>
      <c r="L840" s="232" t="s">
        <v>649</v>
      </c>
    </row>
    <row r="841" spans="2:12" ht="27.6">
      <c r="B841" s="88" t="s">
        <v>5444</v>
      </c>
      <c r="C841" s="84" t="s">
        <v>5445</v>
      </c>
      <c r="D841" s="84"/>
      <c r="E841" s="49"/>
      <c r="F841" s="84"/>
      <c r="G841" s="49"/>
      <c r="H841" s="89">
        <v>2705976</v>
      </c>
      <c r="I841" s="99"/>
      <c r="J841" s="86"/>
      <c r="K841" s="84"/>
      <c r="L841" s="232" t="s">
        <v>649</v>
      </c>
    </row>
    <row r="842" spans="2:12" ht="27.6">
      <c r="B842" s="88" t="s">
        <v>5444</v>
      </c>
      <c r="C842" s="84" t="s">
        <v>5445</v>
      </c>
      <c r="D842" s="84"/>
      <c r="E842" s="49"/>
      <c r="F842" s="84"/>
      <c r="G842" s="49"/>
      <c r="H842" s="89">
        <v>256255</v>
      </c>
      <c r="I842" s="99"/>
      <c r="J842" s="86"/>
      <c r="K842" s="84"/>
      <c r="L842" s="232" t="s">
        <v>649</v>
      </c>
    </row>
    <row r="843" spans="2:12" ht="27.6">
      <c r="B843" s="88" t="s">
        <v>5444</v>
      </c>
      <c r="C843" s="84" t="s">
        <v>5445</v>
      </c>
      <c r="D843" s="84"/>
      <c r="E843" s="49"/>
      <c r="F843" s="84"/>
      <c r="G843" s="49"/>
      <c r="H843" s="89">
        <v>771679</v>
      </c>
      <c r="I843" s="99"/>
      <c r="J843" s="86"/>
      <c r="K843" s="84"/>
      <c r="L843" s="232" t="s">
        <v>649</v>
      </c>
    </row>
    <row r="844" spans="2:12" ht="27.6">
      <c r="B844" s="88" t="s">
        <v>5444</v>
      </c>
      <c r="C844" s="84" t="s">
        <v>5445</v>
      </c>
      <c r="D844" s="84"/>
      <c r="E844" s="49"/>
      <c r="F844" s="84"/>
      <c r="G844" s="49"/>
      <c r="H844" s="89">
        <v>1455996</v>
      </c>
      <c r="I844" s="99"/>
      <c r="J844" s="86"/>
      <c r="K844" s="84"/>
      <c r="L844" s="232" t="s">
        <v>649</v>
      </c>
    </row>
    <row r="845" spans="2:12" ht="27.6">
      <c r="B845" s="88" t="s">
        <v>576</v>
      </c>
      <c r="C845" s="84" t="s">
        <v>6644</v>
      </c>
      <c r="D845" s="84"/>
      <c r="E845" s="49"/>
      <c r="F845" s="84"/>
      <c r="G845" s="49"/>
      <c r="H845" s="89">
        <v>23946660</v>
      </c>
      <c r="I845" s="99"/>
      <c r="J845" s="86"/>
      <c r="K845" s="84"/>
      <c r="L845" s="232" t="s">
        <v>649</v>
      </c>
    </row>
    <row r="846" spans="2:12" ht="27.6">
      <c r="B846" s="88" t="s">
        <v>576</v>
      </c>
      <c r="C846" s="84" t="s">
        <v>6644</v>
      </c>
      <c r="D846" s="84"/>
      <c r="E846" s="49"/>
      <c r="F846" s="84"/>
      <c r="G846" s="49"/>
      <c r="H846" s="89">
        <v>43952041</v>
      </c>
      <c r="I846" s="99"/>
      <c r="J846" s="86"/>
      <c r="K846" s="84"/>
      <c r="L846" s="232" t="s">
        <v>649</v>
      </c>
    </row>
    <row r="847" spans="2:12" ht="27.6">
      <c r="B847" s="88" t="s">
        <v>576</v>
      </c>
      <c r="C847" s="84" t="s">
        <v>6644</v>
      </c>
      <c r="D847" s="84"/>
      <c r="E847" s="49"/>
      <c r="F847" s="84"/>
      <c r="G847" s="49"/>
      <c r="H847" s="89">
        <v>9231747</v>
      </c>
      <c r="I847" s="99"/>
      <c r="J847" s="86"/>
      <c r="K847" s="84"/>
      <c r="L847" s="232" t="s">
        <v>649</v>
      </c>
    </row>
    <row r="848" spans="2:12" ht="27.6">
      <c r="B848" s="88" t="s">
        <v>576</v>
      </c>
      <c r="C848" s="84" t="s">
        <v>6644</v>
      </c>
      <c r="D848" s="84"/>
      <c r="E848" s="49"/>
      <c r="F848" s="84"/>
      <c r="G848" s="49"/>
      <c r="H848" s="89">
        <v>3201933</v>
      </c>
      <c r="I848" s="99"/>
      <c r="J848" s="86"/>
      <c r="K848" s="84"/>
      <c r="L848" s="232" t="s">
        <v>649</v>
      </c>
    </row>
    <row r="849" spans="2:12" ht="27.6">
      <c r="B849" s="88" t="s">
        <v>576</v>
      </c>
      <c r="C849" s="84" t="s">
        <v>6644</v>
      </c>
      <c r="D849" s="84"/>
      <c r="E849" s="49"/>
      <c r="F849" s="84"/>
      <c r="G849" s="49"/>
      <c r="H849" s="89">
        <v>2712603</v>
      </c>
      <c r="I849" s="99"/>
      <c r="J849" s="86"/>
      <c r="K849" s="84"/>
      <c r="L849" s="232" t="s">
        <v>649</v>
      </c>
    </row>
    <row r="850" spans="2:12" ht="27.6">
      <c r="B850" s="88" t="s">
        <v>576</v>
      </c>
      <c r="C850" s="84" t="s">
        <v>6644</v>
      </c>
      <c r="D850" s="84"/>
      <c r="E850" s="49"/>
      <c r="F850" s="84"/>
      <c r="G850" s="49"/>
      <c r="H850" s="89">
        <v>7208428</v>
      </c>
      <c r="I850" s="99"/>
      <c r="J850" s="86"/>
      <c r="K850" s="84"/>
      <c r="L850" s="232" t="s">
        <v>649</v>
      </c>
    </row>
    <row r="851" spans="2:12" ht="27.6">
      <c r="B851" s="88" t="s">
        <v>576</v>
      </c>
      <c r="C851" s="84" t="s">
        <v>6644</v>
      </c>
      <c r="D851" s="84"/>
      <c r="E851" s="49"/>
      <c r="F851" s="84"/>
      <c r="G851" s="49"/>
      <c r="H851" s="89">
        <v>30268158</v>
      </c>
      <c r="I851" s="99"/>
      <c r="J851" s="86"/>
      <c r="K851" s="84"/>
      <c r="L851" s="232" t="s">
        <v>649</v>
      </c>
    </row>
    <row r="852" spans="2:12" ht="27.6">
      <c r="B852" s="88" t="s">
        <v>576</v>
      </c>
      <c r="C852" s="84" t="s">
        <v>6644</v>
      </c>
      <c r="D852" s="84"/>
      <c r="E852" s="49"/>
      <c r="F852" s="84"/>
      <c r="G852" s="49"/>
      <c r="H852" s="89">
        <v>2668748</v>
      </c>
      <c r="I852" s="99"/>
      <c r="J852" s="86"/>
      <c r="K852" s="84"/>
      <c r="L852" s="232" t="s">
        <v>649</v>
      </c>
    </row>
    <row r="853" spans="2:12" ht="27.6">
      <c r="B853" s="88" t="s">
        <v>576</v>
      </c>
      <c r="C853" s="84" t="s">
        <v>6644</v>
      </c>
      <c r="D853" s="84"/>
      <c r="E853" s="49"/>
      <c r="F853" s="84"/>
      <c r="G853" s="49"/>
      <c r="H853" s="89">
        <v>5735204</v>
      </c>
      <c r="I853" s="99"/>
      <c r="J853" s="86"/>
      <c r="K853" s="84"/>
      <c r="L853" s="232" t="s">
        <v>649</v>
      </c>
    </row>
    <row r="854" spans="2:12" ht="27.6">
      <c r="B854" s="88" t="s">
        <v>576</v>
      </c>
      <c r="C854" s="84" t="s">
        <v>6644</v>
      </c>
      <c r="D854" s="84"/>
      <c r="E854" s="49"/>
      <c r="F854" s="84"/>
      <c r="G854" s="49"/>
      <c r="H854" s="89">
        <v>14592717</v>
      </c>
      <c r="I854" s="99"/>
      <c r="J854" s="86"/>
      <c r="K854" s="84"/>
      <c r="L854" s="232" t="s">
        <v>649</v>
      </c>
    </row>
    <row r="855" spans="2:12" ht="27.6">
      <c r="B855" s="88" t="s">
        <v>576</v>
      </c>
      <c r="C855" s="84" t="s">
        <v>6644</v>
      </c>
      <c r="D855" s="84"/>
      <c r="E855" s="49"/>
      <c r="F855" s="84"/>
      <c r="G855" s="49"/>
      <c r="H855" s="89">
        <v>69866593</v>
      </c>
      <c r="I855" s="99"/>
      <c r="J855" s="86"/>
      <c r="K855" s="84"/>
      <c r="L855" s="232" t="s">
        <v>649</v>
      </c>
    </row>
    <row r="856" spans="2:12" ht="27.6">
      <c r="B856" s="88" t="s">
        <v>576</v>
      </c>
      <c r="C856" s="84" t="s">
        <v>6644</v>
      </c>
      <c r="D856" s="84"/>
      <c r="E856" s="49"/>
      <c r="F856" s="84"/>
      <c r="G856" s="49"/>
      <c r="H856" s="89">
        <v>6218051</v>
      </c>
      <c r="I856" s="99"/>
      <c r="J856" s="86"/>
      <c r="K856" s="84"/>
      <c r="L856" s="232" t="s">
        <v>649</v>
      </c>
    </row>
    <row r="857" spans="2:12" ht="27.6">
      <c r="B857" s="88" t="s">
        <v>576</v>
      </c>
      <c r="C857" s="84" t="s">
        <v>6644</v>
      </c>
      <c r="D857" s="84"/>
      <c r="E857" s="49"/>
      <c r="F857" s="84"/>
      <c r="G857" s="49"/>
      <c r="H857" s="89">
        <v>1207293</v>
      </c>
      <c r="I857" s="99"/>
      <c r="J857" s="86"/>
      <c r="K857" s="84"/>
      <c r="L857" s="232" t="s">
        <v>649</v>
      </c>
    </row>
    <row r="858" spans="2:12" ht="27.6">
      <c r="B858" s="88" t="s">
        <v>576</v>
      </c>
      <c r="C858" s="84" t="s">
        <v>6644</v>
      </c>
      <c r="D858" s="84"/>
      <c r="E858" s="49"/>
      <c r="F858" s="84"/>
      <c r="G858" s="49"/>
      <c r="H858" s="89">
        <v>40900015</v>
      </c>
      <c r="I858" s="99"/>
      <c r="J858" s="86"/>
      <c r="K858" s="84"/>
      <c r="L858" s="232" t="s">
        <v>649</v>
      </c>
    </row>
    <row r="859" spans="2:12" ht="27.6">
      <c r="B859" s="88" t="s">
        <v>576</v>
      </c>
      <c r="C859" s="84" t="s">
        <v>6644</v>
      </c>
      <c r="D859" s="84"/>
      <c r="E859" s="49"/>
      <c r="F859" s="84"/>
      <c r="G859" s="49"/>
      <c r="H859" s="89">
        <v>7579804</v>
      </c>
      <c r="I859" s="99"/>
      <c r="J859" s="86"/>
      <c r="K859" s="84"/>
      <c r="L859" s="232" t="s">
        <v>649</v>
      </c>
    </row>
    <row r="860" spans="2:12" ht="27.6">
      <c r="B860" s="88" t="s">
        <v>576</v>
      </c>
      <c r="C860" s="84" t="s">
        <v>6644</v>
      </c>
      <c r="D860" s="84"/>
      <c r="E860" s="49"/>
      <c r="F860" s="84"/>
      <c r="G860" s="49"/>
      <c r="H860" s="89">
        <v>1191508</v>
      </c>
      <c r="I860" s="99"/>
      <c r="J860" s="86"/>
      <c r="K860" s="84"/>
      <c r="L860" s="232" t="s">
        <v>649</v>
      </c>
    </row>
    <row r="861" spans="2:12" ht="27.6">
      <c r="B861" s="88" t="s">
        <v>576</v>
      </c>
      <c r="C861" s="84" t="s">
        <v>6644</v>
      </c>
      <c r="D861" s="84"/>
      <c r="E861" s="49"/>
      <c r="F861" s="84"/>
      <c r="G861" s="49"/>
      <c r="H861" s="89">
        <v>24149713</v>
      </c>
      <c r="I861" s="99"/>
      <c r="J861" s="86"/>
      <c r="K861" s="84"/>
      <c r="L861" s="232" t="s">
        <v>649</v>
      </c>
    </row>
    <row r="862" spans="2:12" ht="27.6">
      <c r="B862" s="88" t="s">
        <v>576</v>
      </c>
      <c r="C862" s="84" t="s">
        <v>6644</v>
      </c>
      <c r="D862" s="84"/>
      <c r="E862" s="49"/>
      <c r="F862" s="84"/>
      <c r="G862" s="49"/>
      <c r="H862" s="89">
        <v>611179</v>
      </c>
      <c r="I862" s="99"/>
      <c r="J862" s="86"/>
      <c r="K862" s="84"/>
      <c r="L862" s="232" t="s">
        <v>649</v>
      </c>
    </row>
    <row r="863" spans="2:12" ht="27.6">
      <c r="B863" s="88" t="s">
        <v>576</v>
      </c>
      <c r="C863" s="84" t="s">
        <v>6644</v>
      </c>
      <c r="D863" s="84"/>
      <c r="E863" s="49"/>
      <c r="F863" s="84"/>
      <c r="G863" s="49"/>
      <c r="H863" s="89">
        <v>3908543</v>
      </c>
      <c r="I863" s="99"/>
      <c r="J863" s="86"/>
      <c r="K863" s="84"/>
      <c r="L863" s="232" t="s">
        <v>649</v>
      </c>
    </row>
    <row r="864" spans="2:12" ht="27.6">
      <c r="B864" s="88" t="s">
        <v>576</v>
      </c>
      <c r="C864" s="84" t="s">
        <v>6644</v>
      </c>
      <c r="D864" s="84"/>
      <c r="E864" s="49"/>
      <c r="F864" s="84"/>
      <c r="G864" s="49"/>
      <c r="H864" s="89">
        <v>64282529</v>
      </c>
      <c r="I864" s="99"/>
      <c r="J864" s="86"/>
      <c r="K864" s="84"/>
      <c r="L864" s="232" t="s">
        <v>649</v>
      </c>
    </row>
    <row r="865" spans="2:12" ht="27.6">
      <c r="B865" s="88" t="s">
        <v>576</v>
      </c>
      <c r="C865" s="84" t="s">
        <v>6644</v>
      </c>
      <c r="D865" s="84"/>
      <c r="E865" s="49"/>
      <c r="F865" s="84"/>
      <c r="G865" s="49"/>
      <c r="H865" s="89">
        <v>896591</v>
      </c>
      <c r="I865" s="99"/>
      <c r="J865" s="86"/>
      <c r="K865" s="84"/>
      <c r="L865" s="232" t="s">
        <v>649</v>
      </c>
    </row>
    <row r="866" spans="2:12" ht="27.6">
      <c r="B866" s="88" t="s">
        <v>576</v>
      </c>
      <c r="C866" s="84" t="s">
        <v>6644</v>
      </c>
      <c r="D866" s="84"/>
      <c r="E866" s="49"/>
      <c r="F866" s="84"/>
      <c r="G866" s="49"/>
      <c r="H866" s="89">
        <v>5422119</v>
      </c>
      <c r="I866" s="99"/>
      <c r="J866" s="86"/>
      <c r="K866" s="84"/>
      <c r="L866" s="232" t="s">
        <v>649</v>
      </c>
    </row>
    <row r="867" spans="2:12" ht="27.6">
      <c r="B867" s="88" t="s">
        <v>576</v>
      </c>
      <c r="C867" s="84" t="s">
        <v>6644</v>
      </c>
      <c r="D867" s="84"/>
      <c r="E867" s="49"/>
      <c r="F867" s="84"/>
      <c r="G867" s="49"/>
      <c r="H867" s="89">
        <v>24149713</v>
      </c>
      <c r="I867" s="99"/>
      <c r="J867" s="86"/>
      <c r="K867" s="84"/>
      <c r="L867" s="232" t="s">
        <v>649</v>
      </c>
    </row>
    <row r="868" spans="2:12" ht="27.6">
      <c r="B868" s="88" t="s">
        <v>576</v>
      </c>
      <c r="C868" s="84" t="s">
        <v>6644</v>
      </c>
      <c r="D868" s="84"/>
      <c r="E868" s="49"/>
      <c r="F868" s="84"/>
      <c r="G868" s="49"/>
      <c r="H868" s="89">
        <v>41316833</v>
      </c>
      <c r="I868" s="99"/>
      <c r="J868" s="86"/>
      <c r="K868" s="84"/>
      <c r="L868" s="232" t="s">
        <v>649</v>
      </c>
    </row>
    <row r="869" spans="2:12" ht="27.6">
      <c r="B869" s="88" t="s">
        <v>576</v>
      </c>
      <c r="C869" s="84" t="s">
        <v>6644</v>
      </c>
      <c r="D869" s="84"/>
      <c r="E869" s="49"/>
      <c r="F869" s="84"/>
      <c r="G869" s="49"/>
      <c r="H869" s="89">
        <v>27666493</v>
      </c>
      <c r="I869" s="99"/>
      <c r="J869" s="86"/>
      <c r="K869" s="84"/>
      <c r="L869" s="232" t="s">
        <v>649</v>
      </c>
    </row>
    <row r="870" spans="2:12" ht="27.6">
      <c r="B870" s="88" t="s">
        <v>576</v>
      </c>
      <c r="C870" s="84" t="s">
        <v>6644</v>
      </c>
      <c r="D870" s="84"/>
      <c r="E870" s="49"/>
      <c r="F870" s="84"/>
      <c r="G870" s="49"/>
      <c r="H870" s="89">
        <v>4288932</v>
      </c>
      <c r="I870" s="99"/>
      <c r="J870" s="86"/>
      <c r="K870" s="84"/>
      <c r="L870" s="232" t="s">
        <v>649</v>
      </c>
    </row>
    <row r="871" spans="2:12" ht="27.6">
      <c r="B871" s="88" t="s">
        <v>576</v>
      </c>
      <c r="C871" s="84" t="s">
        <v>6644</v>
      </c>
      <c r="D871" s="84"/>
      <c r="E871" s="49"/>
      <c r="F871" s="84"/>
      <c r="G871" s="49"/>
      <c r="H871" s="89">
        <v>992719</v>
      </c>
      <c r="I871" s="99"/>
      <c r="J871" s="86"/>
      <c r="K871" s="84"/>
      <c r="L871" s="232" t="s">
        <v>649</v>
      </c>
    </row>
    <row r="872" spans="2:12" ht="27.6">
      <c r="B872" s="88" t="s">
        <v>576</v>
      </c>
      <c r="C872" s="84" t="s">
        <v>6644</v>
      </c>
      <c r="D872" s="84"/>
      <c r="E872" s="49"/>
      <c r="F872" s="84"/>
      <c r="G872" s="49"/>
      <c r="H872" s="89">
        <v>5971836</v>
      </c>
      <c r="I872" s="99"/>
      <c r="J872" s="86"/>
      <c r="K872" s="84"/>
      <c r="L872" s="232" t="s">
        <v>649</v>
      </c>
    </row>
    <row r="873" spans="2:12" ht="27.6">
      <c r="B873" s="88" t="s">
        <v>576</v>
      </c>
      <c r="C873" s="84" t="s">
        <v>6644</v>
      </c>
      <c r="D873" s="84"/>
      <c r="E873" s="49"/>
      <c r="F873" s="84"/>
      <c r="G873" s="49"/>
      <c r="H873" s="89">
        <v>13556977</v>
      </c>
      <c r="I873" s="99"/>
      <c r="J873" s="86"/>
      <c r="K873" s="84"/>
      <c r="L873" s="232" t="s">
        <v>649</v>
      </c>
    </row>
    <row r="874" spans="2:12" ht="27.6">
      <c r="B874" s="88" t="s">
        <v>576</v>
      </c>
      <c r="C874" s="84" t="s">
        <v>6644</v>
      </c>
      <c r="D874" s="84"/>
      <c r="E874" s="49"/>
      <c r="F874" s="84"/>
      <c r="G874" s="49"/>
      <c r="H874" s="89">
        <v>24149713</v>
      </c>
      <c r="I874" s="99"/>
      <c r="J874" s="86"/>
      <c r="K874" s="84"/>
      <c r="L874" s="232" t="s">
        <v>649</v>
      </c>
    </row>
    <row r="875" spans="2:12" ht="27.6">
      <c r="B875" s="88" t="s">
        <v>576</v>
      </c>
      <c r="C875" s="84" t="s">
        <v>6644</v>
      </c>
      <c r="D875" s="84"/>
      <c r="E875" s="49"/>
      <c r="F875" s="84"/>
      <c r="G875" s="49"/>
      <c r="H875" s="89">
        <v>36312759</v>
      </c>
      <c r="I875" s="99"/>
      <c r="J875" s="86"/>
      <c r="K875" s="84"/>
      <c r="L875" s="232" t="s">
        <v>649</v>
      </c>
    </row>
    <row r="876" spans="2:12" ht="27.6">
      <c r="B876" s="88" t="s">
        <v>576</v>
      </c>
      <c r="C876" s="84" t="s">
        <v>6644</v>
      </c>
      <c r="D876" s="84"/>
      <c r="E876" s="49"/>
      <c r="F876" s="84"/>
      <c r="G876" s="49"/>
      <c r="H876" s="89">
        <v>895980</v>
      </c>
      <c r="I876" s="99"/>
      <c r="J876" s="86"/>
      <c r="K876" s="84"/>
      <c r="L876" s="232" t="s">
        <v>649</v>
      </c>
    </row>
    <row r="877" spans="2:12">
      <c r="B877" s="88" t="s">
        <v>4733</v>
      </c>
      <c r="C877" s="84" t="s">
        <v>6621</v>
      </c>
      <c r="D877" s="84"/>
      <c r="E877" s="49"/>
      <c r="F877" s="84"/>
      <c r="G877" s="49"/>
      <c r="H877" s="89">
        <v>1618456</v>
      </c>
      <c r="I877" s="99"/>
      <c r="J877" s="86"/>
      <c r="K877" s="84"/>
      <c r="L877" s="232" t="s">
        <v>649</v>
      </c>
    </row>
    <row r="878" spans="2:12">
      <c r="B878" s="88" t="s">
        <v>4733</v>
      </c>
      <c r="C878" s="84" t="s">
        <v>6621</v>
      </c>
      <c r="D878" s="84"/>
      <c r="E878" s="49"/>
      <c r="F878" s="84"/>
      <c r="G878" s="49"/>
      <c r="H878" s="89">
        <v>43084682</v>
      </c>
      <c r="I878" s="99"/>
      <c r="J878" s="86"/>
      <c r="K878" s="84"/>
      <c r="L878" s="232" t="s">
        <v>649</v>
      </c>
    </row>
    <row r="879" spans="2:12">
      <c r="B879" s="88" t="s">
        <v>4733</v>
      </c>
      <c r="C879" s="84" t="s">
        <v>6621</v>
      </c>
      <c r="D879" s="84"/>
      <c r="E879" s="49"/>
      <c r="F879" s="84"/>
      <c r="G879" s="49"/>
      <c r="H879" s="89">
        <v>127450496</v>
      </c>
      <c r="I879" s="99"/>
      <c r="J879" s="86"/>
      <c r="K879" s="84"/>
      <c r="L879" s="232" t="s">
        <v>649</v>
      </c>
    </row>
    <row r="880" spans="2:12">
      <c r="B880" s="88" t="s">
        <v>4733</v>
      </c>
      <c r="C880" s="84" t="s">
        <v>6621</v>
      </c>
      <c r="D880" s="84"/>
      <c r="E880" s="49"/>
      <c r="F880" s="84"/>
      <c r="G880" s="49"/>
      <c r="H880" s="89">
        <v>18623239</v>
      </c>
      <c r="I880" s="99"/>
      <c r="J880" s="86"/>
      <c r="K880" s="84"/>
      <c r="L880" s="232" t="s">
        <v>649</v>
      </c>
    </row>
    <row r="881" spans="2:12">
      <c r="B881" s="88" t="s">
        <v>4733</v>
      </c>
      <c r="C881" s="84" t="s">
        <v>6621</v>
      </c>
      <c r="D881" s="84"/>
      <c r="E881" s="49"/>
      <c r="F881" s="84"/>
      <c r="G881" s="49"/>
      <c r="H881" s="89">
        <v>20165066</v>
      </c>
      <c r="I881" s="99"/>
      <c r="J881" s="86"/>
      <c r="K881" s="84"/>
      <c r="L881" s="232" t="s">
        <v>649</v>
      </c>
    </row>
    <row r="882" spans="2:12">
      <c r="B882" s="88" t="s">
        <v>4733</v>
      </c>
      <c r="C882" s="84" t="s">
        <v>6621</v>
      </c>
      <c r="D882" s="84"/>
      <c r="E882" s="49"/>
      <c r="F882" s="84"/>
      <c r="G882" s="49"/>
      <c r="H882" s="89">
        <v>7458728</v>
      </c>
      <c r="I882" s="99"/>
      <c r="J882" s="86"/>
      <c r="K882" s="84"/>
      <c r="L882" s="232" t="s">
        <v>649</v>
      </c>
    </row>
    <row r="883" spans="2:12">
      <c r="B883" s="88" t="s">
        <v>4733</v>
      </c>
      <c r="C883" s="84" t="s">
        <v>6621</v>
      </c>
      <c r="D883" s="84"/>
      <c r="E883" s="49"/>
      <c r="F883" s="84"/>
      <c r="G883" s="49"/>
      <c r="H883" s="89">
        <v>9376927</v>
      </c>
      <c r="I883" s="99"/>
      <c r="J883" s="86"/>
      <c r="K883" s="84"/>
      <c r="L883" s="232" t="s">
        <v>649</v>
      </c>
    </row>
    <row r="884" spans="2:12" ht="27.6">
      <c r="B884" s="88" t="s">
        <v>6329</v>
      </c>
      <c r="C884" s="84" t="s">
        <v>6645</v>
      </c>
      <c r="D884" s="84"/>
      <c r="E884" s="49"/>
      <c r="F884" s="84"/>
      <c r="G884" s="49"/>
      <c r="H884" s="89">
        <v>11782517</v>
      </c>
      <c r="I884" s="99"/>
      <c r="J884" s="86"/>
      <c r="K884" s="84"/>
      <c r="L884" s="232" t="s">
        <v>649</v>
      </c>
    </row>
    <row r="885" spans="2:12" ht="27.6">
      <c r="B885" s="88" t="s">
        <v>6329</v>
      </c>
      <c r="C885" s="84" t="s">
        <v>6645</v>
      </c>
      <c r="D885" s="84"/>
      <c r="E885" s="49"/>
      <c r="F885" s="84"/>
      <c r="G885" s="49"/>
      <c r="H885" s="89">
        <v>91118419</v>
      </c>
      <c r="I885" s="99"/>
      <c r="J885" s="86"/>
      <c r="K885" s="84"/>
      <c r="L885" s="232" t="s">
        <v>649</v>
      </c>
    </row>
    <row r="886" spans="2:12" ht="27.6">
      <c r="B886" s="88" t="s">
        <v>6329</v>
      </c>
      <c r="C886" s="84" t="s">
        <v>6645</v>
      </c>
      <c r="D886" s="84"/>
      <c r="E886" s="49"/>
      <c r="F886" s="84"/>
      <c r="G886" s="49"/>
      <c r="H886" s="89">
        <v>64226746</v>
      </c>
      <c r="I886" s="99"/>
      <c r="J886" s="86"/>
      <c r="K886" s="84"/>
      <c r="L886" s="232" t="s">
        <v>649</v>
      </c>
    </row>
    <row r="887" spans="2:12" ht="27.6">
      <c r="B887" s="88" t="s">
        <v>6329</v>
      </c>
      <c r="C887" s="84" t="s">
        <v>6645</v>
      </c>
      <c r="D887" s="84"/>
      <c r="E887" s="49"/>
      <c r="F887" s="84"/>
      <c r="G887" s="49"/>
      <c r="H887" s="89">
        <v>4880468</v>
      </c>
      <c r="I887" s="99"/>
      <c r="J887" s="86"/>
      <c r="K887" s="84"/>
      <c r="L887" s="232" t="s">
        <v>649</v>
      </c>
    </row>
    <row r="888" spans="2:12" ht="27.6">
      <c r="B888" s="88" t="s">
        <v>6329</v>
      </c>
      <c r="C888" s="84" t="s">
        <v>6645</v>
      </c>
      <c r="D888" s="84"/>
      <c r="E888" s="49"/>
      <c r="F888" s="84"/>
      <c r="G888" s="49"/>
      <c r="H888" s="89">
        <v>57000566</v>
      </c>
      <c r="I888" s="99"/>
      <c r="J888" s="86"/>
      <c r="K888" s="84"/>
      <c r="L888" s="232" t="s">
        <v>649</v>
      </c>
    </row>
    <row r="889" spans="2:12" ht="27.6">
      <c r="B889" s="88" t="s">
        <v>6329</v>
      </c>
      <c r="C889" s="84" t="s">
        <v>6645</v>
      </c>
      <c r="D889" s="84"/>
      <c r="E889" s="49"/>
      <c r="F889" s="84"/>
      <c r="G889" s="49"/>
      <c r="H889" s="89">
        <v>38257902</v>
      </c>
      <c r="I889" s="99"/>
      <c r="J889" s="86"/>
      <c r="K889" s="84"/>
      <c r="L889" s="232" t="s">
        <v>649</v>
      </c>
    </row>
    <row r="890" spans="2:12" ht="27.6">
      <c r="B890" s="88" t="s">
        <v>6329</v>
      </c>
      <c r="C890" s="84" t="s">
        <v>6645</v>
      </c>
      <c r="D890" s="84"/>
      <c r="E890" s="49"/>
      <c r="F890" s="84"/>
      <c r="G890" s="49"/>
      <c r="H890" s="89">
        <v>47138391</v>
      </c>
      <c r="I890" s="99"/>
      <c r="J890" s="86"/>
      <c r="K890" s="84"/>
      <c r="L890" s="232" t="s">
        <v>649</v>
      </c>
    </row>
    <row r="891" spans="2:12" ht="27.6">
      <c r="B891" s="88" t="s">
        <v>6329</v>
      </c>
      <c r="C891" s="84" t="s">
        <v>6645</v>
      </c>
      <c r="D891" s="84"/>
      <c r="E891" s="49"/>
      <c r="F891" s="84"/>
      <c r="G891" s="49"/>
      <c r="H891" s="89">
        <v>7594259</v>
      </c>
      <c r="I891" s="99"/>
      <c r="J891" s="86"/>
      <c r="K891" s="84"/>
      <c r="L891" s="232" t="s">
        <v>649</v>
      </c>
    </row>
    <row r="892" spans="2:12" ht="27.6">
      <c r="B892" s="88" t="s">
        <v>6329</v>
      </c>
      <c r="C892" s="84" t="s">
        <v>6645</v>
      </c>
      <c r="D892" s="84"/>
      <c r="E892" s="49"/>
      <c r="F892" s="84"/>
      <c r="G892" s="49"/>
      <c r="H892" s="89">
        <v>15988148</v>
      </c>
      <c r="I892" s="99"/>
      <c r="J892" s="86"/>
      <c r="K892" s="84"/>
      <c r="L892" s="232" t="s">
        <v>649</v>
      </c>
    </row>
    <row r="893" spans="2:12" ht="27.6">
      <c r="B893" s="88" t="s">
        <v>6329</v>
      </c>
      <c r="C893" s="84" t="s">
        <v>6645</v>
      </c>
      <c r="D893" s="84"/>
      <c r="E893" s="49"/>
      <c r="F893" s="84"/>
      <c r="G893" s="49"/>
      <c r="H893" s="89">
        <v>14986907</v>
      </c>
      <c r="I893" s="99"/>
      <c r="J893" s="86"/>
      <c r="K893" s="84"/>
      <c r="L893" s="232" t="s">
        <v>649</v>
      </c>
    </row>
    <row r="894" spans="2:12" ht="27.6">
      <c r="B894" s="88" t="s">
        <v>6329</v>
      </c>
      <c r="C894" s="84" t="s">
        <v>6645</v>
      </c>
      <c r="D894" s="84"/>
      <c r="E894" s="49"/>
      <c r="F894" s="84"/>
      <c r="G894" s="49"/>
      <c r="H894" s="89">
        <v>11800499</v>
      </c>
      <c r="I894" s="99"/>
      <c r="J894" s="86"/>
      <c r="K894" s="84"/>
      <c r="L894" s="232" t="s">
        <v>649</v>
      </c>
    </row>
    <row r="895" spans="2:12" ht="27.6">
      <c r="B895" s="88" t="s">
        <v>6329</v>
      </c>
      <c r="C895" s="84" t="s">
        <v>6645</v>
      </c>
      <c r="D895" s="84"/>
      <c r="E895" s="49"/>
      <c r="F895" s="84"/>
      <c r="G895" s="49"/>
      <c r="H895" s="89">
        <v>11121510</v>
      </c>
      <c r="I895" s="99"/>
      <c r="J895" s="86"/>
      <c r="K895" s="84"/>
      <c r="L895" s="232" t="s">
        <v>649</v>
      </c>
    </row>
    <row r="896" spans="2:12" ht="27.6">
      <c r="B896" s="88" t="s">
        <v>6329</v>
      </c>
      <c r="C896" s="84" t="s">
        <v>6645</v>
      </c>
      <c r="D896" s="84"/>
      <c r="E896" s="49"/>
      <c r="F896" s="84"/>
      <c r="G896" s="49"/>
      <c r="H896" s="89">
        <v>24042077</v>
      </c>
      <c r="I896" s="99"/>
      <c r="J896" s="86"/>
      <c r="K896" s="84"/>
      <c r="L896" s="232" t="s">
        <v>649</v>
      </c>
    </row>
    <row r="897" spans="2:12" ht="27.6">
      <c r="B897" s="88" t="s">
        <v>6042</v>
      </c>
      <c r="C897" s="84" t="s">
        <v>6646</v>
      </c>
      <c r="D897" s="84"/>
      <c r="E897" s="49"/>
      <c r="F897" s="84"/>
      <c r="G897" s="49"/>
      <c r="H897" s="89">
        <v>1569380974</v>
      </c>
      <c r="I897" s="99"/>
      <c r="J897" s="86"/>
      <c r="K897" s="84"/>
      <c r="L897" s="232" t="s">
        <v>649</v>
      </c>
    </row>
    <row r="898" spans="2:12" ht="27.6">
      <c r="B898" s="88" t="s">
        <v>6042</v>
      </c>
      <c r="C898" s="84" t="s">
        <v>6646</v>
      </c>
      <c r="D898" s="84"/>
      <c r="E898" s="49"/>
      <c r="F898" s="84"/>
      <c r="G898" s="49"/>
      <c r="H898" s="89">
        <v>23703996</v>
      </c>
      <c r="I898" s="99"/>
      <c r="J898" s="86"/>
      <c r="K898" s="84"/>
      <c r="L898" s="232" t="s">
        <v>649</v>
      </c>
    </row>
    <row r="899" spans="2:12" ht="27.6">
      <c r="B899" s="88" t="s">
        <v>6042</v>
      </c>
      <c r="C899" s="84" t="s">
        <v>6646</v>
      </c>
      <c r="D899" s="84"/>
      <c r="E899" s="49"/>
      <c r="F899" s="84"/>
      <c r="G899" s="49"/>
      <c r="H899" s="89">
        <v>35883493</v>
      </c>
      <c r="I899" s="99"/>
      <c r="J899" s="86"/>
      <c r="K899" s="84"/>
      <c r="L899" s="232" t="s">
        <v>649</v>
      </c>
    </row>
    <row r="900" spans="2:12" ht="27.6">
      <c r="B900" s="88" t="s">
        <v>6042</v>
      </c>
      <c r="C900" s="84" t="s">
        <v>6646</v>
      </c>
      <c r="D900" s="84"/>
      <c r="E900" s="49"/>
      <c r="F900" s="84"/>
      <c r="G900" s="49"/>
      <c r="H900" s="89">
        <v>711661950</v>
      </c>
      <c r="I900" s="99"/>
      <c r="J900" s="86"/>
      <c r="K900" s="84"/>
      <c r="L900" s="232" t="s">
        <v>649</v>
      </c>
    </row>
    <row r="901" spans="2:12" ht="27.6">
      <c r="B901" s="88" t="s">
        <v>6042</v>
      </c>
      <c r="C901" s="84" t="s">
        <v>6646</v>
      </c>
      <c r="D901" s="84"/>
      <c r="E901" s="49"/>
      <c r="F901" s="84"/>
      <c r="G901" s="49"/>
      <c r="H901" s="89">
        <v>17963705</v>
      </c>
      <c r="I901" s="99"/>
      <c r="J901" s="86"/>
      <c r="K901" s="84"/>
      <c r="L901" s="232" t="s">
        <v>649</v>
      </c>
    </row>
    <row r="902" spans="2:12" ht="27.6">
      <c r="B902" s="88" t="s">
        <v>6042</v>
      </c>
      <c r="C902" s="84" t="s">
        <v>6646</v>
      </c>
      <c r="D902" s="84"/>
      <c r="E902" s="49"/>
      <c r="F902" s="84"/>
      <c r="G902" s="49"/>
      <c r="H902" s="89">
        <v>236257747</v>
      </c>
      <c r="I902" s="99"/>
      <c r="J902" s="86"/>
      <c r="K902" s="84"/>
      <c r="L902" s="232" t="s">
        <v>649</v>
      </c>
    </row>
    <row r="903" spans="2:12" ht="27.6">
      <c r="B903" s="88" t="s">
        <v>6042</v>
      </c>
      <c r="C903" s="84" t="s">
        <v>6646</v>
      </c>
      <c r="D903" s="84"/>
      <c r="E903" s="49"/>
      <c r="F903" s="84"/>
      <c r="G903" s="49"/>
      <c r="H903" s="89">
        <v>103399054</v>
      </c>
      <c r="I903" s="99"/>
      <c r="J903" s="86"/>
      <c r="K903" s="84"/>
      <c r="L903" s="232" t="s">
        <v>649</v>
      </c>
    </row>
    <row r="904" spans="2:12" ht="27.6">
      <c r="B904" s="88" t="s">
        <v>6042</v>
      </c>
      <c r="C904" s="84" t="s">
        <v>6646</v>
      </c>
      <c r="D904" s="84"/>
      <c r="E904" s="49"/>
      <c r="F904" s="84"/>
      <c r="G904" s="49"/>
      <c r="H904" s="89">
        <v>53665545</v>
      </c>
      <c r="I904" s="99"/>
      <c r="J904" s="86"/>
      <c r="K904" s="84"/>
      <c r="L904" s="232" t="s">
        <v>649</v>
      </c>
    </row>
    <row r="905" spans="2:12" ht="27.6">
      <c r="B905" s="88" t="s">
        <v>6042</v>
      </c>
      <c r="C905" s="84" t="s">
        <v>6646</v>
      </c>
      <c r="D905" s="84"/>
      <c r="E905" s="49"/>
      <c r="F905" s="84"/>
      <c r="G905" s="49"/>
      <c r="H905" s="89">
        <v>538966043</v>
      </c>
      <c r="I905" s="99"/>
      <c r="J905" s="86"/>
      <c r="K905" s="84"/>
      <c r="L905" s="232" t="s">
        <v>649</v>
      </c>
    </row>
    <row r="906" spans="2:12" ht="27.6">
      <c r="B906" s="88" t="s">
        <v>6042</v>
      </c>
      <c r="C906" s="84" t="s">
        <v>6646</v>
      </c>
      <c r="D906" s="84"/>
      <c r="E906" s="49"/>
      <c r="F906" s="84"/>
      <c r="G906" s="49"/>
      <c r="H906" s="89">
        <v>122928830</v>
      </c>
      <c r="I906" s="99"/>
      <c r="J906" s="86"/>
      <c r="K906" s="84"/>
      <c r="L906" s="232" t="s">
        <v>649</v>
      </c>
    </row>
    <row r="907" spans="2:12" ht="27.6">
      <c r="B907" s="88" t="s">
        <v>6042</v>
      </c>
      <c r="C907" s="84" t="s">
        <v>6646</v>
      </c>
      <c r="D907" s="84"/>
      <c r="E907" s="49"/>
      <c r="F907" s="84"/>
      <c r="G907" s="49"/>
      <c r="H907" s="89">
        <v>352242104</v>
      </c>
      <c r="I907" s="99"/>
      <c r="J907" s="86"/>
      <c r="K907" s="84"/>
      <c r="L907" s="232" t="s">
        <v>649</v>
      </c>
    </row>
    <row r="908" spans="2:12" ht="27.6">
      <c r="B908" s="88" t="s">
        <v>6042</v>
      </c>
      <c r="C908" s="84" t="s">
        <v>6646</v>
      </c>
      <c r="D908" s="84"/>
      <c r="E908" s="49"/>
      <c r="F908" s="84"/>
      <c r="G908" s="49"/>
      <c r="H908" s="89">
        <v>810843844</v>
      </c>
      <c r="I908" s="99"/>
      <c r="J908" s="86"/>
      <c r="K908" s="84"/>
      <c r="L908" s="232" t="s">
        <v>649</v>
      </c>
    </row>
    <row r="909" spans="2:12" ht="27.6">
      <c r="B909" s="88" t="s">
        <v>6042</v>
      </c>
      <c r="C909" s="84" t="s">
        <v>6646</v>
      </c>
      <c r="D909" s="84"/>
      <c r="E909" s="49"/>
      <c r="F909" s="84"/>
      <c r="G909" s="49"/>
      <c r="H909" s="89">
        <v>457944032</v>
      </c>
      <c r="I909" s="99"/>
      <c r="J909" s="86"/>
      <c r="K909" s="84"/>
      <c r="L909" s="232" t="s">
        <v>649</v>
      </c>
    </row>
    <row r="910" spans="2:12" ht="27.6">
      <c r="B910" s="88" t="s">
        <v>6042</v>
      </c>
      <c r="C910" s="84" t="s">
        <v>6646</v>
      </c>
      <c r="D910" s="84"/>
      <c r="E910" s="49"/>
      <c r="F910" s="84"/>
      <c r="G910" s="49"/>
      <c r="H910" s="89">
        <v>816042330</v>
      </c>
      <c r="I910" s="99"/>
      <c r="J910" s="86"/>
      <c r="K910" s="84"/>
      <c r="L910" s="232" t="s">
        <v>649</v>
      </c>
    </row>
    <row r="911" spans="2:12" ht="27.6">
      <c r="B911" s="88" t="s">
        <v>6042</v>
      </c>
      <c r="C911" s="84" t="s">
        <v>6646</v>
      </c>
      <c r="D911" s="84"/>
      <c r="E911" s="49"/>
      <c r="F911" s="84"/>
      <c r="G911" s="49"/>
      <c r="H911" s="89">
        <v>850794043</v>
      </c>
      <c r="I911" s="99"/>
      <c r="J911" s="86"/>
      <c r="K911" s="84"/>
      <c r="L911" s="232" t="s">
        <v>649</v>
      </c>
    </row>
    <row r="912" spans="2:12" ht="27.6">
      <c r="B912" s="88" t="s">
        <v>6042</v>
      </c>
      <c r="C912" s="84" t="s">
        <v>6646</v>
      </c>
      <c r="D912" s="84"/>
      <c r="E912" s="49"/>
      <c r="F912" s="84"/>
      <c r="G912" s="49"/>
      <c r="H912" s="89">
        <v>950601107</v>
      </c>
      <c r="I912" s="99"/>
      <c r="J912" s="86"/>
      <c r="K912" s="84"/>
      <c r="L912" s="232" t="s">
        <v>649</v>
      </c>
    </row>
    <row r="913" spans="2:12" ht="27.6">
      <c r="B913" s="88" t="s">
        <v>6042</v>
      </c>
      <c r="C913" s="84" t="s">
        <v>6646</v>
      </c>
      <c r="D913" s="84"/>
      <c r="E913" s="49"/>
      <c r="F913" s="84"/>
      <c r="G913" s="49"/>
      <c r="H913" s="89">
        <v>439681653</v>
      </c>
      <c r="I913" s="99"/>
      <c r="J913" s="86"/>
      <c r="K913" s="84"/>
      <c r="L913" s="232" t="s">
        <v>649</v>
      </c>
    </row>
    <row r="914" spans="2:12" ht="27.6">
      <c r="B914" s="88" t="s">
        <v>6042</v>
      </c>
      <c r="C914" s="84" t="s">
        <v>6646</v>
      </c>
      <c r="D914" s="84"/>
      <c r="E914" s="49"/>
      <c r="F914" s="84"/>
      <c r="G914" s="49"/>
      <c r="H914" s="89">
        <v>424107038</v>
      </c>
      <c r="I914" s="99"/>
      <c r="J914" s="86"/>
      <c r="K914" s="84"/>
      <c r="L914" s="232" t="s">
        <v>649</v>
      </c>
    </row>
    <row r="915" spans="2:12" ht="27.6">
      <c r="B915" s="88" t="s">
        <v>6042</v>
      </c>
      <c r="C915" s="84" t="s">
        <v>6646</v>
      </c>
      <c r="D915" s="84"/>
      <c r="E915" s="49"/>
      <c r="F915" s="84"/>
      <c r="G915" s="49"/>
      <c r="H915" s="89">
        <v>502186316</v>
      </c>
      <c r="I915" s="99"/>
      <c r="J915" s="86"/>
      <c r="K915" s="84"/>
      <c r="L915" s="232" t="s">
        <v>649</v>
      </c>
    </row>
    <row r="916" spans="2:12" ht="27.6">
      <c r="B916" s="88" t="s">
        <v>6042</v>
      </c>
      <c r="C916" s="84" t="s">
        <v>6646</v>
      </c>
      <c r="D916" s="84"/>
      <c r="E916" s="49"/>
      <c r="F916" s="84"/>
      <c r="G916" s="49"/>
      <c r="H916" s="89">
        <v>413258564</v>
      </c>
      <c r="I916" s="99"/>
      <c r="J916" s="86"/>
      <c r="K916" s="84"/>
      <c r="L916" s="232" t="s">
        <v>649</v>
      </c>
    </row>
    <row r="917" spans="2:12" ht="27.6">
      <c r="B917" s="88" t="s">
        <v>6042</v>
      </c>
      <c r="C917" s="84" t="s">
        <v>6646</v>
      </c>
      <c r="D917" s="84"/>
      <c r="E917" s="49"/>
      <c r="F917" s="84"/>
      <c r="G917" s="49"/>
      <c r="H917" s="89">
        <v>31547948</v>
      </c>
      <c r="I917" s="99"/>
      <c r="J917" s="86"/>
      <c r="K917" s="84"/>
      <c r="L917" s="232" t="s">
        <v>649</v>
      </c>
    </row>
    <row r="918" spans="2:12" ht="27.6">
      <c r="B918" s="88" t="s">
        <v>6042</v>
      </c>
      <c r="C918" s="84" t="s">
        <v>6646</v>
      </c>
      <c r="D918" s="84"/>
      <c r="E918" s="49"/>
      <c r="F918" s="84"/>
      <c r="G918" s="49"/>
      <c r="H918" s="89">
        <v>630134755</v>
      </c>
      <c r="I918" s="99"/>
      <c r="J918" s="86"/>
      <c r="K918" s="84"/>
      <c r="L918" s="232" t="s">
        <v>649</v>
      </c>
    </row>
    <row r="919" spans="2:12" ht="27.6">
      <c r="B919" s="88" t="s">
        <v>6042</v>
      </c>
      <c r="C919" s="84" t="s">
        <v>6646</v>
      </c>
      <c r="D919" s="84"/>
      <c r="E919" s="49"/>
      <c r="F919" s="84"/>
      <c r="G919" s="49"/>
      <c r="H919" s="89">
        <v>529281895</v>
      </c>
      <c r="I919" s="99"/>
      <c r="J919" s="86"/>
      <c r="K919" s="84"/>
      <c r="L919" s="232" t="s">
        <v>649</v>
      </c>
    </row>
    <row r="920" spans="2:12">
      <c r="B920" s="88" t="s">
        <v>4778</v>
      </c>
      <c r="C920" s="84" t="s">
        <v>4779</v>
      </c>
      <c r="D920" s="84"/>
      <c r="E920" s="49"/>
      <c r="F920" s="84"/>
      <c r="G920" s="49"/>
      <c r="H920" s="89">
        <v>17718998</v>
      </c>
      <c r="I920" s="99"/>
      <c r="J920" s="86"/>
      <c r="K920" s="84"/>
      <c r="L920" s="232" t="s">
        <v>649</v>
      </c>
    </row>
    <row r="921" spans="2:12">
      <c r="B921" s="88" t="s">
        <v>4778</v>
      </c>
      <c r="C921" s="84" t="s">
        <v>4779</v>
      </c>
      <c r="D921" s="84"/>
      <c r="E921" s="49"/>
      <c r="F921" s="84"/>
      <c r="G921" s="49"/>
      <c r="H921" s="89">
        <v>138903535</v>
      </c>
      <c r="I921" s="99"/>
      <c r="J921" s="86"/>
      <c r="K921" s="84"/>
      <c r="L921" s="232" t="s">
        <v>649</v>
      </c>
    </row>
    <row r="922" spans="2:12">
      <c r="B922" s="88" t="s">
        <v>4778</v>
      </c>
      <c r="C922" s="84" t="s">
        <v>4779</v>
      </c>
      <c r="D922" s="84"/>
      <c r="E922" s="49"/>
      <c r="F922" s="84"/>
      <c r="G922" s="49"/>
      <c r="H922" s="89">
        <v>51934642</v>
      </c>
      <c r="I922" s="99"/>
      <c r="J922" s="86"/>
      <c r="K922" s="84"/>
      <c r="L922" s="232" t="s">
        <v>649</v>
      </c>
    </row>
    <row r="923" spans="2:12">
      <c r="B923" s="88" t="s">
        <v>4778</v>
      </c>
      <c r="C923" s="84" t="s">
        <v>4779</v>
      </c>
      <c r="D923" s="84"/>
      <c r="E923" s="49"/>
      <c r="F923" s="84"/>
      <c r="G923" s="49"/>
      <c r="H923" s="89">
        <v>21895987</v>
      </c>
      <c r="I923" s="99"/>
      <c r="J923" s="86"/>
      <c r="K923" s="84"/>
      <c r="L923" s="232" t="s">
        <v>649</v>
      </c>
    </row>
    <row r="924" spans="2:12">
      <c r="B924" s="88" t="s">
        <v>4778</v>
      </c>
      <c r="C924" s="84" t="s">
        <v>4779</v>
      </c>
      <c r="D924" s="84"/>
      <c r="E924" s="49"/>
      <c r="F924" s="84"/>
      <c r="G924" s="49"/>
      <c r="H924" s="89">
        <v>29756650</v>
      </c>
      <c r="I924" s="99"/>
      <c r="J924" s="86"/>
      <c r="K924" s="84"/>
      <c r="L924" s="232" t="s">
        <v>649</v>
      </c>
    </row>
    <row r="925" spans="2:12">
      <c r="B925" s="88" t="s">
        <v>4778</v>
      </c>
      <c r="C925" s="84" t="s">
        <v>4779</v>
      </c>
      <c r="D925" s="84"/>
      <c r="E925" s="49"/>
      <c r="F925" s="84"/>
      <c r="G925" s="49"/>
      <c r="H925" s="89">
        <v>180056375</v>
      </c>
      <c r="I925" s="99"/>
      <c r="J925" s="86"/>
      <c r="K925" s="84"/>
      <c r="L925" s="232" t="s">
        <v>649</v>
      </c>
    </row>
    <row r="926" spans="2:12">
      <c r="B926" s="88" t="s">
        <v>4778</v>
      </c>
      <c r="C926" s="84" t="s">
        <v>4779</v>
      </c>
      <c r="D926" s="84"/>
      <c r="E926" s="49"/>
      <c r="F926" s="84"/>
      <c r="G926" s="49"/>
      <c r="H926" s="89">
        <v>37231454</v>
      </c>
      <c r="I926" s="99"/>
      <c r="J926" s="86"/>
      <c r="K926" s="84"/>
      <c r="L926" s="232" t="s">
        <v>649</v>
      </c>
    </row>
    <row r="927" spans="2:12">
      <c r="B927" s="88" t="s">
        <v>4778</v>
      </c>
      <c r="C927" s="84" t="s">
        <v>4779</v>
      </c>
      <c r="D927" s="84"/>
      <c r="E927" s="49"/>
      <c r="F927" s="84"/>
      <c r="G927" s="49"/>
      <c r="H927" s="89">
        <v>238058372</v>
      </c>
      <c r="I927" s="99"/>
      <c r="J927" s="86"/>
      <c r="K927" s="84"/>
      <c r="L927" s="232" t="s">
        <v>649</v>
      </c>
    </row>
    <row r="928" spans="2:12">
      <c r="B928" s="88" t="s">
        <v>4778</v>
      </c>
      <c r="C928" s="84" t="s">
        <v>4779</v>
      </c>
      <c r="D928" s="84"/>
      <c r="E928" s="49"/>
      <c r="F928" s="84"/>
      <c r="G928" s="49"/>
      <c r="H928" s="89">
        <v>29028000</v>
      </c>
      <c r="I928" s="99"/>
      <c r="J928" s="86"/>
      <c r="K928" s="84"/>
      <c r="L928" s="232" t="s">
        <v>649</v>
      </c>
    </row>
    <row r="929" spans="2:12">
      <c r="B929" s="88" t="s">
        <v>4778</v>
      </c>
      <c r="C929" s="84" t="s">
        <v>4779</v>
      </c>
      <c r="D929" s="84"/>
      <c r="E929" s="49"/>
      <c r="F929" s="84"/>
      <c r="G929" s="49"/>
      <c r="H929" s="89">
        <v>27258661</v>
      </c>
      <c r="I929" s="99"/>
      <c r="J929" s="86"/>
      <c r="K929" s="84"/>
      <c r="L929" s="232" t="s">
        <v>649</v>
      </c>
    </row>
    <row r="930" spans="2:12" ht="27.6">
      <c r="B930" s="88" t="s">
        <v>4737</v>
      </c>
      <c r="C930" s="84" t="s">
        <v>4738</v>
      </c>
      <c r="D930" s="84"/>
      <c r="E930" s="49"/>
      <c r="F930" s="84"/>
      <c r="G930" s="49"/>
      <c r="H930" s="89">
        <v>3920432</v>
      </c>
      <c r="I930" s="99"/>
      <c r="J930" s="86"/>
      <c r="K930" s="84"/>
      <c r="L930" s="232" t="s">
        <v>649</v>
      </c>
    </row>
    <row r="931" spans="2:12" ht="27.6">
      <c r="B931" s="88" t="s">
        <v>608</v>
      </c>
      <c r="C931" s="84" t="s">
        <v>6647</v>
      </c>
      <c r="D931" s="84"/>
      <c r="E931" s="49"/>
      <c r="F931" s="84"/>
      <c r="G931" s="49"/>
      <c r="H931" s="89">
        <v>350679664</v>
      </c>
      <c r="I931" s="99"/>
      <c r="J931" s="86"/>
      <c r="K931" s="84"/>
      <c r="L931" s="232" t="s">
        <v>649</v>
      </c>
    </row>
    <row r="932" spans="2:12" ht="27.6">
      <c r="B932" s="88" t="s">
        <v>608</v>
      </c>
      <c r="C932" s="84" t="s">
        <v>6647</v>
      </c>
      <c r="D932" s="84"/>
      <c r="E932" s="49"/>
      <c r="F932" s="84"/>
      <c r="G932" s="49"/>
      <c r="H932" s="89">
        <v>607668633</v>
      </c>
      <c r="I932" s="99"/>
      <c r="J932" s="86"/>
      <c r="K932" s="84"/>
      <c r="L932" s="232" t="s">
        <v>649</v>
      </c>
    </row>
    <row r="933" spans="2:12" ht="27.6">
      <c r="B933" s="88" t="s">
        <v>608</v>
      </c>
      <c r="C933" s="84" t="s">
        <v>6647</v>
      </c>
      <c r="D933" s="84"/>
      <c r="E933" s="49"/>
      <c r="F933" s="84"/>
      <c r="G933" s="49"/>
      <c r="H933" s="89">
        <v>595010008</v>
      </c>
      <c r="I933" s="99"/>
      <c r="J933" s="86"/>
      <c r="K933" s="84"/>
      <c r="L933" s="232" t="s">
        <v>649</v>
      </c>
    </row>
    <row r="934" spans="2:12" ht="27.6">
      <c r="B934" s="88" t="s">
        <v>608</v>
      </c>
      <c r="C934" s="84" t="s">
        <v>6647</v>
      </c>
      <c r="D934" s="84"/>
      <c r="E934" s="49"/>
      <c r="F934" s="84"/>
      <c r="G934" s="49"/>
      <c r="H934" s="89">
        <v>78981537</v>
      </c>
      <c r="I934" s="99"/>
      <c r="J934" s="86"/>
      <c r="K934" s="84"/>
      <c r="L934" s="232" t="s">
        <v>649</v>
      </c>
    </row>
    <row r="935" spans="2:12" ht="27.6">
      <c r="B935" s="88" t="s">
        <v>608</v>
      </c>
      <c r="C935" s="84" t="s">
        <v>6647</v>
      </c>
      <c r="D935" s="84"/>
      <c r="E935" s="49"/>
      <c r="F935" s="84"/>
      <c r="G935" s="49"/>
      <c r="H935" s="89">
        <v>398169544</v>
      </c>
      <c r="I935" s="99"/>
      <c r="J935" s="86"/>
      <c r="K935" s="84"/>
      <c r="L935" s="232" t="s">
        <v>649</v>
      </c>
    </row>
    <row r="936" spans="2:12" ht="27.6">
      <c r="B936" s="88" t="s">
        <v>608</v>
      </c>
      <c r="C936" s="84" t="s">
        <v>6647</v>
      </c>
      <c r="D936" s="84"/>
      <c r="E936" s="49"/>
      <c r="F936" s="84"/>
      <c r="G936" s="49"/>
      <c r="H936" s="89">
        <v>537470009</v>
      </c>
      <c r="I936" s="99"/>
      <c r="J936" s="86"/>
      <c r="K936" s="84"/>
      <c r="L936" s="232" t="s">
        <v>649</v>
      </c>
    </row>
    <row r="937" spans="2:12" ht="27.6">
      <c r="B937" s="88" t="s">
        <v>608</v>
      </c>
      <c r="C937" s="84" t="s">
        <v>6647</v>
      </c>
      <c r="D937" s="84"/>
      <c r="E937" s="49"/>
      <c r="F937" s="84"/>
      <c r="G937" s="49"/>
      <c r="H937" s="89">
        <v>508970955</v>
      </c>
      <c r="I937" s="99"/>
      <c r="J937" s="86"/>
      <c r="K937" s="84"/>
      <c r="L937" s="232" t="s">
        <v>649</v>
      </c>
    </row>
    <row r="938" spans="2:12" ht="27.6">
      <c r="B938" s="88" t="s">
        <v>608</v>
      </c>
      <c r="C938" s="84" t="s">
        <v>6647</v>
      </c>
      <c r="D938" s="84"/>
      <c r="E938" s="49"/>
      <c r="F938" s="84"/>
      <c r="G938" s="49"/>
      <c r="H938" s="89">
        <v>342777352</v>
      </c>
      <c r="I938" s="99"/>
      <c r="J938" s="86"/>
      <c r="K938" s="84"/>
      <c r="L938" s="232" t="s">
        <v>649</v>
      </c>
    </row>
    <row r="939" spans="2:12" ht="27.6">
      <c r="B939" s="88" t="s">
        <v>608</v>
      </c>
      <c r="C939" s="84" t="s">
        <v>6647</v>
      </c>
      <c r="D939" s="84"/>
      <c r="E939" s="49"/>
      <c r="F939" s="84"/>
      <c r="G939" s="49"/>
      <c r="H939" s="89">
        <v>59192431</v>
      </c>
      <c r="I939" s="99"/>
      <c r="J939" s="86"/>
      <c r="K939" s="84"/>
      <c r="L939" s="232" t="s">
        <v>649</v>
      </c>
    </row>
    <row r="940" spans="2:12" ht="27.6">
      <c r="B940" s="88" t="s">
        <v>608</v>
      </c>
      <c r="C940" s="84" t="s">
        <v>6647</v>
      </c>
      <c r="D940" s="84"/>
      <c r="E940" s="49"/>
      <c r="F940" s="84"/>
      <c r="G940" s="49"/>
      <c r="H940" s="89">
        <v>304132376</v>
      </c>
      <c r="I940" s="99"/>
      <c r="J940" s="86"/>
      <c r="K940" s="84"/>
      <c r="L940" s="232" t="s">
        <v>649</v>
      </c>
    </row>
    <row r="941" spans="2:12" ht="27.6">
      <c r="B941" s="88" t="s">
        <v>608</v>
      </c>
      <c r="C941" s="84" t="s">
        <v>6647</v>
      </c>
      <c r="D941" s="84"/>
      <c r="E941" s="49"/>
      <c r="F941" s="84"/>
      <c r="G941" s="49"/>
      <c r="H941" s="89">
        <v>423556034</v>
      </c>
      <c r="I941" s="99"/>
      <c r="J941" s="86"/>
      <c r="K941" s="84"/>
      <c r="L941" s="232" t="s">
        <v>649</v>
      </c>
    </row>
    <row r="942" spans="2:12" ht="27.6">
      <c r="B942" s="88" t="s">
        <v>608</v>
      </c>
      <c r="C942" s="84" t="s">
        <v>6647</v>
      </c>
      <c r="D942" s="84"/>
      <c r="E942" s="49"/>
      <c r="F942" s="84"/>
      <c r="G942" s="49"/>
      <c r="H942" s="89">
        <v>450128296</v>
      </c>
      <c r="I942" s="99"/>
      <c r="J942" s="86"/>
      <c r="K942" s="84"/>
      <c r="L942" s="232" t="s">
        <v>649</v>
      </c>
    </row>
    <row r="943" spans="2:12" ht="27.6">
      <c r="B943" s="88" t="s">
        <v>608</v>
      </c>
      <c r="C943" s="84" t="s">
        <v>6647</v>
      </c>
      <c r="D943" s="84"/>
      <c r="E943" s="49"/>
      <c r="F943" s="84"/>
      <c r="G943" s="49"/>
      <c r="H943" s="89">
        <v>464620096</v>
      </c>
      <c r="I943" s="99"/>
      <c r="J943" s="86"/>
      <c r="K943" s="84"/>
      <c r="L943" s="232" t="s">
        <v>649</v>
      </c>
    </row>
    <row r="944" spans="2:12" ht="27.6">
      <c r="B944" s="88" t="s">
        <v>608</v>
      </c>
      <c r="C944" s="84" t="s">
        <v>6647</v>
      </c>
      <c r="D944" s="84"/>
      <c r="E944" s="49"/>
      <c r="F944" s="84"/>
      <c r="G944" s="49"/>
      <c r="H944" s="89">
        <v>638731114</v>
      </c>
      <c r="I944" s="99"/>
      <c r="J944" s="86"/>
      <c r="K944" s="84"/>
      <c r="L944" s="232" t="s">
        <v>649</v>
      </c>
    </row>
    <row r="945" spans="2:12" ht="41.45">
      <c r="B945" s="88" t="s">
        <v>5163</v>
      </c>
      <c r="C945" s="84" t="s">
        <v>5164</v>
      </c>
      <c r="D945" s="84"/>
      <c r="E945" s="49"/>
      <c r="F945" s="84"/>
      <c r="G945" s="49"/>
      <c r="H945" s="89">
        <v>2360000</v>
      </c>
      <c r="I945" s="99"/>
      <c r="J945" s="86"/>
      <c r="K945" s="84"/>
      <c r="L945" s="232" t="s">
        <v>649</v>
      </c>
    </row>
    <row r="946" spans="2:12" ht="27.6">
      <c r="B946" s="88" t="s">
        <v>5728</v>
      </c>
      <c r="C946" s="84" t="s">
        <v>5729</v>
      </c>
      <c r="D946" s="84"/>
      <c r="E946" s="49"/>
      <c r="F946" s="84"/>
      <c r="G946" s="49"/>
      <c r="H946" s="89">
        <v>95580</v>
      </c>
      <c r="I946" s="99"/>
      <c r="J946" s="86"/>
      <c r="K946" s="84"/>
      <c r="L946" s="232" t="s">
        <v>649</v>
      </c>
    </row>
    <row r="947" spans="2:12" ht="27.6">
      <c r="B947" s="88" t="s">
        <v>5728</v>
      </c>
      <c r="C947" s="84" t="s">
        <v>5729</v>
      </c>
      <c r="D947" s="84"/>
      <c r="E947" s="49"/>
      <c r="F947" s="84"/>
      <c r="G947" s="49"/>
      <c r="H947" s="89">
        <v>1939920</v>
      </c>
      <c r="I947" s="99"/>
      <c r="J947" s="86"/>
      <c r="K947" s="84"/>
      <c r="L947" s="232" t="s">
        <v>649</v>
      </c>
    </row>
    <row r="948" spans="2:12" ht="27.6">
      <c r="B948" s="88" t="s">
        <v>5728</v>
      </c>
      <c r="C948" s="84" t="s">
        <v>5729</v>
      </c>
      <c r="D948" s="84"/>
      <c r="E948" s="49"/>
      <c r="F948" s="84"/>
      <c r="G948" s="49"/>
      <c r="H948" s="89">
        <v>39511120</v>
      </c>
      <c r="I948" s="99"/>
      <c r="J948" s="86"/>
      <c r="K948" s="84"/>
      <c r="L948" s="232" t="s">
        <v>649</v>
      </c>
    </row>
    <row r="949" spans="2:12" ht="27.6">
      <c r="B949" s="88" t="s">
        <v>5728</v>
      </c>
      <c r="C949" s="84" t="s">
        <v>5729</v>
      </c>
      <c r="D949" s="84"/>
      <c r="E949" s="49"/>
      <c r="F949" s="84"/>
      <c r="G949" s="49"/>
      <c r="H949" s="89">
        <v>71957580</v>
      </c>
      <c r="I949" s="99"/>
      <c r="J949" s="86"/>
      <c r="K949" s="84"/>
      <c r="L949" s="232" t="s">
        <v>649</v>
      </c>
    </row>
    <row r="950" spans="2:12" ht="27.6">
      <c r="B950" s="88" t="s">
        <v>5728</v>
      </c>
      <c r="C950" s="84" t="s">
        <v>5729</v>
      </c>
      <c r="D950" s="84"/>
      <c r="E950" s="49"/>
      <c r="F950" s="84"/>
      <c r="G950" s="49"/>
      <c r="H950" s="89">
        <v>57498408</v>
      </c>
      <c r="I950" s="99"/>
      <c r="J950" s="86"/>
      <c r="K950" s="84"/>
      <c r="L950" s="232" t="s">
        <v>649</v>
      </c>
    </row>
    <row r="951" spans="2:12" ht="27.6">
      <c r="B951" s="88" t="s">
        <v>6030</v>
      </c>
      <c r="C951" s="84" t="s">
        <v>6031</v>
      </c>
      <c r="D951" s="84"/>
      <c r="E951" s="49"/>
      <c r="F951" s="84"/>
      <c r="G951" s="49"/>
      <c r="H951" s="89">
        <v>4425000</v>
      </c>
      <c r="I951" s="99"/>
      <c r="J951" s="86"/>
      <c r="K951" s="84"/>
      <c r="L951" s="232" t="s">
        <v>649</v>
      </c>
    </row>
    <row r="952" spans="2:12" ht="27.6">
      <c r="B952" s="88" t="s">
        <v>6030</v>
      </c>
      <c r="C952" s="84" t="s">
        <v>6031</v>
      </c>
      <c r="D952" s="84"/>
      <c r="E952" s="49"/>
      <c r="F952" s="84"/>
      <c r="G952" s="49"/>
      <c r="H952" s="89">
        <v>4425000</v>
      </c>
      <c r="I952" s="99"/>
      <c r="J952" s="86"/>
      <c r="K952" s="84"/>
      <c r="L952" s="232" t="s">
        <v>649</v>
      </c>
    </row>
    <row r="953" spans="2:12" ht="27.6">
      <c r="B953" s="88" t="s">
        <v>5844</v>
      </c>
      <c r="C953" s="84" t="s">
        <v>5845</v>
      </c>
      <c r="D953" s="84"/>
      <c r="E953" s="49"/>
      <c r="F953" s="84"/>
      <c r="G953" s="49"/>
      <c r="H953" s="89">
        <v>2240000</v>
      </c>
      <c r="I953" s="99"/>
      <c r="J953" s="86"/>
      <c r="K953" s="84"/>
      <c r="L953" s="232" t="s">
        <v>649</v>
      </c>
    </row>
    <row r="954" spans="2:12" ht="27.6">
      <c r="B954" s="88" t="s">
        <v>5844</v>
      </c>
      <c r="C954" s="84" t="s">
        <v>5845</v>
      </c>
      <c r="D954" s="84"/>
      <c r="E954" s="49"/>
      <c r="F954" s="84"/>
      <c r="G954" s="49"/>
      <c r="H954" s="89">
        <v>2355200</v>
      </c>
      <c r="I954" s="99"/>
      <c r="J954" s="86"/>
      <c r="K954" s="84"/>
      <c r="L954" s="232" t="s">
        <v>649</v>
      </c>
    </row>
    <row r="955" spans="2:12">
      <c r="B955" s="88" t="s">
        <v>5251</v>
      </c>
      <c r="C955" s="84" t="s">
        <v>5252</v>
      </c>
      <c r="D955" s="84"/>
      <c r="E955" s="49"/>
      <c r="F955" s="84"/>
      <c r="G955" s="49"/>
      <c r="H955" s="89">
        <v>5608293</v>
      </c>
      <c r="I955" s="99"/>
      <c r="J955" s="86"/>
      <c r="K955" s="84"/>
      <c r="L955" s="232" t="s">
        <v>649</v>
      </c>
    </row>
    <row r="956" spans="2:12">
      <c r="B956" s="88" t="s">
        <v>5251</v>
      </c>
      <c r="C956" s="84" t="s">
        <v>5252</v>
      </c>
      <c r="D956" s="84"/>
      <c r="E956" s="49"/>
      <c r="F956" s="84"/>
      <c r="G956" s="49"/>
      <c r="H956" s="89">
        <v>18785959</v>
      </c>
      <c r="I956" s="99"/>
      <c r="J956" s="86"/>
      <c r="K956" s="84"/>
      <c r="L956" s="232" t="s">
        <v>649</v>
      </c>
    </row>
    <row r="957" spans="2:12">
      <c r="B957" s="88" t="s">
        <v>5251</v>
      </c>
      <c r="C957" s="84" t="s">
        <v>5252</v>
      </c>
      <c r="D957" s="84"/>
      <c r="E957" s="49"/>
      <c r="F957" s="84"/>
      <c r="G957" s="49"/>
      <c r="H957" s="89">
        <v>3833764</v>
      </c>
      <c r="I957" s="99"/>
      <c r="J957" s="86"/>
      <c r="K957" s="84"/>
      <c r="L957" s="232" t="s">
        <v>649</v>
      </c>
    </row>
    <row r="958" spans="2:12">
      <c r="B958" s="88" t="s">
        <v>5251</v>
      </c>
      <c r="C958" s="84" t="s">
        <v>5252</v>
      </c>
      <c r="D958" s="84"/>
      <c r="E958" s="49"/>
      <c r="F958" s="84"/>
      <c r="G958" s="49"/>
      <c r="H958" s="89">
        <v>10249884</v>
      </c>
      <c r="I958" s="99"/>
      <c r="J958" s="86"/>
      <c r="K958" s="84"/>
      <c r="L958" s="232" t="s">
        <v>649</v>
      </c>
    </row>
    <row r="959" spans="2:12">
      <c r="B959" s="88" t="s">
        <v>5251</v>
      </c>
      <c r="C959" s="84" t="s">
        <v>5252</v>
      </c>
      <c r="D959" s="84"/>
      <c r="E959" s="49"/>
      <c r="F959" s="84"/>
      <c r="G959" s="49"/>
      <c r="H959" s="89">
        <v>26314472</v>
      </c>
      <c r="I959" s="99"/>
      <c r="J959" s="86"/>
      <c r="K959" s="84"/>
      <c r="L959" s="232" t="s">
        <v>649</v>
      </c>
    </row>
    <row r="960" spans="2:12" ht="27.6">
      <c r="B960" s="88" t="s">
        <v>5149</v>
      </c>
      <c r="C960" s="84" t="s">
        <v>5150</v>
      </c>
      <c r="D960" s="84"/>
      <c r="E960" s="49"/>
      <c r="F960" s="84"/>
      <c r="G960" s="49"/>
      <c r="H960" s="89">
        <v>507400</v>
      </c>
      <c r="I960" s="99"/>
      <c r="J960" s="86"/>
      <c r="K960" s="84"/>
      <c r="L960" s="232" t="s">
        <v>649</v>
      </c>
    </row>
    <row r="961" spans="2:12" ht="27.6">
      <c r="B961" s="88" t="s">
        <v>5149</v>
      </c>
      <c r="C961" s="84" t="s">
        <v>5150</v>
      </c>
      <c r="D961" s="84"/>
      <c r="E961" s="49"/>
      <c r="F961" s="84"/>
      <c r="G961" s="49"/>
      <c r="H961" s="89">
        <v>507400</v>
      </c>
      <c r="I961" s="99"/>
      <c r="J961" s="86"/>
      <c r="K961" s="84"/>
      <c r="L961" s="232" t="s">
        <v>649</v>
      </c>
    </row>
    <row r="962" spans="2:12" ht="27.6">
      <c r="B962" s="88" t="s">
        <v>5149</v>
      </c>
      <c r="C962" s="84" t="s">
        <v>5150</v>
      </c>
      <c r="D962" s="84"/>
      <c r="E962" s="49"/>
      <c r="F962" s="84"/>
      <c r="G962" s="49"/>
      <c r="H962" s="89">
        <v>507400</v>
      </c>
      <c r="I962" s="99"/>
      <c r="J962" s="86"/>
      <c r="K962" s="84"/>
      <c r="L962" s="232" t="s">
        <v>649</v>
      </c>
    </row>
    <row r="963" spans="2:12" ht="27.6">
      <c r="B963" s="88" t="s">
        <v>5149</v>
      </c>
      <c r="C963" s="84" t="s">
        <v>5150</v>
      </c>
      <c r="D963" s="84"/>
      <c r="E963" s="49"/>
      <c r="F963" s="84"/>
      <c r="G963" s="49"/>
      <c r="H963" s="89">
        <v>507400</v>
      </c>
      <c r="I963" s="99"/>
      <c r="J963" s="86"/>
      <c r="K963" s="84"/>
      <c r="L963" s="232" t="s">
        <v>649</v>
      </c>
    </row>
    <row r="964" spans="2:12" ht="27.6">
      <c r="B964" s="88" t="s">
        <v>5149</v>
      </c>
      <c r="C964" s="84" t="s">
        <v>5150</v>
      </c>
      <c r="D964" s="84"/>
      <c r="E964" s="49"/>
      <c r="F964" s="84"/>
      <c r="G964" s="49"/>
      <c r="H964" s="89">
        <v>507400</v>
      </c>
      <c r="I964" s="99"/>
      <c r="J964" s="86"/>
      <c r="K964" s="84"/>
      <c r="L964" s="232" t="s">
        <v>649</v>
      </c>
    </row>
    <row r="965" spans="2:12" ht="27.6">
      <c r="B965" s="88" t="s">
        <v>5149</v>
      </c>
      <c r="C965" s="84" t="s">
        <v>5150</v>
      </c>
      <c r="D965" s="84"/>
      <c r="E965" s="49"/>
      <c r="F965" s="84"/>
      <c r="G965" s="49"/>
      <c r="H965" s="89">
        <v>507400</v>
      </c>
      <c r="I965" s="99"/>
      <c r="J965" s="86"/>
      <c r="K965" s="84"/>
      <c r="L965" s="232" t="s">
        <v>649</v>
      </c>
    </row>
    <row r="966" spans="2:12" ht="27.6">
      <c r="B966" s="88" t="s">
        <v>5149</v>
      </c>
      <c r="C966" s="84" t="s">
        <v>5150</v>
      </c>
      <c r="D966" s="84"/>
      <c r="E966" s="49"/>
      <c r="F966" s="84"/>
      <c r="G966" s="49"/>
      <c r="H966" s="89">
        <v>507400</v>
      </c>
      <c r="I966" s="99"/>
      <c r="J966" s="86"/>
      <c r="K966" s="84"/>
      <c r="L966" s="232" t="s">
        <v>649</v>
      </c>
    </row>
    <row r="967" spans="2:12" ht="27.6">
      <c r="B967" s="88" t="s">
        <v>5149</v>
      </c>
      <c r="C967" s="84" t="s">
        <v>5150</v>
      </c>
      <c r="D967" s="84"/>
      <c r="E967" s="49"/>
      <c r="F967" s="84"/>
      <c r="G967" s="49"/>
      <c r="H967" s="89">
        <v>507400</v>
      </c>
      <c r="I967" s="99"/>
      <c r="J967" s="86"/>
      <c r="K967" s="84"/>
      <c r="L967" s="232" t="s">
        <v>649</v>
      </c>
    </row>
    <row r="968" spans="2:12" ht="27.6">
      <c r="B968" s="88" t="s">
        <v>5149</v>
      </c>
      <c r="C968" s="84" t="s">
        <v>5150</v>
      </c>
      <c r="D968" s="84"/>
      <c r="E968" s="49"/>
      <c r="F968" s="84"/>
      <c r="G968" s="49"/>
      <c r="H968" s="89">
        <v>507400</v>
      </c>
      <c r="I968" s="99"/>
      <c r="J968" s="86"/>
      <c r="K968" s="84"/>
      <c r="L968" s="232" t="s">
        <v>649</v>
      </c>
    </row>
    <row r="969" spans="2:12" ht="27.6">
      <c r="B969" s="88" t="s">
        <v>5149</v>
      </c>
      <c r="C969" s="84" t="s">
        <v>5150</v>
      </c>
      <c r="D969" s="84"/>
      <c r="E969" s="49"/>
      <c r="F969" s="84"/>
      <c r="G969" s="49"/>
      <c r="H969" s="89">
        <v>507400</v>
      </c>
      <c r="I969" s="99"/>
      <c r="J969" s="86"/>
      <c r="K969" s="84"/>
      <c r="L969" s="232" t="s">
        <v>649</v>
      </c>
    </row>
    <row r="970" spans="2:12" ht="27.6">
      <c r="B970" s="88" t="s">
        <v>5149</v>
      </c>
      <c r="C970" s="84" t="s">
        <v>5150</v>
      </c>
      <c r="D970" s="84"/>
      <c r="E970" s="49"/>
      <c r="F970" s="84"/>
      <c r="G970" s="49"/>
      <c r="H970" s="89">
        <v>507400</v>
      </c>
      <c r="I970" s="99"/>
      <c r="J970" s="86"/>
      <c r="K970" s="84"/>
      <c r="L970" s="232" t="s">
        <v>649</v>
      </c>
    </row>
    <row r="971" spans="2:12" ht="27.6">
      <c r="B971" s="88" t="s">
        <v>5149</v>
      </c>
      <c r="C971" s="84" t="s">
        <v>5150</v>
      </c>
      <c r="D971" s="84"/>
      <c r="E971" s="49"/>
      <c r="F971" s="84"/>
      <c r="G971" s="49"/>
      <c r="H971" s="89">
        <v>507400</v>
      </c>
      <c r="I971" s="99"/>
      <c r="J971" s="86"/>
      <c r="K971" s="84"/>
      <c r="L971" s="232" t="s">
        <v>649</v>
      </c>
    </row>
    <row r="972" spans="2:12">
      <c r="B972" s="88" t="s">
        <v>5885</v>
      </c>
      <c r="C972" s="84" t="s">
        <v>5886</v>
      </c>
      <c r="D972" s="84"/>
      <c r="E972" s="49"/>
      <c r="F972" s="84"/>
      <c r="G972" s="49"/>
      <c r="H972" s="89">
        <v>8260000</v>
      </c>
      <c r="I972" s="99"/>
      <c r="J972" s="86"/>
      <c r="K972" s="84"/>
      <c r="L972" s="232" t="s">
        <v>649</v>
      </c>
    </row>
    <row r="973" spans="2:12">
      <c r="B973" s="88" t="s">
        <v>5885</v>
      </c>
      <c r="C973" s="84" t="s">
        <v>5886</v>
      </c>
      <c r="D973" s="84"/>
      <c r="E973" s="49"/>
      <c r="F973" s="84"/>
      <c r="G973" s="49"/>
      <c r="H973" s="89">
        <v>2950000</v>
      </c>
      <c r="I973" s="99"/>
      <c r="J973" s="86"/>
      <c r="K973" s="84"/>
      <c r="L973" s="232" t="s">
        <v>649</v>
      </c>
    </row>
    <row r="974" spans="2:12">
      <c r="B974" s="88" t="s">
        <v>5885</v>
      </c>
      <c r="C974" s="84" t="s">
        <v>5886</v>
      </c>
      <c r="D974" s="84"/>
      <c r="E974" s="49"/>
      <c r="F974" s="84"/>
      <c r="G974" s="49"/>
      <c r="H974" s="89">
        <v>4130000</v>
      </c>
      <c r="I974" s="99"/>
      <c r="J974" s="86"/>
      <c r="K974" s="84"/>
      <c r="L974" s="232" t="s">
        <v>649</v>
      </c>
    </row>
    <row r="975" spans="2:12">
      <c r="B975" s="88" t="s">
        <v>5397</v>
      </c>
      <c r="C975" s="84" t="s">
        <v>5398</v>
      </c>
      <c r="D975" s="84"/>
      <c r="E975" s="49"/>
      <c r="F975" s="84"/>
      <c r="G975" s="49"/>
      <c r="H975" s="89">
        <v>2322240</v>
      </c>
      <c r="I975" s="99"/>
      <c r="J975" s="86"/>
      <c r="K975" s="84"/>
      <c r="L975" s="232" t="s">
        <v>649</v>
      </c>
    </row>
    <row r="976" spans="2:12">
      <c r="B976" s="88" t="s">
        <v>6064</v>
      </c>
      <c r="C976" s="84" t="s">
        <v>6648</v>
      </c>
      <c r="D976" s="84"/>
      <c r="E976" s="49"/>
      <c r="F976" s="84"/>
      <c r="G976" s="49"/>
      <c r="H976" s="89">
        <v>121580383</v>
      </c>
      <c r="I976" s="99"/>
      <c r="J976" s="86"/>
      <c r="K976" s="84"/>
      <c r="L976" s="232" t="s">
        <v>649</v>
      </c>
    </row>
    <row r="977" spans="2:12">
      <c r="B977" s="88" t="s">
        <v>6064</v>
      </c>
      <c r="C977" s="84" t="s">
        <v>6648</v>
      </c>
      <c r="D977" s="84"/>
      <c r="E977" s="49"/>
      <c r="F977" s="84"/>
      <c r="G977" s="49"/>
      <c r="H977" s="89">
        <v>204084154</v>
      </c>
      <c r="I977" s="99"/>
      <c r="J977" s="86"/>
      <c r="K977" s="84"/>
      <c r="L977" s="232" t="s">
        <v>649</v>
      </c>
    </row>
    <row r="978" spans="2:12">
      <c r="B978" s="88" t="s">
        <v>6064</v>
      </c>
      <c r="C978" s="84" t="s">
        <v>6648</v>
      </c>
      <c r="D978" s="84"/>
      <c r="E978" s="49"/>
      <c r="F978" s="84"/>
      <c r="G978" s="49"/>
      <c r="H978" s="89">
        <v>269227436</v>
      </c>
      <c r="I978" s="99"/>
      <c r="J978" s="86"/>
      <c r="K978" s="84"/>
      <c r="L978" s="232" t="s">
        <v>649</v>
      </c>
    </row>
    <row r="979" spans="2:12">
      <c r="B979" s="88" t="s">
        <v>6064</v>
      </c>
      <c r="C979" s="84" t="s">
        <v>6648</v>
      </c>
      <c r="D979" s="84"/>
      <c r="E979" s="49"/>
      <c r="F979" s="84"/>
      <c r="G979" s="49"/>
      <c r="H979" s="89">
        <v>265286344</v>
      </c>
      <c r="I979" s="99"/>
      <c r="J979" s="86"/>
      <c r="K979" s="84"/>
      <c r="L979" s="232" t="s">
        <v>649</v>
      </c>
    </row>
    <row r="980" spans="2:12">
      <c r="B980" s="88" t="s">
        <v>6064</v>
      </c>
      <c r="C980" s="84" t="s">
        <v>6648</v>
      </c>
      <c r="D980" s="84"/>
      <c r="E980" s="49"/>
      <c r="F980" s="84"/>
      <c r="G980" s="49"/>
      <c r="H980" s="89">
        <v>143588519</v>
      </c>
      <c r="I980" s="99"/>
      <c r="J980" s="86"/>
      <c r="K980" s="84"/>
      <c r="L980" s="232" t="s">
        <v>649</v>
      </c>
    </row>
    <row r="981" spans="2:12">
      <c r="B981" s="88" t="s">
        <v>6064</v>
      </c>
      <c r="C981" s="84" t="s">
        <v>6648</v>
      </c>
      <c r="D981" s="84"/>
      <c r="E981" s="49"/>
      <c r="F981" s="84"/>
      <c r="G981" s="49"/>
      <c r="H981" s="89">
        <v>235820652</v>
      </c>
      <c r="I981" s="99"/>
      <c r="J981" s="86"/>
      <c r="K981" s="84"/>
      <c r="L981" s="232" t="s">
        <v>649</v>
      </c>
    </row>
    <row r="982" spans="2:12">
      <c r="B982" s="88" t="s">
        <v>6064</v>
      </c>
      <c r="C982" s="84" t="s">
        <v>6648</v>
      </c>
      <c r="D982" s="84"/>
      <c r="E982" s="49"/>
      <c r="F982" s="84"/>
      <c r="G982" s="49"/>
      <c r="H982" s="89">
        <v>250435490</v>
      </c>
      <c r="I982" s="99"/>
      <c r="J982" s="86"/>
      <c r="K982" s="84"/>
      <c r="L982" s="232" t="s">
        <v>649</v>
      </c>
    </row>
    <row r="983" spans="2:12">
      <c r="B983" s="88" t="s">
        <v>6064</v>
      </c>
      <c r="C983" s="84" t="s">
        <v>6648</v>
      </c>
      <c r="D983" s="84"/>
      <c r="E983" s="49"/>
      <c r="F983" s="84"/>
      <c r="G983" s="49"/>
      <c r="H983" s="89">
        <v>3200554</v>
      </c>
      <c r="I983" s="99"/>
      <c r="J983" s="86"/>
      <c r="K983" s="84"/>
      <c r="L983" s="232" t="s">
        <v>649</v>
      </c>
    </row>
    <row r="984" spans="2:12" ht="27.6">
      <c r="B984" s="88" t="s">
        <v>5818</v>
      </c>
      <c r="C984" s="84" t="s">
        <v>5819</v>
      </c>
      <c r="D984" s="84"/>
      <c r="E984" s="49"/>
      <c r="F984" s="84"/>
      <c r="G984" s="49"/>
      <c r="H984" s="89">
        <v>1980000</v>
      </c>
      <c r="I984" s="99"/>
      <c r="J984" s="86"/>
      <c r="K984" s="84"/>
      <c r="L984" s="232" t="s">
        <v>649</v>
      </c>
    </row>
    <row r="985" spans="2:12" ht="27.6">
      <c r="B985" s="88" t="s">
        <v>5818</v>
      </c>
      <c r="C985" s="84" t="s">
        <v>5819</v>
      </c>
      <c r="D985" s="84"/>
      <c r="E985" s="49"/>
      <c r="F985" s="84"/>
      <c r="G985" s="49"/>
      <c r="H985" s="89">
        <v>595000</v>
      </c>
      <c r="I985" s="99"/>
      <c r="J985" s="86"/>
      <c r="K985" s="84"/>
      <c r="L985" s="232" t="s">
        <v>649</v>
      </c>
    </row>
    <row r="986" spans="2:12" ht="27.6">
      <c r="B986" s="88" t="s">
        <v>5732</v>
      </c>
      <c r="C986" s="84" t="s">
        <v>5733</v>
      </c>
      <c r="D986" s="84"/>
      <c r="E986" s="49"/>
      <c r="F986" s="84"/>
      <c r="G986" s="49"/>
      <c r="H986" s="89">
        <v>1641368</v>
      </c>
      <c r="I986" s="99"/>
      <c r="J986" s="86"/>
      <c r="K986" s="84"/>
      <c r="L986" s="232" t="s">
        <v>649</v>
      </c>
    </row>
    <row r="987" spans="2:12" ht="27.6">
      <c r="B987" s="88" t="s">
        <v>5706</v>
      </c>
      <c r="C987" s="84" t="s">
        <v>5707</v>
      </c>
      <c r="D987" s="84"/>
      <c r="E987" s="49"/>
      <c r="F987" s="84"/>
      <c r="G987" s="49"/>
      <c r="H987" s="89">
        <v>33993326</v>
      </c>
      <c r="I987" s="99"/>
      <c r="J987" s="86"/>
      <c r="K987" s="84"/>
      <c r="L987" s="232" t="s">
        <v>649</v>
      </c>
    </row>
    <row r="988" spans="2:12" ht="27.6">
      <c r="B988" s="88" t="s">
        <v>5706</v>
      </c>
      <c r="C988" s="84" t="s">
        <v>5707</v>
      </c>
      <c r="D988" s="84"/>
      <c r="E988" s="49"/>
      <c r="F988" s="84"/>
      <c r="G988" s="49"/>
      <c r="H988" s="89">
        <v>31745346</v>
      </c>
      <c r="I988" s="99"/>
      <c r="J988" s="86"/>
      <c r="K988" s="84"/>
      <c r="L988" s="232" t="s">
        <v>649</v>
      </c>
    </row>
    <row r="989" spans="2:12" ht="27.6">
      <c r="B989" s="88" t="s">
        <v>5706</v>
      </c>
      <c r="C989" s="84" t="s">
        <v>5707</v>
      </c>
      <c r="D989" s="84"/>
      <c r="E989" s="49"/>
      <c r="F989" s="84"/>
      <c r="G989" s="49"/>
      <c r="H989" s="89">
        <v>16693215</v>
      </c>
      <c r="I989" s="99"/>
      <c r="J989" s="86"/>
      <c r="K989" s="84"/>
      <c r="L989" s="232" t="s">
        <v>649</v>
      </c>
    </row>
    <row r="990" spans="2:12" ht="27.6">
      <c r="B990" s="88" t="s">
        <v>5706</v>
      </c>
      <c r="C990" s="84" t="s">
        <v>5707</v>
      </c>
      <c r="D990" s="84"/>
      <c r="E990" s="49"/>
      <c r="F990" s="84"/>
      <c r="G990" s="49"/>
      <c r="H990" s="89">
        <v>39832113</v>
      </c>
      <c r="I990" s="99"/>
      <c r="J990" s="86"/>
      <c r="K990" s="84"/>
      <c r="L990" s="232" t="s">
        <v>649</v>
      </c>
    </row>
    <row r="991" spans="2:12" ht="27.6">
      <c r="B991" s="88" t="s">
        <v>5706</v>
      </c>
      <c r="C991" s="84" t="s">
        <v>5707</v>
      </c>
      <c r="D991" s="84"/>
      <c r="E991" s="49"/>
      <c r="F991" s="84"/>
      <c r="G991" s="49"/>
      <c r="H991" s="89">
        <v>23565682</v>
      </c>
      <c r="I991" s="99"/>
      <c r="J991" s="86"/>
      <c r="K991" s="84"/>
      <c r="L991" s="232" t="s">
        <v>649</v>
      </c>
    </row>
    <row r="992" spans="2:12" ht="27.6">
      <c r="B992" s="88" t="s">
        <v>5706</v>
      </c>
      <c r="C992" s="84" t="s">
        <v>5707</v>
      </c>
      <c r="D992" s="84"/>
      <c r="E992" s="49"/>
      <c r="F992" s="84"/>
      <c r="G992" s="49"/>
      <c r="H992" s="89">
        <v>17055720</v>
      </c>
      <c r="I992" s="99"/>
      <c r="J992" s="86"/>
      <c r="K992" s="84"/>
      <c r="L992" s="232" t="s">
        <v>649</v>
      </c>
    </row>
    <row r="993" spans="2:12" ht="27.6">
      <c r="B993" s="88" t="s">
        <v>5706</v>
      </c>
      <c r="C993" s="84" t="s">
        <v>5707</v>
      </c>
      <c r="D993" s="84"/>
      <c r="E993" s="49"/>
      <c r="F993" s="84"/>
      <c r="G993" s="49"/>
      <c r="H993" s="89">
        <v>44129686</v>
      </c>
      <c r="I993" s="99"/>
      <c r="J993" s="86"/>
      <c r="K993" s="84"/>
      <c r="L993" s="232" t="s">
        <v>649</v>
      </c>
    </row>
    <row r="994" spans="2:12" ht="27.6">
      <c r="B994" s="88" t="s">
        <v>5706</v>
      </c>
      <c r="C994" s="84" t="s">
        <v>5707</v>
      </c>
      <c r="D994" s="84"/>
      <c r="E994" s="49"/>
      <c r="F994" s="84"/>
      <c r="G994" s="49"/>
      <c r="H994" s="89">
        <v>50272122</v>
      </c>
      <c r="I994" s="99"/>
      <c r="J994" s="86"/>
      <c r="K994" s="84"/>
      <c r="L994" s="232" t="s">
        <v>649</v>
      </c>
    </row>
    <row r="995" spans="2:12" ht="27.6">
      <c r="B995" s="88" t="s">
        <v>5706</v>
      </c>
      <c r="C995" s="84" t="s">
        <v>5707</v>
      </c>
      <c r="D995" s="84"/>
      <c r="E995" s="49"/>
      <c r="F995" s="84"/>
      <c r="G995" s="49"/>
      <c r="H995" s="89">
        <v>8527860</v>
      </c>
      <c r="I995" s="99"/>
      <c r="J995" s="86"/>
      <c r="K995" s="84"/>
      <c r="L995" s="232" t="s">
        <v>649</v>
      </c>
    </row>
    <row r="996" spans="2:12" ht="27.6">
      <c r="B996" s="88" t="s">
        <v>5706</v>
      </c>
      <c r="C996" s="84" t="s">
        <v>5707</v>
      </c>
      <c r="D996" s="84"/>
      <c r="E996" s="49"/>
      <c r="F996" s="84"/>
      <c r="G996" s="49"/>
      <c r="H996" s="89">
        <v>8999652</v>
      </c>
      <c r="I996" s="99"/>
      <c r="J996" s="86"/>
      <c r="K996" s="84"/>
      <c r="L996" s="232" t="s">
        <v>649</v>
      </c>
    </row>
    <row r="997" spans="2:12" ht="27.6">
      <c r="B997" s="88" t="s">
        <v>5706</v>
      </c>
      <c r="C997" s="84" t="s">
        <v>5707</v>
      </c>
      <c r="D997" s="84"/>
      <c r="E997" s="49"/>
      <c r="F997" s="84"/>
      <c r="G997" s="49"/>
      <c r="H997" s="89">
        <v>12959952</v>
      </c>
      <c r="I997" s="99"/>
      <c r="J997" s="86"/>
      <c r="K997" s="84"/>
      <c r="L997" s="232" t="s">
        <v>649</v>
      </c>
    </row>
    <row r="998" spans="2:12" ht="27.6">
      <c r="B998" s="88" t="s">
        <v>5706</v>
      </c>
      <c r="C998" s="84" t="s">
        <v>5707</v>
      </c>
      <c r="D998" s="84"/>
      <c r="E998" s="49"/>
      <c r="F998" s="84"/>
      <c r="G998" s="49"/>
      <c r="H998" s="89">
        <v>17055720</v>
      </c>
      <c r="I998" s="99"/>
      <c r="J998" s="86"/>
      <c r="K998" s="84"/>
      <c r="L998" s="232" t="s">
        <v>649</v>
      </c>
    </row>
    <row r="999" spans="2:12" ht="27.6">
      <c r="B999" s="88" t="s">
        <v>5706</v>
      </c>
      <c r="C999" s="84" t="s">
        <v>5707</v>
      </c>
      <c r="D999" s="84"/>
      <c r="E999" s="49"/>
      <c r="F999" s="84"/>
      <c r="G999" s="49"/>
      <c r="H999" s="89">
        <v>29419408</v>
      </c>
      <c r="I999" s="99"/>
      <c r="J999" s="86"/>
      <c r="K999" s="84"/>
      <c r="L999" s="232" t="s">
        <v>649</v>
      </c>
    </row>
    <row r="1000" spans="2:12" ht="27.6">
      <c r="B1000" s="88" t="s">
        <v>5706</v>
      </c>
      <c r="C1000" s="84" t="s">
        <v>5707</v>
      </c>
      <c r="D1000" s="84"/>
      <c r="E1000" s="49"/>
      <c r="F1000" s="84"/>
      <c r="G1000" s="49"/>
      <c r="H1000" s="89">
        <v>8776359</v>
      </c>
      <c r="I1000" s="99"/>
      <c r="J1000" s="86"/>
      <c r="K1000" s="84"/>
      <c r="L1000" s="232" t="s">
        <v>649</v>
      </c>
    </row>
    <row r="1001" spans="2:12" ht="27.6">
      <c r="B1001" s="88" t="s">
        <v>5706</v>
      </c>
      <c r="C1001" s="84" t="s">
        <v>5707</v>
      </c>
      <c r="D1001" s="84"/>
      <c r="E1001" s="49"/>
      <c r="F1001" s="84"/>
      <c r="G1001" s="49"/>
      <c r="H1001" s="89">
        <v>57830065</v>
      </c>
      <c r="I1001" s="99"/>
      <c r="J1001" s="86"/>
      <c r="K1001" s="84"/>
      <c r="L1001" s="232" t="s">
        <v>649</v>
      </c>
    </row>
    <row r="1002" spans="2:12" ht="27.6">
      <c r="B1002" s="88" t="s">
        <v>5706</v>
      </c>
      <c r="C1002" s="84" t="s">
        <v>5707</v>
      </c>
      <c r="D1002" s="84"/>
      <c r="E1002" s="49"/>
      <c r="F1002" s="84"/>
      <c r="G1002" s="49"/>
      <c r="H1002" s="89">
        <v>420927</v>
      </c>
      <c r="I1002" s="99"/>
      <c r="J1002" s="86"/>
      <c r="K1002" s="84"/>
      <c r="L1002" s="232" t="s">
        <v>649</v>
      </c>
    </row>
    <row r="1003" spans="2:12" ht="27.6">
      <c r="B1003" s="88" t="s">
        <v>5706</v>
      </c>
      <c r="C1003" s="84" t="s">
        <v>5707</v>
      </c>
      <c r="D1003" s="84"/>
      <c r="E1003" s="49"/>
      <c r="F1003" s="84"/>
      <c r="G1003" s="49"/>
      <c r="H1003" s="89">
        <v>8527860</v>
      </c>
      <c r="I1003" s="99"/>
      <c r="J1003" s="86"/>
      <c r="K1003" s="84"/>
      <c r="L1003" s="232" t="s">
        <v>649</v>
      </c>
    </row>
    <row r="1004" spans="2:12" ht="27.6">
      <c r="B1004" s="88" t="s">
        <v>5706</v>
      </c>
      <c r="C1004" s="84" t="s">
        <v>5707</v>
      </c>
      <c r="D1004" s="84"/>
      <c r="E1004" s="49"/>
      <c r="F1004" s="84"/>
      <c r="G1004" s="49"/>
      <c r="H1004" s="89">
        <v>3761616</v>
      </c>
      <c r="I1004" s="99"/>
      <c r="J1004" s="86"/>
      <c r="K1004" s="84"/>
      <c r="L1004" s="232" t="s">
        <v>649</v>
      </c>
    </row>
    <row r="1005" spans="2:12">
      <c r="B1005" s="88" t="s">
        <v>6649</v>
      </c>
      <c r="C1005" s="84" t="s">
        <v>6650</v>
      </c>
      <c r="D1005" s="84"/>
      <c r="E1005" s="49"/>
      <c r="F1005" s="84"/>
      <c r="G1005" s="49"/>
      <c r="H1005" s="89">
        <v>237187825</v>
      </c>
      <c r="I1005" s="99"/>
      <c r="J1005" s="86"/>
      <c r="K1005" s="84"/>
      <c r="L1005" s="232" t="s">
        <v>649</v>
      </c>
    </row>
    <row r="1006" spans="2:12">
      <c r="B1006" s="88" t="s">
        <v>6649</v>
      </c>
      <c r="C1006" s="84" t="s">
        <v>6650</v>
      </c>
      <c r="D1006" s="84"/>
      <c r="E1006" s="49"/>
      <c r="F1006" s="84"/>
      <c r="G1006" s="49"/>
      <c r="H1006" s="89">
        <v>753341467</v>
      </c>
      <c r="I1006" s="99"/>
      <c r="J1006" s="86"/>
      <c r="K1006" s="84"/>
      <c r="L1006" s="232" t="s">
        <v>649</v>
      </c>
    </row>
    <row r="1007" spans="2:12">
      <c r="B1007" s="88" t="s">
        <v>6649</v>
      </c>
      <c r="C1007" s="84" t="s">
        <v>6650</v>
      </c>
      <c r="D1007" s="84"/>
      <c r="E1007" s="49"/>
      <c r="F1007" s="84"/>
      <c r="G1007" s="49"/>
      <c r="H1007" s="89">
        <v>40793495</v>
      </c>
      <c r="I1007" s="99"/>
      <c r="J1007" s="86"/>
      <c r="K1007" s="84"/>
      <c r="L1007" s="232" t="s">
        <v>649</v>
      </c>
    </row>
    <row r="1008" spans="2:12">
      <c r="B1008" s="88" t="s">
        <v>6649</v>
      </c>
      <c r="C1008" s="84" t="s">
        <v>6650</v>
      </c>
      <c r="D1008" s="84"/>
      <c r="E1008" s="49"/>
      <c r="F1008" s="84"/>
      <c r="G1008" s="49"/>
      <c r="H1008" s="89">
        <v>360223758</v>
      </c>
      <c r="I1008" s="99"/>
      <c r="J1008" s="86"/>
      <c r="K1008" s="84"/>
      <c r="L1008" s="232" t="s">
        <v>649</v>
      </c>
    </row>
    <row r="1009" spans="2:12">
      <c r="B1009" s="88" t="s">
        <v>6649</v>
      </c>
      <c r="C1009" s="84" t="s">
        <v>6650</v>
      </c>
      <c r="D1009" s="84"/>
      <c r="E1009" s="49"/>
      <c r="F1009" s="84"/>
      <c r="G1009" s="49"/>
      <c r="H1009" s="89">
        <v>59150421</v>
      </c>
      <c r="I1009" s="99"/>
      <c r="J1009" s="86"/>
      <c r="K1009" s="84"/>
      <c r="L1009" s="232" t="s">
        <v>649</v>
      </c>
    </row>
    <row r="1010" spans="2:12">
      <c r="B1010" s="88" t="s">
        <v>6649</v>
      </c>
      <c r="C1010" s="84" t="s">
        <v>6650</v>
      </c>
      <c r="D1010" s="84"/>
      <c r="E1010" s="49"/>
      <c r="F1010" s="84"/>
      <c r="G1010" s="49"/>
      <c r="H1010" s="89">
        <v>73673119</v>
      </c>
      <c r="I1010" s="99"/>
      <c r="J1010" s="86"/>
      <c r="K1010" s="84"/>
      <c r="L1010" s="232" t="s">
        <v>649</v>
      </c>
    </row>
    <row r="1011" spans="2:12">
      <c r="B1011" s="88" t="s">
        <v>6649</v>
      </c>
      <c r="C1011" s="84" t="s">
        <v>6650</v>
      </c>
      <c r="D1011" s="84"/>
      <c r="E1011" s="49"/>
      <c r="F1011" s="84"/>
      <c r="G1011" s="49"/>
      <c r="H1011" s="89">
        <v>92141753</v>
      </c>
      <c r="I1011" s="99"/>
      <c r="J1011" s="86"/>
      <c r="K1011" s="84"/>
      <c r="L1011" s="232" t="s">
        <v>649</v>
      </c>
    </row>
    <row r="1012" spans="2:12">
      <c r="B1012" s="88" t="s">
        <v>6649</v>
      </c>
      <c r="C1012" s="84" t="s">
        <v>6650</v>
      </c>
      <c r="D1012" s="84"/>
      <c r="E1012" s="49"/>
      <c r="F1012" s="84"/>
      <c r="G1012" s="49"/>
      <c r="H1012" s="89">
        <v>460822210</v>
      </c>
      <c r="I1012" s="99"/>
      <c r="J1012" s="86"/>
      <c r="K1012" s="84"/>
      <c r="L1012" s="232" t="s">
        <v>649</v>
      </c>
    </row>
    <row r="1013" spans="2:12">
      <c r="B1013" s="88" t="s">
        <v>6649</v>
      </c>
      <c r="C1013" s="84" t="s">
        <v>6650</v>
      </c>
      <c r="D1013" s="84"/>
      <c r="E1013" s="49"/>
      <c r="F1013" s="84"/>
      <c r="G1013" s="49"/>
      <c r="H1013" s="89">
        <v>107458782</v>
      </c>
      <c r="I1013" s="99"/>
      <c r="J1013" s="86"/>
      <c r="K1013" s="84"/>
      <c r="L1013" s="232" t="s">
        <v>649</v>
      </c>
    </row>
    <row r="1014" spans="2:12">
      <c r="B1014" s="88" t="s">
        <v>6649</v>
      </c>
      <c r="C1014" s="84" t="s">
        <v>6650</v>
      </c>
      <c r="D1014" s="84"/>
      <c r="E1014" s="49"/>
      <c r="F1014" s="84"/>
      <c r="G1014" s="49"/>
      <c r="H1014" s="89">
        <v>85857537</v>
      </c>
      <c r="I1014" s="99"/>
      <c r="J1014" s="86"/>
      <c r="K1014" s="84"/>
      <c r="L1014" s="232" t="s">
        <v>649</v>
      </c>
    </row>
    <row r="1015" spans="2:12">
      <c r="B1015" s="88" t="s">
        <v>6649</v>
      </c>
      <c r="C1015" s="84" t="s">
        <v>6650</v>
      </c>
      <c r="D1015" s="84"/>
      <c r="E1015" s="49"/>
      <c r="F1015" s="84"/>
      <c r="G1015" s="49"/>
      <c r="H1015" s="89">
        <v>635733495</v>
      </c>
      <c r="I1015" s="99"/>
      <c r="J1015" s="86"/>
      <c r="K1015" s="84"/>
      <c r="L1015" s="232" t="s">
        <v>649</v>
      </c>
    </row>
    <row r="1016" spans="2:12">
      <c r="B1016" s="88" t="s">
        <v>6649</v>
      </c>
      <c r="C1016" s="84" t="s">
        <v>6650</v>
      </c>
      <c r="D1016" s="84"/>
      <c r="E1016" s="49"/>
      <c r="F1016" s="84"/>
      <c r="G1016" s="49"/>
      <c r="H1016" s="89">
        <v>65002107</v>
      </c>
      <c r="I1016" s="99"/>
      <c r="J1016" s="86"/>
      <c r="K1016" s="84"/>
      <c r="L1016" s="232" t="s">
        <v>649</v>
      </c>
    </row>
    <row r="1017" spans="2:12">
      <c r="B1017" s="88" t="s">
        <v>6649</v>
      </c>
      <c r="C1017" s="84" t="s">
        <v>6650</v>
      </c>
      <c r="D1017" s="84"/>
      <c r="E1017" s="49"/>
      <c r="F1017" s="84"/>
      <c r="G1017" s="49"/>
      <c r="H1017" s="89">
        <v>197471981</v>
      </c>
      <c r="I1017" s="99"/>
      <c r="J1017" s="86"/>
      <c r="K1017" s="84"/>
      <c r="L1017" s="232" t="s">
        <v>649</v>
      </c>
    </row>
    <row r="1018" spans="2:12">
      <c r="B1018" s="88" t="s">
        <v>6649</v>
      </c>
      <c r="C1018" s="84" t="s">
        <v>6650</v>
      </c>
      <c r="D1018" s="84"/>
      <c r="E1018" s="49"/>
      <c r="F1018" s="84"/>
      <c r="G1018" s="49"/>
      <c r="H1018" s="89">
        <v>415039226</v>
      </c>
      <c r="I1018" s="99"/>
      <c r="J1018" s="86"/>
      <c r="K1018" s="84"/>
      <c r="L1018" s="232" t="s">
        <v>649</v>
      </c>
    </row>
    <row r="1019" spans="2:12">
      <c r="B1019" s="88" t="s">
        <v>6649</v>
      </c>
      <c r="C1019" s="84" t="s">
        <v>6650</v>
      </c>
      <c r="D1019" s="84"/>
      <c r="E1019" s="49"/>
      <c r="F1019" s="84"/>
      <c r="G1019" s="49"/>
      <c r="H1019" s="89">
        <v>187013893</v>
      </c>
      <c r="I1019" s="99"/>
      <c r="J1019" s="86"/>
      <c r="K1019" s="84"/>
      <c r="L1019" s="232" t="s">
        <v>649</v>
      </c>
    </row>
    <row r="1020" spans="2:12">
      <c r="B1020" s="88" t="s">
        <v>6649</v>
      </c>
      <c r="C1020" s="84" t="s">
        <v>6650</v>
      </c>
      <c r="D1020" s="84"/>
      <c r="E1020" s="49"/>
      <c r="F1020" s="84"/>
      <c r="G1020" s="49"/>
      <c r="H1020" s="89">
        <v>186119309</v>
      </c>
      <c r="I1020" s="99"/>
      <c r="J1020" s="86"/>
      <c r="K1020" s="84"/>
      <c r="L1020" s="232" t="s">
        <v>649</v>
      </c>
    </row>
    <row r="1021" spans="2:12">
      <c r="B1021" s="88" t="s">
        <v>6649</v>
      </c>
      <c r="C1021" s="84" t="s">
        <v>6650</v>
      </c>
      <c r="D1021" s="84"/>
      <c r="E1021" s="49"/>
      <c r="F1021" s="84"/>
      <c r="G1021" s="49"/>
      <c r="H1021" s="89">
        <v>247773157</v>
      </c>
      <c r="I1021" s="99"/>
      <c r="J1021" s="86"/>
      <c r="K1021" s="84"/>
      <c r="L1021" s="232" t="s">
        <v>649</v>
      </c>
    </row>
    <row r="1022" spans="2:12">
      <c r="B1022" s="88" t="s">
        <v>6649</v>
      </c>
      <c r="C1022" s="84" t="s">
        <v>6650</v>
      </c>
      <c r="D1022" s="84"/>
      <c r="E1022" s="49"/>
      <c r="F1022" s="84"/>
      <c r="G1022" s="49"/>
      <c r="H1022" s="89">
        <v>218850396</v>
      </c>
      <c r="I1022" s="99"/>
      <c r="J1022" s="86"/>
      <c r="K1022" s="84"/>
      <c r="L1022" s="232" t="s">
        <v>649</v>
      </c>
    </row>
    <row r="1023" spans="2:12">
      <c r="B1023" s="88" t="s">
        <v>6649</v>
      </c>
      <c r="C1023" s="84" t="s">
        <v>6650</v>
      </c>
      <c r="D1023" s="84"/>
      <c r="E1023" s="49"/>
      <c r="F1023" s="84"/>
      <c r="G1023" s="49"/>
      <c r="H1023" s="89">
        <v>536664714</v>
      </c>
      <c r="I1023" s="99"/>
      <c r="J1023" s="86"/>
      <c r="K1023" s="84"/>
      <c r="L1023" s="232" t="s">
        <v>649</v>
      </c>
    </row>
    <row r="1024" spans="2:12">
      <c r="B1024" s="88" t="s">
        <v>6649</v>
      </c>
      <c r="C1024" s="84" t="s">
        <v>6650</v>
      </c>
      <c r="D1024" s="84"/>
      <c r="E1024" s="49"/>
      <c r="F1024" s="84"/>
      <c r="G1024" s="49"/>
      <c r="H1024" s="89">
        <v>183387415</v>
      </c>
      <c r="I1024" s="99"/>
      <c r="J1024" s="86"/>
      <c r="K1024" s="84"/>
      <c r="L1024" s="232" t="s">
        <v>649</v>
      </c>
    </row>
    <row r="1025" spans="2:12">
      <c r="B1025" s="88" t="s">
        <v>6649</v>
      </c>
      <c r="C1025" s="84" t="s">
        <v>6650</v>
      </c>
      <c r="D1025" s="84"/>
      <c r="E1025" s="49"/>
      <c r="F1025" s="84"/>
      <c r="G1025" s="49"/>
      <c r="H1025" s="89">
        <v>414190790</v>
      </c>
      <c r="I1025" s="99"/>
      <c r="J1025" s="86"/>
      <c r="K1025" s="84"/>
      <c r="L1025" s="232" t="s">
        <v>649</v>
      </c>
    </row>
    <row r="1026" spans="2:12">
      <c r="B1026" s="88" t="s">
        <v>6649</v>
      </c>
      <c r="C1026" s="84" t="s">
        <v>6650</v>
      </c>
      <c r="D1026" s="84"/>
      <c r="E1026" s="49"/>
      <c r="F1026" s="84"/>
      <c r="G1026" s="49"/>
      <c r="H1026" s="89">
        <v>372788811</v>
      </c>
      <c r="I1026" s="99"/>
      <c r="J1026" s="86"/>
      <c r="K1026" s="84"/>
      <c r="L1026" s="232" t="s">
        <v>649</v>
      </c>
    </row>
    <row r="1027" spans="2:12">
      <c r="B1027" s="88" t="s">
        <v>6649</v>
      </c>
      <c r="C1027" s="84" t="s">
        <v>6650</v>
      </c>
      <c r="D1027" s="84"/>
      <c r="E1027" s="49"/>
      <c r="F1027" s="84"/>
      <c r="G1027" s="49"/>
      <c r="H1027" s="89">
        <v>413955106</v>
      </c>
      <c r="I1027" s="99"/>
      <c r="J1027" s="86"/>
      <c r="K1027" s="84"/>
      <c r="L1027" s="232" t="s">
        <v>649</v>
      </c>
    </row>
    <row r="1028" spans="2:12">
      <c r="B1028" s="88" t="s">
        <v>6649</v>
      </c>
      <c r="C1028" s="84" t="s">
        <v>6650</v>
      </c>
      <c r="D1028" s="84"/>
      <c r="E1028" s="49"/>
      <c r="F1028" s="84"/>
      <c r="G1028" s="49"/>
      <c r="H1028" s="89">
        <v>41591453</v>
      </c>
      <c r="I1028" s="99"/>
      <c r="J1028" s="86"/>
      <c r="K1028" s="84"/>
      <c r="L1028" s="232" t="s">
        <v>649</v>
      </c>
    </row>
    <row r="1029" spans="2:12">
      <c r="B1029" s="88" t="s">
        <v>6649</v>
      </c>
      <c r="C1029" s="84" t="s">
        <v>6650</v>
      </c>
      <c r="D1029" s="84"/>
      <c r="E1029" s="49"/>
      <c r="F1029" s="84"/>
      <c r="G1029" s="49"/>
      <c r="H1029" s="89">
        <v>422447460</v>
      </c>
      <c r="I1029" s="99"/>
      <c r="J1029" s="86"/>
      <c r="K1029" s="84"/>
      <c r="L1029" s="232" t="s">
        <v>649</v>
      </c>
    </row>
    <row r="1030" spans="2:12">
      <c r="B1030" s="88" t="s">
        <v>6649</v>
      </c>
      <c r="C1030" s="84" t="s">
        <v>6650</v>
      </c>
      <c r="D1030" s="84"/>
      <c r="E1030" s="49"/>
      <c r="F1030" s="84"/>
      <c r="G1030" s="49"/>
      <c r="H1030" s="89">
        <v>227441721</v>
      </c>
      <c r="I1030" s="99"/>
      <c r="J1030" s="86"/>
      <c r="K1030" s="84"/>
      <c r="L1030" s="232" t="s">
        <v>649</v>
      </c>
    </row>
    <row r="1031" spans="2:12">
      <c r="B1031" s="88" t="s">
        <v>6649</v>
      </c>
      <c r="C1031" s="84" t="s">
        <v>6650</v>
      </c>
      <c r="D1031" s="84"/>
      <c r="E1031" s="49"/>
      <c r="F1031" s="84"/>
      <c r="G1031" s="49"/>
      <c r="H1031" s="89">
        <v>292912715</v>
      </c>
      <c r="I1031" s="99"/>
      <c r="J1031" s="86"/>
      <c r="K1031" s="84"/>
      <c r="L1031" s="232" t="s">
        <v>649</v>
      </c>
    </row>
    <row r="1032" spans="2:12">
      <c r="B1032" s="88" t="s">
        <v>6649</v>
      </c>
      <c r="C1032" s="84" t="s">
        <v>6650</v>
      </c>
      <c r="D1032" s="84"/>
      <c r="E1032" s="49"/>
      <c r="F1032" s="84"/>
      <c r="G1032" s="49"/>
      <c r="H1032" s="89">
        <v>312237795</v>
      </c>
      <c r="I1032" s="99"/>
      <c r="J1032" s="86"/>
      <c r="K1032" s="84"/>
      <c r="L1032" s="232" t="s">
        <v>649</v>
      </c>
    </row>
    <row r="1033" spans="2:12">
      <c r="B1033" s="88" t="s">
        <v>6649</v>
      </c>
      <c r="C1033" s="84" t="s">
        <v>6650</v>
      </c>
      <c r="D1033" s="84"/>
      <c r="E1033" s="49"/>
      <c r="F1033" s="84"/>
      <c r="G1033" s="49"/>
      <c r="H1033" s="89">
        <v>34500686</v>
      </c>
      <c r="I1033" s="99"/>
      <c r="J1033" s="86"/>
      <c r="K1033" s="84"/>
      <c r="L1033" s="232" t="s">
        <v>649</v>
      </c>
    </row>
    <row r="1034" spans="2:12">
      <c r="B1034" s="88" t="s">
        <v>6649</v>
      </c>
      <c r="C1034" s="84" t="s">
        <v>6650</v>
      </c>
      <c r="D1034" s="84"/>
      <c r="E1034" s="49"/>
      <c r="F1034" s="84"/>
      <c r="G1034" s="49"/>
      <c r="H1034" s="89">
        <v>104315571</v>
      </c>
      <c r="I1034" s="99"/>
      <c r="J1034" s="86"/>
      <c r="K1034" s="84"/>
      <c r="L1034" s="232" t="s">
        <v>649</v>
      </c>
    </row>
    <row r="1035" spans="2:12">
      <c r="B1035" s="88" t="s">
        <v>6649</v>
      </c>
      <c r="C1035" s="84" t="s">
        <v>6650</v>
      </c>
      <c r="D1035" s="84"/>
      <c r="E1035" s="49"/>
      <c r="F1035" s="84"/>
      <c r="G1035" s="49"/>
      <c r="H1035" s="89">
        <v>103688004</v>
      </c>
      <c r="I1035" s="99"/>
      <c r="J1035" s="86"/>
      <c r="K1035" s="84"/>
      <c r="L1035" s="232" t="s">
        <v>649</v>
      </c>
    </row>
    <row r="1036" spans="2:12">
      <c r="B1036" s="88" t="s">
        <v>6649</v>
      </c>
      <c r="C1036" s="84" t="s">
        <v>6650</v>
      </c>
      <c r="D1036" s="84"/>
      <c r="E1036" s="49"/>
      <c r="F1036" s="84"/>
      <c r="G1036" s="49"/>
      <c r="H1036" s="89">
        <v>383036951</v>
      </c>
      <c r="I1036" s="99"/>
      <c r="J1036" s="86"/>
      <c r="K1036" s="84"/>
      <c r="L1036" s="232" t="s">
        <v>649</v>
      </c>
    </row>
    <row r="1037" spans="2:12">
      <c r="B1037" s="88" t="s">
        <v>6649</v>
      </c>
      <c r="C1037" s="84" t="s">
        <v>6650</v>
      </c>
      <c r="D1037" s="84"/>
      <c r="E1037" s="49"/>
      <c r="F1037" s="84"/>
      <c r="G1037" s="49"/>
      <c r="H1037" s="89">
        <v>476830522</v>
      </c>
      <c r="I1037" s="99"/>
      <c r="J1037" s="86"/>
      <c r="K1037" s="84"/>
      <c r="L1037" s="232" t="s">
        <v>649</v>
      </c>
    </row>
    <row r="1038" spans="2:12">
      <c r="B1038" s="88" t="s">
        <v>6649</v>
      </c>
      <c r="C1038" s="84" t="s">
        <v>6650</v>
      </c>
      <c r="D1038" s="84"/>
      <c r="E1038" s="49"/>
      <c r="F1038" s="84"/>
      <c r="G1038" s="49"/>
      <c r="H1038" s="89">
        <v>34532015</v>
      </c>
      <c r="I1038" s="99"/>
      <c r="J1038" s="86"/>
      <c r="K1038" s="84"/>
      <c r="L1038" s="232" t="s">
        <v>649</v>
      </c>
    </row>
    <row r="1039" spans="2:12">
      <c r="B1039" s="88" t="s">
        <v>6649</v>
      </c>
      <c r="C1039" s="84" t="s">
        <v>6650</v>
      </c>
      <c r="D1039" s="84"/>
      <c r="E1039" s="49"/>
      <c r="F1039" s="84"/>
      <c r="G1039" s="49"/>
      <c r="H1039" s="89">
        <v>34532015</v>
      </c>
      <c r="I1039" s="99"/>
      <c r="J1039" s="86"/>
      <c r="K1039" s="84"/>
      <c r="L1039" s="232" t="s">
        <v>649</v>
      </c>
    </row>
    <row r="1040" spans="2:12" ht="27.6">
      <c r="B1040" s="88" t="s">
        <v>485</v>
      </c>
      <c r="C1040" s="84" t="s">
        <v>6106</v>
      </c>
      <c r="D1040" s="84"/>
      <c r="E1040" s="49"/>
      <c r="F1040" s="84"/>
      <c r="G1040" s="49"/>
      <c r="H1040" s="89">
        <v>2663179786</v>
      </c>
      <c r="I1040" s="99"/>
      <c r="J1040" s="86"/>
      <c r="K1040" s="84"/>
      <c r="L1040" s="232" t="s">
        <v>649</v>
      </c>
    </row>
    <row r="1041" spans="2:12" ht="27.6">
      <c r="B1041" s="88" t="s">
        <v>485</v>
      </c>
      <c r="C1041" s="84" t="s">
        <v>6106</v>
      </c>
      <c r="D1041" s="84"/>
      <c r="E1041" s="49"/>
      <c r="F1041" s="84"/>
      <c r="G1041" s="49"/>
      <c r="H1041" s="89">
        <v>2210778538</v>
      </c>
      <c r="I1041" s="99"/>
      <c r="J1041" s="86"/>
      <c r="K1041" s="84"/>
      <c r="L1041" s="232" t="s">
        <v>649</v>
      </c>
    </row>
    <row r="1042" spans="2:12" ht="27.6">
      <c r="B1042" s="88" t="s">
        <v>485</v>
      </c>
      <c r="C1042" s="84" t="s">
        <v>6106</v>
      </c>
      <c r="D1042" s="84"/>
      <c r="E1042" s="49"/>
      <c r="F1042" s="84"/>
      <c r="G1042" s="49"/>
      <c r="H1042" s="89">
        <v>2260880847</v>
      </c>
      <c r="I1042" s="99"/>
      <c r="J1042" s="86"/>
      <c r="K1042" s="84"/>
      <c r="L1042" s="232" t="s">
        <v>649</v>
      </c>
    </row>
    <row r="1043" spans="2:12" ht="27.6">
      <c r="B1043" s="88" t="s">
        <v>485</v>
      </c>
      <c r="C1043" s="84" t="s">
        <v>6106</v>
      </c>
      <c r="D1043" s="84"/>
      <c r="E1043" s="49"/>
      <c r="F1043" s="84"/>
      <c r="G1043" s="49"/>
      <c r="H1043" s="89">
        <v>1034537499</v>
      </c>
      <c r="I1043" s="99"/>
      <c r="J1043" s="86"/>
      <c r="K1043" s="84"/>
      <c r="L1043" s="232" t="s">
        <v>649</v>
      </c>
    </row>
    <row r="1044" spans="2:12" ht="27.6">
      <c r="B1044" s="88" t="s">
        <v>485</v>
      </c>
      <c r="C1044" s="84" t="s">
        <v>6106</v>
      </c>
      <c r="D1044" s="84"/>
      <c r="E1044" s="49"/>
      <c r="F1044" s="84"/>
      <c r="G1044" s="49"/>
      <c r="H1044" s="89">
        <v>187470547</v>
      </c>
      <c r="I1044" s="99"/>
      <c r="J1044" s="86"/>
      <c r="K1044" s="84"/>
      <c r="L1044" s="232" t="s">
        <v>649</v>
      </c>
    </row>
    <row r="1045" spans="2:12" ht="27.6">
      <c r="B1045" s="88" t="s">
        <v>485</v>
      </c>
      <c r="C1045" s="84" t="s">
        <v>6106</v>
      </c>
      <c r="D1045" s="84"/>
      <c r="E1045" s="49"/>
      <c r="F1045" s="84"/>
      <c r="G1045" s="49"/>
      <c r="H1045" s="89">
        <v>1974953263</v>
      </c>
      <c r="I1045" s="99"/>
      <c r="J1045" s="86"/>
      <c r="K1045" s="84"/>
      <c r="L1045" s="232" t="s">
        <v>649</v>
      </c>
    </row>
    <row r="1046" spans="2:12" ht="27.6">
      <c r="B1046" s="88" t="s">
        <v>485</v>
      </c>
      <c r="C1046" s="84" t="s">
        <v>6106</v>
      </c>
      <c r="D1046" s="84"/>
      <c r="E1046" s="49"/>
      <c r="F1046" s="84"/>
      <c r="G1046" s="49"/>
      <c r="H1046" s="89">
        <v>48933300</v>
      </c>
      <c r="I1046" s="99"/>
      <c r="J1046" s="86"/>
      <c r="K1046" s="84"/>
      <c r="L1046" s="232" t="s">
        <v>649</v>
      </c>
    </row>
    <row r="1047" spans="2:12" ht="27.6">
      <c r="B1047" s="88" t="s">
        <v>485</v>
      </c>
      <c r="C1047" s="84" t="s">
        <v>6106</v>
      </c>
      <c r="D1047" s="84"/>
      <c r="E1047" s="49"/>
      <c r="F1047" s="84"/>
      <c r="G1047" s="49"/>
      <c r="H1047" s="89">
        <v>2297885760</v>
      </c>
      <c r="I1047" s="99"/>
      <c r="J1047" s="86"/>
      <c r="K1047" s="84"/>
      <c r="L1047" s="232" t="s">
        <v>649</v>
      </c>
    </row>
    <row r="1048" spans="2:12" ht="27.6">
      <c r="B1048" s="88" t="s">
        <v>485</v>
      </c>
      <c r="C1048" s="84" t="s">
        <v>6106</v>
      </c>
      <c r="D1048" s="84"/>
      <c r="E1048" s="49"/>
      <c r="F1048" s="84"/>
      <c r="G1048" s="49"/>
      <c r="H1048" s="89">
        <v>2320789205</v>
      </c>
      <c r="I1048" s="99"/>
      <c r="J1048" s="86"/>
      <c r="K1048" s="84"/>
      <c r="L1048" s="232" t="s">
        <v>649</v>
      </c>
    </row>
    <row r="1049" spans="2:12" ht="27.6">
      <c r="B1049" s="88" t="s">
        <v>485</v>
      </c>
      <c r="C1049" s="84" t="s">
        <v>6106</v>
      </c>
      <c r="D1049" s="84"/>
      <c r="E1049" s="49"/>
      <c r="F1049" s="84"/>
      <c r="G1049" s="49"/>
      <c r="H1049" s="89">
        <v>176581644</v>
      </c>
      <c r="I1049" s="99"/>
      <c r="J1049" s="86"/>
      <c r="K1049" s="84"/>
      <c r="L1049" s="232" t="s">
        <v>649</v>
      </c>
    </row>
    <row r="1050" spans="2:12" ht="27.6">
      <c r="B1050" s="88" t="s">
        <v>485</v>
      </c>
      <c r="C1050" s="84" t="s">
        <v>6106</v>
      </c>
      <c r="D1050" s="84"/>
      <c r="E1050" s="49"/>
      <c r="F1050" s="84"/>
      <c r="G1050" s="49"/>
      <c r="H1050" s="89">
        <v>2072643794</v>
      </c>
      <c r="I1050" s="99"/>
      <c r="J1050" s="86"/>
      <c r="K1050" s="84"/>
      <c r="L1050" s="232" t="s">
        <v>649</v>
      </c>
    </row>
    <row r="1051" spans="2:12" ht="27.6">
      <c r="B1051" s="88" t="s">
        <v>485</v>
      </c>
      <c r="C1051" s="84" t="s">
        <v>6106</v>
      </c>
      <c r="D1051" s="84"/>
      <c r="E1051" s="49"/>
      <c r="F1051" s="84"/>
      <c r="G1051" s="49"/>
      <c r="H1051" s="89">
        <v>114835116</v>
      </c>
      <c r="I1051" s="99"/>
      <c r="J1051" s="86"/>
      <c r="K1051" s="84"/>
      <c r="L1051" s="232" t="s">
        <v>649</v>
      </c>
    </row>
    <row r="1052" spans="2:12" ht="27.6">
      <c r="B1052" s="88" t="s">
        <v>485</v>
      </c>
      <c r="C1052" s="84" t="s">
        <v>6106</v>
      </c>
      <c r="D1052" s="84"/>
      <c r="E1052" s="49"/>
      <c r="F1052" s="84"/>
      <c r="G1052" s="49"/>
      <c r="H1052" s="89">
        <v>1921066270</v>
      </c>
      <c r="I1052" s="99"/>
      <c r="J1052" s="86"/>
      <c r="K1052" s="84"/>
      <c r="L1052" s="232" t="s">
        <v>649</v>
      </c>
    </row>
    <row r="1053" spans="2:12" ht="27.6">
      <c r="B1053" s="88" t="s">
        <v>485</v>
      </c>
      <c r="C1053" s="84" t="s">
        <v>6106</v>
      </c>
      <c r="D1053" s="84"/>
      <c r="E1053" s="49"/>
      <c r="F1053" s="84"/>
      <c r="G1053" s="49"/>
      <c r="H1053" s="89">
        <v>220621570</v>
      </c>
      <c r="I1053" s="99"/>
      <c r="J1053" s="86"/>
      <c r="K1053" s="84"/>
      <c r="L1053" s="232" t="s">
        <v>649</v>
      </c>
    </row>
    <row r="1054" spans="2:12" ht="27.6">
      <c r="B1054" s="88" t="s">
        <v>485</v>
      </c>
      <c r="C1054" s="84" t="s">
        <v>6106</v>
      </c>
      <c r="D1054" s="84"/>
      <c r="E1054" s="49"/>
      <c r="F1054" s="84"/>
      <c r="G1054" s="49"/>
      <c r="H1054" s="89">
        <v>138504229</v>
      </c>
      <c r="I1054" s="99"/>
      <c r="J1054" s="86"/>
      <c r="K1054" s="84"/>
      <c r="L1054" s="232" t="s">
        <v>649</v>
      </c>
    </row>
    <row r="1055" spans="2:12" ht="27.6">
      <c r="B1055" s="88" t="s">
        <v>485</v>
      </c>
      <c r="C1055" s="84" t="s">
        <v>6106</v>
      </c>
      <c r="D1055" s="84"/>
      <c r="E1055" s="49"/>
      <c r="F1055" s="84"/>
      <c r="G1055" s="49"/>
      <c r="H1055" s="89">
        <v>1840521193</v>
      </c>
      <c r="I1055" s="99"/>
      <c r="J1055" s="86"/>
      <c r="K1055" s="84"/>
      <c r="L1055" s="232" t="s">
        <v>649</v>
      </c>
    </row>
    <row r="1056" spans="2:12" ht="27.6">
      <c r="B1056" s="88" t="s">
        <v>485</v>
      </c>
      <c r="C1056" s="84" t="s">
        <v>6106</v>
      </c>
      <c r="D1056" s="84"/>
      <c r="E1056" s="49"/>
      <c r="F1056" s="84"/>
      <c r="G1056" s="49"/>
      <c r="H1056" s="89">
        <v>1864167246</v>
      </c>
      <c r="I1056" s="99"/>
      <c r="J1056" s="86"/>
      <c r="K1056" s="84"/>
      <c r="L1056" s="232" t="s">
        <v>649</v>
      </c>
    </row>
    <row r="1057" spans="2:12" ht="27.6">
      <c r="B1057" s="88" t="s">
        <v>485</v>
      </c>
      <c r="C1057" s="84" t="s">
        <v>6106</v>
      </c>
      <c r="D1057" s="84"/>
      <c r="E1057" s="49"/>
      <c r="F1057" s="84"/>
      <c r="G1057" s="49"/>
      <c r="H1057" s="89">
        <v>359053150</v>
      </c>
      <c r="I1057" s="99"/>
      <c r="J1057" s="86"/>
      <c r="K1057" s="84"/>
      <c r="L1057" s="232" t="s">
        <v>649</v>
      </c>
    </row>
    <row r="1058" spans="2:12" ht="27.6">
      <c r="B1058" s="88" t="s">
        <v>485</v>
      </c>
      <c r="C1058" s="84" t="s">
        <v>6106</v>
      </c>
      <c r="D1058" s="84"/>
      <c r="E1058" s="49"/>
      <c r="F1058" s="84"/>
      <c r="G1058" s="49"/>
      <c r="H1058" s="89">
        <v>2070090240</v>
      </c>
      <c r="I1058" s="99"/>
      <c r="J1058" s="86"/>
      <c r="K1058" s="84"/>
      <c r="L1058" s="232" t="s">
        <v>649</v>
      </c>
    </row>
    <row r="1059" spans="2:12" ht="27.6">
      <c r="B1059" s="88" t="s">
        <v>485</v>
      </c>
      <c r="C1059" s="84" t="s">
        <v>6106</v>
      </c>
      <c r="D1059" s="84"/>
      <c r="E1059" s="49"/>
      <c r="F1059" s="84"/>
      <c r="G1059" s="49"/>
      <c r="H1059" s="89">
        <v>230158916</v>
      </c>
      <c r="I1059" s="99"/>
      <c r="J1059" s="86"/>
      <c r="K1059" s="84"/>
      <c r="L1059" s="232" t="s">
        <v>649</v>
      </c>
    </row>
    <row r="1060" spans="2:12" ht="27.6">
      <c r="B1060" s="88" t="s">
        <v>485</v>
      </c>
      <c r="C1060" s="84" t="s">
        <v>6106</v>
      </c>
      <c r="D1060" s="84"/>
      <c r="E1060" s="49"/>
      <c r="F1060" s="84"/>
      <c r="G1060" s="49"/>
      <c r="H1060" s="89">
        <v>1852828583</v>
      </c>
      <c r="I1060" s="99"/>
      <c r="J1060" s="86"/>
      <c r="K1060" s="84"/>
      <c r="L1060" s="232" t="s">
        <v>649</v>
      </c>
    </row>
    <row r="1061" spans="2:12" ht="27.6">
      <c r="B1061" s="88" t="s">
        <v>485</v>
      </c>
      <c r="C1061" s="84" t="s">
        <v>6106</v>
      </c>
      <c r="D1061" s="84"/>
      <c r="E1061" s="49"/>
      <c r="F1061" s="84"/>
      <c r="G1061" s="49"/>
      <c r="H1061" s="89">
        <v>355949654</v>
      </c>
      <c r="I1061" s="99"/>
      <c r="J1061" s="86"/>
      <c r="K1061" s="84"/>
      <c r="L1061" s="232" t="s">
        <v>649</v>
      </c>
    </row>
    <row r="1062" spans="2:12" ht="27.6">
      <c r="B1062" s="88" t="s">
        <v>485</v>
      </c>
      <c r="C1062" s="84" t="s">
        <v>6106</v>
      </c>
      <c r="D1062" s="84"/>
      <c r="E1062" s="49"/>
      <c r="F1062" s="84"/>
      <c r="G1062" s="49"/>
      <c r="H1062" s="89">
        <v>949735103</v>
      </c>
      <c r="I1062" s="99"/>
      <c r="J1062" s="86"/>
      <c r="K1062" s="84"/>
      <c r="L1062" s="232" t="s">
        <v>649</v>
      </c>
    </row>
    <row r="1063" spans="2:12" ht="27.6">
      <c r="B1063" s="88" t="s">
        <v>485</v>
      </c>
      <c r="C1063" s="84" t="s">
        <v>6106</v>
      </c>
      <c r="D1063" s="84"/>
      <c r="E1063" s="49"/>
      <c r="F1063" s="84"/>
      <c r="G1063" s="49"/>
      <c r="H1063" s="89">
        <v>1690142881</v>
      </c>
      <c r="I1063" s="99"/>
      <c r="J1063" s="86"/>
      <c r="K1063" s="84"/>
      <c r="L1063" s="232" t="s">
        <v>649</v>
      </c>
    </row>
    <row r="1064" spans="2:12" ht="27.6">
      <c r="B1064" s="88" t="s">
        <v>485</v>
      </c>
      <c r="C1064" s="84" t="s">
        <v>6106</v>
      </c>
      <c r="D1064" s="84"/>
      <c r="E1064" s="49"/>
      <c r="F1064" s="84"/>
      <c r="G1064" s="49"/>
      <c r="H1064" s="89">
        <v>1558903721</v>
      </c>
      <c r="I1064" s="99"/>
      <c r="J1064" s="86"/>
      <c r="K1064" s="84"/>
      <c r="L1064" s="232" t="s">
        <v>649</v>
      </c>
    </row>
    <row r="1065" spans="2:12" ht="27.6">
      <c r="B1065" s="88" t="s">
        <v>485</v>
      </c>
      <c r="C1065" s="84" t="s">
        <v>6106</v>
      </c>
      <c r="D1065" s="84"/>
      <c r="E1065" s="49"/>
      <c r="F1065" s="84"/>
      <c r="G1065" s="49"/>
      <c r="H1065" s="89">
        <v>909651143</v>
      </c>
      <c r="I1065" s="99"/>
      <c r="J1065" s="86"/>
      <c r="K1065" s="84"/>
      <c r="L1065" s="232" t="s">
        <v>649</v>
      </c>
    </row>
    <row r="1066" spans="2:12">
      <c r="B1066" s="88" t="s">
        <v>5273</v>
      </c>
      <c r="C1066" s="84" t="s">
        <v>6651</v>
      </c>
      <c r="D1066" s="84"/>
      <c r="E1066" s="49"/>
      <c r="F1066" s="84"/>
      <c r="G1066" s="49"/>
      <c r="H1066" s="89">
        <v>100204674</v>
      </c>
      <c r="I1066" s="99"/>
      <c r="J1066" s="86"/>
      <c r="K1066" s="84"/>
      <c r="L1066" s="232" t="s">
        <v>649</v>
      </c>
    </row>
    <row r="1067" spans="2:12">
      <c r="B1067" s="88" t="s">
        <v>5273</v>
      </c>
      <c r="C1067" s="84" t="s">
        <v>6651</v>
      </c>
      <c r="D1067" s="84"/>
      <c r="E1067" s="49"/>
      <c r="F1067" s="84"/>
      <c r="G1067" s="49"/>
      <c r="H1067" s="89">
        <v>569494807</v>
      </c>
      <c r="I1067" s="99"/>
      <c r="J1067" s="86"/>
      <c r="K1067" s="84"/>
      <c r="L1067" s="232" t="s">
        <v>649</v>
      </c>
    </row>
    <row r="1068" spans="2:12">
      <c r="B1068" s="88" t="s">
        <v>5273</v>
      </c>
      <c r="C1068" s="84" t="s">
        <v>6651</v>
      </c>
      <c r="D1068" s="84"/>
      <c r="E1068" s="49"/>
      <c r="F1068" s="84"/>
      <c r="G1068" s="49"/>
      <c r="H1068" s="89">
        <v>7264029</v>
      </c>
      <c r="I1068" s="99"/>
      <c r="J1068" s="86"/>
      <c r="K1068" s="84"/>
      <c r="L1068" s="232" t="s">
        <v>649</v>
      </c>
    </row>
    <row r="1069" spans="2:12">
      <c r="B1069" s="88" t="s">
        <v>5273</v>
      </c>
      <c r="C1069" s="84" t="s">
        <v>6651</v>
      </c>
      <c r="D1069" s="84"/>
      <c r="E1069" s="49"/>
      <c r="F1069" s="84"/>
      <c r="G1069" s="49"/>
      <c r="H1069" s="89">
        <v>5984607</v>
      </c>
      <c r="I1069" s="99"/>
      <c r="J1069" s="86"/>
      <c r="K1069" s="84"/>
      <c r="L1069" s="232" t="s">
        <v>649</v>
      </c>
    </row>
    <row r="1070" spans="2:12">
      <c r="B1070" s="88" t="s">
        <v>5273</v>
      </c>
      <c r="C1070" s="84" t="s">
        <v>6651</v>
      </c>
      <c r="D1070" s="84"/>
      <c r="E1070" s="49"/>
      <c r="F1070" s="84"/>
      <c r="G1070" s="49"/>
      <c r="H1070" s="89">
        <v>110973405</v>
      </c>
      <c r="I1070" s="99"/>
      <c r="J1070" s="86"/>
      <c r="K1070" s="84"/>
      <c r="L1070" s="232" t="s">
        <v>649</v>
      </c>
    </row>
    <row r="1071" spans="2:12">
      <c r="B1071" s="88" t="s">
        <v>5273</v>
      </c>
      <c r="C1071" s="84" t="s">
        <v>6651</v>
      </c>
      <c r="D1071" s="84"/>
      <c r="E1071" s="49"/>
      <c r="F1071" s="84"/>
      <c r="G1071" s="49"/>
      <c r="H1071" s="89">
        <v>720020009</v>
      </c>
      <c r="I1071" s="99"/>
      <c r="J1071" s="86"/>
      <c r="K1071" s="84"/>
      <c r="L1071" s="232" t="s">
        <v>649</v>
      </c>
    </row>
    <row r="1072" spans="2:12">
      <c r="B1072" s="88" t="s">
        <v>5273</v>
      </c>
      <c r="C1072" s="84" t="s">
        <v>6651</v>
      </c>
      <c r="D1072" s="84"/>
      <c r="E1072" s="49"/>
      <c r="F1072" s="84"/>
      <c r="G1072" s="49"/>
      <c r="H1072" s="89">
        <v>523426424</v>
      </c>
      <c r="I1072" s="99"/>
      <c r="J1072" s="86"/>
      <c r="K1072" s="84"/>
      <c r="L1072" s="232" t="s">
        <v>649</v>
      </c>
    </row>
    <row r="1073" spans="2:12">
      <c r="B1073" s="88" t="s">
        <v>5273</v>
      </c>
      <c r="C1073" s="84" t="s">
        <v>6651</v>
      </c>
      <c r="D1073" s="84"/>
      <c r="E1073" s="49"/>
      <c r="F1073" s="84"/>
      <c r="G1073" s="49"/>
      <c r="H1073" s="89">
        <v>286183334</v>
      </c>
      <c r="I1073" s="99"/>
      <c r="J1073" s="86"/>
      <c r="K1073" s="84"/>
      <c r="L1073" s="232" t="s">
        <v>649</v>
      </c>
    </row>
    <row r="1074" spans="2:12">
      <c r="B1074" s="88" t="s">
        <v>5273</v>
      </c>
      <c r="C1074" s="84" t="s">
        <v>6651</v>
      </c>
      <c r="D1074" s="84"/>
      <c r="E1074" s="49"/>
      <c r="F1074" s="84"/>
      <c r="G1074" s="49"/>
      <c r="H1074" s="89">
        <v>990892144</v>
      </c>
      <c r="I1074" s="99"/>
      <c r="J1074" s="86"/>
      <c r="K1074" s="84"/>
      <c r="L1074" s="232" t="s">
        <v>649</v>
      </c>
    </row>
    <row r="1075" spans="2:12">
      <c r="B1075" s="88" t="s">
        <v>5273</v>
      </c>
      <c r="C1075" s="84" t="s">
        <v>6651</v>
      </c>
      <c r="D1075" s="84"/>
      <c r="E1075" s="49"/>
      <c r="F1075" s="84"/>
      <c r="G1075" s="49"/>
      <c r="H1075" s="89">
        <v>7132681</v>
      </c>
      <c r="I1075" s="99"/>
      <c r="J1075" s="86"/>
      <c r="K1075" s="84"/>
      <c r="L1075" s="232" t="s">
        <v>649</v>
      </c>
    </row>
    <row r="1076" spans="2:12">
      <c r="B1076" s="88" t="s">
        <v>5273</v>
      </c>
      <c r="C1076" s="84" t="s">
        <v>6651</v>
      </c>
      <c r="D1076" s="84"/>
      <c r="E1076" s="49"/>
      <c r="F1076" s="84"/>
      <c r="G1076" s="49"/>
      <c r="H1076" s="89">
        <v>161105303</v>
      </c>
      <c r="I1076" s="99"/>
      <c r="J1076" s="86"/>
      <c r="K1076" s="84"/>
      <c r="L1076" s="232" t="s">
        <v>649</v>
      </c>
    </row>
    <row r="1077" spans="2:12">
      <c r="B1077" s="88" t="s">
        <v>5273</v>
      </c>
      <c r="C1077" s="84" t="s">
        <v>6651</v>
      </c>
      <c r="D1077" s="84"/>
      <c r="E1077" s="49"/>
      <c r="F1077" s="84"/>
      <c r="G1077" s="49"/>
      <c r="H1077" s="89">
        <v>108324437</v>
      </c>
      <c r="I1077" s="99"/>
      <c r="J1077" s="86"/>
      <c r="K1077" s="84"/>
      <c r="L1077" s="232" t="s">
        <v>649</v>
      </c>
    </row>
    <row r="1078" spans="2:12">
      <c r="B1078" s="88" t="s">
        <v>5273</v>
      </c>
      <c r="C1078" s="84" t="s">
        <v>6651</v>
      </c>
      <c r="D1078" s="84"/>
      <c r="E1078" s="49"/>
      <c r="F1078" s="84"/>
      <c r="G1078" s="49"/>
      <c r="H1078" s="89">
        <v>1083483001</v>
      </c>
      <c r="I1078" s="99"/>
      <c r="J1078" s="86"/>
      <c r="K1078" s="84"/>
      <c r="L1078" s="232" t="s">
        <v>649</v>
      </c>
    </row>
    <row r="1079" spans="2:12">
      <c r="B1079" s="88" t="s">
        <v>5273</v>
      </c>
      <c r="C1079" s="84" t="s">
        <v>6651</v>
      </c>
      <c r="D1079" s="84"/>
      <c r="E1079" s="49"/>
      <c r="F1079" s="84"/>
      <c r="G1079" s="49"/>
      <c r="H1079" s="89">
        <v>67752907</v>
      </c>
      <c r="I1079" s="99"/>
      <c r="J1079" s="86"/>
      <c r="K1079" s="84"/>
      <c r="L1079" s="232" t="s">
        <v>649</v>
      </c>
    </row>
    <row r="1080" spans="2:12">
      <c r="B1080" s="88" t="s">
        <v>5273</v>
      </c>
      <c r="C1080" s="84" t="s">
        <v>6651</v>
      </c>
      <c r="D1080" s="84"/>
      <c r="E1080" s="49"/>
      <c r="F1080" s="84"/>
      <c r="G1080" s="49"/>
      <c r="H1080" s="89">
        <v>32275248</v>
      </c>
      <c r="I1080" s="99"/>
      <c r="J1080" s="86"/>
      <c r="K1080" s="84"/>
      <c r="L1080" s="232" t="s">
        <v>649</v>
      </c>
    </row>
    <row r="1081" spans="2:12">
      <c r="B1081" s="88" t="s">
        <v>5273</v>
      </c>
      <c r="C1081" s="84" t="s">
        <v>6651</v>
      </c>
      <c r="D1081" s="84"/>
      <c r="E1081" s="49"/>
      <c r="F1081" s="84"/>
      <c r="G1081" s="49"/>
      <c r="H1081" s="89">
        <v>174900828</v>
      </c>
      <c r="I1081" s="99"/>
      <c r="J1081" s="86"/>
      <c r="K1081" s="84"/>
      <c r="L1081" s="232" t="s">
        <v>649</v>
      </c>
    </row>
    <row r="1082" spans="2:12">
      <c r="B1082" s="88" t="s">
        <v>5273</v>
      </c>
      <c r="C1082" s="84" t="s">
        <v>6651</v>
      </c>
      <c r="D1082" s="84"/>
      <c r="E1082" s="49"/>
      <c r="F1082" s="84"/>
      <c r="G1082" s="49"/>
      <c r="H1082" s="89">
        <v>917598566</v>
      </c>
      <c r="I1082" s="99"/>
      <c r="J1082" s="86"/>
      <c r="K1082" s="84"/>
      <c r="L1082" s="232" t="s">
        <v>649</v>
      </c>
    </row>
    <row r="1083" spans="2:12">
      <c r="B1083" s="88" t="s">
        <v>5273</v>
      </c>
      <c r="C1083" s="84" t="s">
        <v>6651</v>
      </c>
      <c r="D1083" s="84"/>
      <c r="E1083" s="49"/>
      <c r="F1083" s="84"/>
      <c r="G1083" s="49"/>
      <c r="H1083" s="89">
        <v>165872744</v>
      </c>
      <c r="I1083" s="99"/>
      <c r="J1083" s="86"/>
      <c r="K1083" s="84"/>
      <c r="L1083" s="232" t="s">
        <v>649</v>
      </c>
    </row>
    <row r="1084" spans="2:12">
      <c r="B1084" s="88" t="s">
        <v>5273</v>
      </c>
      <c r="C1084" s="84" t="s">
        <v>6651</v>
      </c>
      <c r="D1084" s="84"/>
      <c r="E1084" s="49"/>
      <c r="F1084" s="84"/>
      <c r="G1084" s="49"/>
      <c r="H1084" s="89">
        <v>905678844</v>
      </c>
      <c r="I1084" s="99"/>
      <c r="J1084" s="86"/>
      <c r="K1084" s="84"/>
      <c r="L1084" s="232" t="s">
        <v>649</v>
      </c>
    </row>
    <row r="1085" spans="2:12">
      <c r="B1085" s="88" t="s">
        <v>5273</v>
      </c>
      <c r="C1085" s="84" t="s">
        <v>6651</v>
      </c>
      <c r="D1085" s="84"/>
      <c r="E1085" s="49"/>
      <c r="F1085" s="84"/>
      <c r="G1085" s="49"/>
      <c r="H1085" s="89">
        <v>1020185430</v>
      </c>
      <c r="I1085" s="99"/>
      <c r="J1085" s="86"/>
      <c r="K1085" s="84"/>
      <c r="L1085" s="232" t="s">
        <v>649</v>
      </c>
    </row>
    <row r="1086" spans="2:12">
      <c r="B1086" s="88" t="s">
        <v>5273</v>
      </c>
      <c r="C1086" s="84" t="s">
        <v>6651</v>
      </c>
      <c r="D1086" s="84"/>
      <c r="E1086" s="49"/>
      <c r="F1086" s="84"/>
      <c r="G1086" s="49"/>
      <c r="H1086" s="89">
        <v>152943305</v>
      </c>
      <c r="I1086" s="99"/>
      <c r="J1086" s="86"/>
      <c r="K1086" s="84"/>
      <c r="L1086" s="232" t="s">
        <v>649</v>
      </c>
    </row>
    <row r="1087" spans="2:12">
      <c r="B1087" s="88" t="s">
        <v>5273</v>
      </c>
      <c r="C1087" s="84" t="s">
        <v>6651</v>
      </c>
      <c r="D1087" s="84"/>
      <c r="E1087" s="49"/>
      <c r="F1087" s="84"/>
      <c r="G1087" s="49"/>
      <c r="H1087" s="89">
        <v>152794844</v>
      </c>
      <c r="I1087" s="99"/>
      <c r="J1087" s="86"/>
      <c r="K1087" s="84"/>
      <c r="L1087" s="232" t="s">
        <v>649</v>
      </c>
    </row>
    <row r="1088" spans="2:12">
      <c r="B1088" s="88" t="s">
        <v>5273</v>
      </c>
      <c r="C1088" s="84" t="s">
        <v>6651</v>
      </c>
      <c r="D1088" s="84"/>
      <c r="E1088" s="49"/>
      <c r="F1088" s="84"/>
      <c r="G1088" s="49"/>
      <c r="H1088" s="89">
        <v>1093338180</v>
      </c>
      <c r="I1088" s="99"/>
      <c r="J1088" s="86"/>
      <c r="K1088" s="84"/>
      <c r="L1088" s="232" t="s">
        <v>649</v>
      </c>
    </row>
    <row r="1089" spans="2:12">
      <c r="B1089" s="88" t="s">
        <v>5273</v>
      </c>
      <c r="C1089" s="84" t="s">
        <v>6651</v>
      </c>
      <c r="D1089" s="84"/>
      <c r="E1089" s="49"/>
      <c r="F1089" s="84"/>
      <c r="G1089" s="49"/>
      <c r="H1089" s="89">
        <v>865511057</v>
      </c>
      <c r="I1089" s="99"/>
      <c r="J1089" s="86"/>
      <c r="K1089" s="84"/>
      <c r="L1089" s="232" t="s">
        <v>649</v>
      </c>
    </row>
    <row r="1090" spans="2:12">
      <c r="B1090" s="88" t="s">
        <v>5273</v>
      </c>
      <c r="C1090" s="84" t="s">
        <v>6651</v>
      </c>
      <c r="D1090" s="84"/>
      <c r="E1090" s="49"/>
      <c r="F1090" s="84"/>
      <c r="G1090" s="49"/>
      <c r="H1090" s="89">
        <v>179241441</v>
      </c>
      <c r="I1090" s="99"/>
      <c r="J1090" s="86"/>
      <c r="K1090" s="84"/>
      <c r="L1090" s="232" t="s">
        <v>649</v>
      </c>
    </row>
    <row r="1091" spans="2:12">
      <c r="B1091" s="88" t="s">
        <v>5273</v>
      </c>
      <c r="C1091" s="84" t="s">
        <v>6651</v>
      </c>
      <c r="D1091" s="84"/>
      <c r="E1091" s="49"/>
      <c r="F1091" s="84"/>
      <c r="G1091" s="49"/>
      <c r="H1091" s="89">
        <v>838998549</v>
      </c>
      <c r="I1091" s="99"/>
      <c r="J1091" s="86"/>
      <c r="K1091" s="84"/>
      <c r="L1091" s="232" t="s">
        <v>649</v>
      </c>
    </row>
    <row r="1092" spans="2:12">
      <c r="B1092" s="88" t="s">
        <v>5273</v>
      </c>
      <c r="C1092" s="84" t="s">
        <v>6651</v>
      </c>
      <c r="D1092" s="84"/>
      <c r="E1092" s="49"/>
      <c r="F1092" s="84"/>
      <c r="G1092" s="49"/>
      <c r="H1092" s="89">
        <v>119747899</v>
      </c>
      <c r="I1092" s="99"/>
      <c r="J1092" s="86"/>
      <c r="K1092" s="84"/>
      <c r="L1092" s="232" t="s">
        <v>649</v>
      </c>
    </row>
    <row r="1093" spans="2:12">
      <c r="B1093" s="88" t="s">
        <v>5273</v>
      </c>
      <c r="C1093" s="84" t="s">
        <v>6651</v>
      </c>
      <c r="D1093" s="84"/>
      <c r="E1093" s="49"/>
      <c r="F1093" s="84"/>
      <c r="G1093" s="49"/>
      <c r="H1093" s="89">
        <v>171536762</v>
      </c>
      <c r="I1093" s="99"/>
      <c r="J1093" s="86"/>
      <c r="K1093" s="84"/>
      <c r="L1093" s="232" t="s">
        <v>649</v>
      </c>
    </row>
    <row r="1094" spans="2:12">
      <c r="B1094" s="88" t="s">
        <v>5273</v>
      </c>
      <c r="C1094" s="84" t="s">
        <v>6651</v>
      </c>
      <c r="D1094" s="84"/>
      <c r="E1094" s="49"/>
      <c r="F1094" s="84"/>
      <c r="G1094" s="49"/>
      <c r="H1094" s="89">
        <v>708788109</v>
      </c>
      <c r="I1094" s="99"/>
      <c r="J1094" s="86"/>
      <c r="K1094" s="84"/>
      <c r="L1094" s="232" t="s">
        <v>649</v>
      </c>
    </row>
    <row r="1095" spans="2:12">
      <c r="B1095" s="88" t="s">
        <v>489</v>
      </c>
      <c r="C1095" s="84" t="s">
        <v>6652</v>
      </c>
      <c r="D1095" s="84"/>
      <c r="E1095" s="49" t="s">
        <v>6653</v>
      </c>
      <c r="F1095" s="84"/>
      <c r="G1095" s="49"/>
      <c r="H1095" s="89"/>
      <c r="I1095" s="99">
        <v>717157</v>
      </c>
      <c r="J1095" s="86"/>
      <c r="K1095" s="84"/>
      <c r="L1095" s="101" t="s">
        <v>744</v>
      </c>
    </row>
    <row r="1096" spans="2:12">
      <c r="B1096" s="88" t="s">
        <v>5367</v>
      </c>
      <c r="C1096" s="84" t="s">
        <v>5368</v>
      </c>
      <c r="D1096" s="84"/>
      <c r="E1096" s="49" t="s">
        <v>6654</v>
      </c>
      <c r="F1096" s="84"/>
      <c r="G1096" s="49"/>
      <c r="H1096" s="89"/>
      <c r="I1096" s="99">
        <v>15940000</v>
      </c>
      <c r="J1096" s="86"/>
      <c r="K1096" s="84"/>
      <c r="L1096" s="101" t="s">
        <v>744</v>
      </c>
    </row>
    <row r="1097" spans="2:12">
      <c r="B1097" s="88" t="s">
        <v>6046</v>
      </c>
      <c r="C1097" s="84" t="s">
        <v>6655</v>
      </c>
      <c r="D1097" s="84"/>
      <c r="E1097" s="49" t="s">
        <v>6656</v>
      </c>
      <c r="F1097" s="84"/>
      <c r="G1097" s="49"/>
      <c r="H1097" s="89"/>
      <c r="I1097" s="99">
        <v>251406</v>
      </c>
      <c r="J1097" s="86"/>
      <c r="K1097" s="84"/>
      <c r="L1097" s="101" t="s">
        <v>744</v>
      </c>
    </row>
    <row r="1098" spans="2:12">
      <c r="B1098" s="88" t="s">
        <v>4774</v>
      </c>
      <c r="C1098" s="84" t="s">
        <v>4775</v>
      </c>
      <c r="D1098" s="84"/>
      <c r="E1098" s="49" t="s">
        <v>6657</v>
      </c>
      <c r="F1098" s="84"/>
      <c r="G1098" s="49"/>
      <c r="H1098" s="89"/>
      <c r="I1098" s="99">
        <v>1200000</v>
      </c>
      <c r="J1098" s="86"/>
      <c r="K1098" s="84"/>
      <c r="L1098" s="101" t="s">
        <v>744</v>
      </c>
    </row>
    <row r="1099" spans="2:12">
      <c r="B1099" s="88" t="s">
        <v>5568</v>
      </c>
      <c r="C1099" s="84" t="s">
        <v>5569</v>
      </c>
      <c r="D1099" s="84"/>
      <c r="E1099" s="49" t="s">
        <v>6658</v>
      </c>
      <c r="F1099" s="84"/>
      <c r="G1099" s="49"/>
      <c r="H1099" s="89"/>
      <c r="I1099" s="99">
        <v>12225000</v>
      </c>
      <c r="J1099" s="86"/>
      <c r="K1099" s="84"/>
      <c r="L1099" s="101" t="s">
        <v>744</v>
      </c>
    </row>
    <row r="1100" spans="2:12">
      <c r="B1100" s="88" t="s">
        <v>4735</v>
      </c>
      <c r="C1100" s="84" t="s">
        <v>4736</v>
      </c>
      <c r="D1100" s="84"/>
      <c r="E1100" s="49" t="s">
        <v>6659</v>
      </c>
      <c r="F1100" s="84"/>
      <c r="G1100" s="49"/>
      <c r="H1100" s="89"/>
      <c r="I1100" s="99">
        <v>762280</v>
      </c>
      <c r="J1100" s="86"/>
      <c r="K1100" s="84"/>
      <c r="L1100" s="101" t="s">
        <v>744</v>
      </c>
    </row>
    <row r="1101" spans="2:12" ht="27.6">
      <c r="B1101" s="88" t="s">
        <v>5452</v>
      </c>
      <c r="C1101" s="84" t="s">
        <v>5453</v>
      </c>
      <c r="D1101" s="84"/>
      <c r="E1101" s="49" t="s">
        <v>6660</v>
      </c>
      <c r="F1101" s="84"/>
      <c r="G1101" s="49"/>
      <c r="H1101" s="89"/>
      <c r="I1101" s="99">
        <v>7257000</v>
      </c>
      <c r="J1101" s="86"/>
      <c r="K1101" s="84"/>
      <c r="L1101" s="101" t="s">
        <v>744</v>
      </c>
    </row>
    <row r="1102" spans="2:12" ht="41.45">
      <c r="B1102" s="88" t="s">
        <v>5137</v>
      </c>
      <c r="C1102" s="84" t="s">
        <v>5138</v>
      </c>
      <c r="D1102" s="84"/>
      <c r="E1102" s="49" t="s">
        <v>6661</v>
      </c>
      <c r="F1102" s="84"/>
      <c r="G1102" s="49"/>
      <c r="H1102" s="89"/>
      <c r="I1102" s="99">
        <v>2710000</v>
      </c>
      <c r="J1102" s="86"/>
      <c r="K1102" s="84"/>
      <c r="L1102" s="101" t="s">
        <v>744</v>
      </c>
    </row>
    <row r="1103" spans="2:12" ht="27.6">
      <c r="B1103" s="88" t="s">
        <v>4820</v>
      </c>
      <c r="C1103" s="84" t="s">
        <v>4821</v>
      </c>
      <c r="D1103" s="84"/>
      <c r="E1103" s="49" t="s">
        <v>6662</v>
      </c>
      <c r="F1103" s="84"/>
      <c r="G1103" s="49"/>
      <c r="H1103" s="89"/>
      <c r="I1103" s="99">
        <v>315000</v>
      </c>
      <c r="J1103" s="86"/>
      <c r="K1103" s="84"/>
      <c r="L1103" s="101" t="s">
        <v>744</v>
      </c>
    </row>
    <row r="1104" spans="2:12" ht="27.6">
      <c r="B1104" s="88"/>
      <c r="C1104" s="84" t="s">
        <v>6663</v>
      </c>
      <c r="D1104" s="84"/>
      <c r="E1104" s="49" t="s">
        <v>6659</v>
      </c>
      <c r="F1104" s="84"/>
      <c r="G1104" s="49"/>
      <c r="H1104" s="89"/>
      <c r="I1104" s="99">
        <v>8340360</v>
      </c>
      <c r="J1104" s="86"/>
      <c r="K1104" s="84"/>
      <c r="L1104" s="101" t="s">
        <v>744</v>
      </c>
    </row>
    <row r="1105" spans="2:12">
      <c r="B1105" s="88"/>
      <c r="C1105" s="84" t="s">
        <v>6153</v>
      </c>
      <c r="D1105" s="84"/>
      <c r="E1105" s="49" t="s">
        <v>6664</v>
      </c>
      <c r="F1105" s="84"/>
      <c r="G1105" s="49"/>
      <c r="H1105" s="89"/>
      <c r="I1105" s="99">
        <v>765000</v>
      </c>
      <c r="J1105" s="86"/>
      <c r="K1105" s="84"/>
      <c r="L1105" s="101" t="s">
        <v>744</v>
      </c>
    </row>
    <row r="1106" spans="2:12">
      <c r="B1106" s="88"/>
      <c r="C1106" s="84" t="s">
        <v>6185</v>
      </c>
      <c r="D1106" s="84"/>
      <c r="E1106" s="49" t="s">
        <v>6665</v>
      </c>
      <c r="F1106" s="84"/>
      <c r="G1106" s="49"/>
      <c r="H1106" s="89"/>
      <c r="I1106" s="99">
        <v>108000</v>
      </c>
      <c r="J1106" s="86"/>
      <c r="K1106" s="84"/>
      <c r="L1106" s="101" t="s">
        <v>744</v>
      </c>
    </row>
    <row r="1107" spans="2:12">
      <c r="B1107" s="88" t="s">
        <v>4782</v>
      </c>
      <c r="C1107" s="84" t="s">
        <v>6666</v>
      </c>
      <c r="D1107" s="84"/>
      <c r="E1107" s="49" t="s">
        <v>6667</v>
      </c>
      <c r="F1107" s="84"/>
      <c r="G1107" s="49"/>
      <c r="H1107" s="89"/>
      <c r="I1107" s="99">
        <v>153000</v>
      </c>
      <c r="J1107" s="86"/>
      <c r="K1107" s="84"/>
      <c r="L1107" s="101" t="s">
        <v>744</v>
      </c>
    </row>
    <row r="1108" spans="2:12">
      <c r="B1108" s="88" t="s">
        <v>6050</v>
      </c>
      <c r="C1108" s="84" t="s">
        <v>6668</v>
      </c>
      <c r="D1108" s="84"/>
      <c r="E1108" s="49" t="s">
        <v>6669</v>
      </c>
      <c r="F1108" s="84"/>
      <c r="G1108" s="49"/>
      <c r="H1108" s="89"/>
      <c r="I1108" s="99">
        <v>2748483</v>
      </c>
      <c r="J1108" s="86"/>
      <c r="K1108" s="84"/>
      <c r="L1108" s="101" t="s">
        <v>744</v>
      </c>
    </row>
    <row r="1109" spans="2:12">
      <c r="B1109" s="88"/>
      <c r="C1109" s="84" t="s">
        <v>6168</v>
      </c>
      <c r="D1109" s="84"/>
      <c r="E1109" s="49" t="s">
        <v>6670</v>
      </c>
      <c r="F1109" s="84"/>
      <c r="G1109" s="49"/>
      <c r="H1109" s="89"/>
      <c r="I1109" s="99">
        <v>300000</v>
      </c>
      <c r="J1109" s="86"/>
      <c r="K1109" s="84"/>
      <c r="L1109" s="101" t="s">
        <v>744</v>
      </c>
    </row>
    <row r="1110" spans="2:12">
      <c r="B1110" s="88" t="s">
        <v>4731</v>
      </c>
      <c r="C1110" s="84" t="s">
        <v>4732</v>
      </c>
      <c r="D1110" s="84"/>
      <c r="E1110" s="49" t="s">
        <v>6671</v>
      </c>
      <c r="F1110" s="84"/>
      <c r="G1110" s="49"/>
      <c r="H1110" s="89"/>
      <c r="I1110" s="99">
        <v>812750</v>
      </c>
      <c r="J1110" s="86"/>
      <c r="K1110" s="84"/>
      <c r="L1110" s="101" t="s">
        <v>744</v>
      </c>
    </row>
    <row r="1111" spans="2:12">
      <c r="B1111" s="88"/>
      <c r="C1111" s="84" t="s">
        <v>6182</v>
      </c>
      <c r="D1111" s="84"/>
      <c r="E1111" s="49" t="s">
        <v>6672</v>
      </c>
      <c r="F1111" s="84"/>
      <c r="G1111" s="49"/>
      <c r="H1111" s="89"/>
      <c r="I1111" s="99">
        <v>135000</v>
      </c>
      <c r="J1111" s="86"/>
      <c r="K1111" s="84"/>
      <c r="L1111" s="101" t="s">
        <v>744</v>
      </c>
    </row>
    <row r="1112" spans="2:12">
      <c r="B1112" s="88" t="s">
        <v>576</v>
      </c>
      <c r="C1112" s="84" t="s">
        <v>6673</v>
      </c>
      <c r="D1112" s="84"/>
      <c r="E1112" s="49" t="s">
        <v>6674</v>
      </c>
      <c r="F1112" s="84"/>
      <c r="G1112" s="49"/>
      <c r="H1112" s="89"/>
      <c r="I1112" s="99">
        <v>12957463</v>
      </c>
      <c r="J1112" s="86"/>
      <c r="K1112" s="84"/>
      <c r="L1112" s="101" t="s">
        <v>744</v>
      </c>
    </row>
    <row r="1113" spans="2:12">
      <c r="B1113" s="88" t="s">
        <v>6119</v>
      </c>
      <c r="C1113" s="84" t="s">
        <v>6417</v>
      </c>
      <c r="D1113" s="84"/>
      <c r="E1113" s="49" t="s">
        <v>6675</v>
      </c>
      <c r="F1113" s="84"/>
      <c r="G1113" s="49"/>
      <c r="H1113" s="89"/>
      <c r="I1113" s="99">
        <v>5642948</v>
      </c>
      <c r="J1113" s="86"/>
      <c r="K1113" s="84"/>
      <c r="L1113" s="101" t="s">
        <v>744</v>
      </c>
    </row>
    <row r="1114" spans="2:12">
      <c r="B1114" s="237" t="s">
        <v>5624</v>
      </c>
      <c r="C1114" s="237" t="s">
        <v>5625</v>
      </c>
      <c r="D1114" s="237" t="s">
        <v>667</v>
      </c>
      <c r="E1114" s="237" t="s">
        <v>6676</v>
      </c>
      <c r="F1114" s="237" t="s">
        <v>6677</v>
      </c>
      <c r="G1114" s="237"/>
      <c r="H1114" s="234">
        <v>617255394</v>
      </c>
      <c r="I1114" s="234">
        <v>728361365</v>
      </c>
      <c r="J1114" s="237" t="s">
        <v>6678</v>
      </c>
      <c r="K1114" s="237" t="s">
        <v>6375</v>
      </c>
      <c r="L1114" s="101" t="s">
        <v>672</v>
      </c>
    </row>
    <row r="1115" spans="2:12">
      <c r="B1115" s="237" t="s">
        <v>5044</v>
      </c>
      <c r="C1115" s="237" t="s">
        <v>5045</v>
      </c>
      <c r="D1115" s="124" t="s">
        <v>667</v>
      </c>
      <c r="E1115" s="134" t="s">
        <v>6679</v>
      </c>
      <c r="F1115" s="124" t="s">
        <v>6680</v>
      </c>
      <c r="G1115" s="134"/>
      <c r="H1115" s="234">
        <v>40544750</v>
      </c>
      <c r="I1115" s="234">
        <v>47842805</v>
      </c>
      <c r="J1115" s="124" t="s">
        <v>6678</v>
      </c>
      <c r="K1115" s="237" t="s">
        <v>6375</v>
      </c>
      <c r="L1115" s="101" t="s">
        <v>672</v>
      </c>
    </row>
    <row r="1116" spans="2:12">
      <c r="B1116" s="237" t="s">
        <v>6003</v>
      </c>
      <c r="C1116" s="237" t="s">
        <v>6004</v>
      </c>
      <c r="D1116" s="124" t="s">
        <v>667</v>
      </c>
      <c r="E1116" s="134" t="s">
        <v>6681</v>
      </c>
      <c r="F1116" s="124" t="s">
        <v>6682</v>
      </c>
      <c r="G1116" s="134"/>
      <c r="H1116" s="234">
        <v>40320000</v>
      </c>
      <c r="I1116" s="234">
        <v>47577600</v>
      </c>
      <c r="J1116" s="124" t="s">
        <v>6678</v>
      </c>
      <c r="K1116" s="237" t="s">
        <v>6375</v>
      </c>
      <c r="L1116" s="101" t="s">
        <v>672</v>
      </c>
    </row>
    <row r="1117" spans="2:12">
      <c r="B1117" s="237" t="s">
        <v>5694</v>
      </c>
      <c r="C1117" s="237" t="s">
        <v>5695</v>
      </c>
      <c r="D1117" s="124" t="s">
        <v>667</v>
      </c>
      <c r="E1117" s="134" t="s">
        <v>6683</v>
      </c>
      <c r="F1117" s="124" t="s">
        <v>6684</v>
      </c>
      <c r="G1117" s="134"/>
      <c r="H1117" s="234">
        <v>370894325</v>
      </c>
      <c r="I1117" s="234">
        <v>437655303</v>
      </c>
      <c r="J1117" s="124" t="s">
        <v>6678</v>
      </c>
      <c r="K1117" s="237" t="s">
        <v>6375</v>
      </c>
      <c r="L1117" s="101" t="s">
        <v>672</v>
      </c>
    </row>
    <row r="1118" spans="2:12">
      <c r="B1118" s="237" t="s">
        <v>6685</v>
      </c>
      <c r="C1118" s="237" t="s">
        <v>6686</v>
      </c>
      <c r="D1118" s="124" t="s">
        <v>653</v>
      </c>
      <c r="E1118" s="134" t="s">
        <v>6687</v>
      </c>
      <c r="F1118" s="124" t="s">
        <v>6688</v>
      </c>
      <c r="G1118" s="134"/>
      <c r="H1118" s="234">
        <v>320405032</v>
      </c>
      <c r="I1118" s="234">
        <v>378077938</v>
      </c>
      <c r="J1118" s="124" t="s">
        <v>6678</v>
      </c>
      <c r="K1118" s="237" t="s">
        <v>6375</v>
      </c>
      <c r="L1118" s="101" t="s">
        <v>672</v>
      </c>
    </row>
    <row r="1119" spans="2:12">
      <c r="B1119" s="237" t="s">
        <v>6689</v>
      </c>
      <c r="C1119" s="237" t="s">
        <v>6690</v>
      </c>
      <c r="D1119" s="124" t="s">
        <v>653</v>
      </c>
      <c r="E1119" s="134" t="s">
        <v>6691</v>
      </c>
      <c r="F1119" s="124" t="s">
        <v>6692</v>
      </c>
      <c r="G1119" s="134"/>
      <c r="H1119" s="234">
        <v>584776949</v>
      </c>
      <c r="I1119" s="234">
        <v>690036800</v>
      </c>
      <c r="J1119" s="124" t="s">
        <v>6678</v>
      </c>
      <c r="K1119" s="237" t="s">
        <v>6375</v>
      </c>
      <c r="L1119" s="101" t="s">
        <v>672</v>
      </c>
    </row>
    <row r="1120" spans="2:12">
      <c r="B1120" s="237" t="s">
        <v>489</v>
      </c>
      <c r="C1120" s="237" t="s">
        <v>6084</v>
      </c>
      <c r="D1120" s="124" t="s">
        <v>667</v>
      </c>
      <c r="E1120" s="134" t="s">
        <v>6693</v>
      </c>
      <c r="F1120" s="124" t="s">
        <v>6694</v>
      </c>
      <c r="G1120" s="134"/>
      <c r="H1120" s="234">
        <v>30899895</v>
      </c>
      <c r="I1120" s="234">
        <v>36461876</v>
      </c>
      <c r="J1120" s="124" t="s">
        <v>6678</v>
      </c>
      <c r="K1120" s="237" t="s">
        <v>6375</v>
      </c>
      <c r="L1120" s="101" t="s">
        <v>672</v>
      </c>
    </row>
    <row r="1121" spans="2:12">
      <c r="B1121" s="237" t="s">
        <v>5806</v>
      </c>
      <c r="C1121" s="237" t="s">
        <v>6695</v>
      </c>
      <c r="D1121" s="124" t="s">
        <v>667</v>
      </c>
      <c r="E1121" s="134" t="s">
        <v>6696</v>
      </c>
      <c r="F1121" s="124" t="s">
        <v>6682</v>
      </c>
      <c r="G1121" s="134"/>
      <c r="H1121" s="234">
        <v>153434258</v>
      </c>
      <c r="I1121" s="234">
        <v>181052424</v>
      </c>
      <c r="J1121" s="124" t="s">
        <v>6678</v>
      </c>
      <c r="K1121" s="237" t="s">
        <v>6375</v>
      </c>
      <c r="L1121" s="101" t="s">
        <v>672</v>
      </c>
    </row>
    <row r="1122" spans="2:12">
      <c r="B1122" s="237" t="s">
        <v>5541</v>
      </c>
      <c r="C1122" s="237" t="s">
        <v>5542</v>
      </c>
      <c r="D1122" s="124" t="s">
        <v>653</v>
      </c>
      <c r="E1122" s="235" t="s">
        <v>6697</v>
      </c>
      <c r="F1122" s="124" t="s">
        <v>6698</v>
      </c>
      <c r="G1122" s="134"/>
      <c r="H1122" s="234">
        <v>60464250</v>
      </c>
      <c r="I1122" s="234">
        <v>71347815</v>
      </c>
      <c r="J1122" s="124" t="s">
        <v>6678</v>
      </c>
      <c r="K1122" s="237" t="s">
        <v>6375</v>
      </c>
      <c r="L1122" s="101" t="s">
        <v>672</v>
      </c>
    </row>
    <row r="1123" spans="2:12">
      <c r="B1123" s="237" t="s">
        <v>5050</v>
      </c>
      <c r="C1123" s="237" t="s">
        <v>5051</v>
      </c>
      <c r="D1123" s="124" t="s">
        <v>667</v>
      </c>
      <c r="E1123" s="134" t="s">
        <v>6699</v>
      </c>
      <c r="F1123" s="124" t="s">
        <v>6682</v>
      </c>
      <c r="G1123" s="134"/>
      <c r="H1123" s="234">
        <v>79382945</v>
      </c>
      <c r="I1123" s="234">
        <v>93671875</v>
      </c>
      <c r="J1123" s="124" t="s">
        <v>6678</v>
      </c>
      <c r="K1123" s="237" t="s">
        <v>6375</v>
      </c>
      <c r="L1123" s="101" t="s">
        <v>672</v>
      </c>
    </row>
    <row r="1124" spans="2:12">
      <c r="B1124" s="237" t="s">
        <v>439</v>
      </c>
      <c r="C1124" s="237" t="s">
        <v>5621</v>
      </c>
      <c r="D1124" s="124" t="s">
        <v>653</v>
      </c>
      <c r="E1124" s="134" t="s">
        <v>6700</v>
      </c>
      <c r="F1124" s="124" t="s">
        <v>6682</v>
      </c>
      <c r="G1124" s="134"/>
      <c r="H1124" s="234">
        <v>3678327536</v>
      </c>
      <c r="I1124" s="234">
        <v>4340426492</v>
      </c>
      <c r="J1124" s="124" t="s">
        <v>6678</v>
      </c>
      <c r="K1124" s="237" t="s">
        <v>6375</v>
      </c>
      <c r="L1124" s="101" t="s">
        <v>672</v>
      </c>
    </row>
    <row r="1125" spans="2:12">
      <c r="B1125" s="237" t="s">
        <v>5241</v>
      </c>
      <c r="C1125" s="237" t="s">
        <v>5242</v>
      </c>
      <c r="D1125" s="124" t="s">
        <v>667</v>
      </c>
      <c r="E1125" s="134" t="s">
        <v>6701</v>
      </c>
      <c r="F1125" s="124" t="s">
        <v>6682</v>
      </c>
      <c r="G1125" s="134"/>
      <c r="H1125" s="234">
        <v>38495000</v>
      </c>
      <c r="I1125" s="234">
        <v>45424100</v>
      </c>
      <c r="J1125" s="124" t="s">
        <v>6678</v>
      </c>
      <c r="K1125" s="237" t="s">
        <v>6375</v>
      </c>
      <c r="L1125" s="101" t="s">
        <v>672</v>
      </c>
    </row>
    <row r="1126" spans="2:12">
      <c r="B1126" s="237" t="s">
        <v>5653</v>
      </c>
      <c r="C1126" s="237" t="s">
        <v>5654</v>
      </c>
      <c r="D1126" s="124" t="s">
        <v>667</v>
      </c>
      <c r="E1126" s="134" t="s">
        <v>6702</v>
      </c>
      <c r="F1126" s="124" t="s">
        <v>6703</v>
      </c>
      <c r="G1126" s="134"/>
      <c r="H1126" s="234">
        <v>162214593</v>
      </c>
      <c r="I1126" s="234">
        <v>191413220</v>
      </c>
      <c r="J1126" s="124" t="s">
        <v>6678</v>
      </c>
      <c r="K1126" s="237" t="s">
        <v>6375</v>
      </c>
      <c r="L1126" s="101" t="s">
        <v>672</v>
      </c>
    </row>
    <row r="1127" spans="2:12">
      <c r="B1127" s="237" t="s">
        <v>5064</v>
      </c>
      <c r="C1127" s="237" t="s">
        <v>5065</v>
      </c>
      <c r="D1127" s="124" t="s">
        <v>653</v>
      </c>
      <c r="E1127" s="134" t="s">
        <v>6704</v>
      </c>
      <c r="F1127" s="124" t="s">
        <v>6682</v>
      </c>
      <c r="G1127" s="134"/>
      <c r="H1127" s="234">
        <v>152642000</v>
      </c>
      <c r="I1127" s="234">
        <v>180117560</v>
      </c>
      <c r="J1127" s="124" t="s">
        <v>6678</v>
      </c>
      <c r="K1127" s="237" t="s">
        <v>6375</v>
      </c>
      <c r="L1127" s="101" t="s">
        <v>672</v>
      </c>
    </row>
    <row r="1128" spans="2:12">
      <c r="B1128" s="237" t="s">
        <v>6019</v>
      </c>
      <c r="C1128" s="237" t="s">
        <v>6020</v>
      </c>
      <c r="D1128" s="124" t="s">
        <v>667</v>
      </c>
      <c r="E1128" s="134" t="s">
        <v>6705</v>
      </c>
      <c r="F1128" s="124" t="s">
        <v>6703</v>
      </c>
      <c r="G1128" s="134"/>
      <c r="H1128" s="234">
        <v>209000000</v>
      </c>
      <c r="I1128" s="234">
        <v>246620000</v>
      </c>
      <c r="J1128" s="124" t="s">
        <v>6678</v>
      </c>
      <c r="K1128" s="237" t="s">
        <v>6375</v>
      </c>
      <c r="L1128" s="101" t="s">
        <v>672</v>
      </c>
    </row>
    <row r="1129" spans="2:12">
      <c r="B1129" s="237" t="s">
        <v>117</v>
      </c>
      <c r="C1129" s="237" t="s">
        <v>5084</v>
      </c>
      <c r="D1129" s="124" t="s">
        <v>653</v>
      </c>
      <c r="E1129" s="134" t="s">
        <v>6706</v>
      </c>
      <c r="F1129" s="124" t="s">
        <v>6682</v>
      </c>
      <c r="G1129" s="134"/>
      <c r="H1129" s="234">
        <v>10276145386</v>
      </c>
      <c r="I1129" s="234">
        <v>12125851556</v>
      </c>
      <c r="J1129" s="124" t="s">
        <v>6678</v>
      </c>
      <c r="K1129" s="237" t="s">
        <v>6375</v>
      </c>
      <c r="L1129" s="101" t="s">
        <v>672</v>
      </c>
    </row>
    <row r="1130" spans="2:12">
      <c r="B1130" s="237" t="s">
        <v>5052</v>
      </c>
      <c r="C1130" s="237" t="s">
        <v>6707</v>
      </c>
      <c r="D1130" s="124" t="s">
        <v>667</v>
      </c>
      <c r="E1130" s="134" t="s">
        <v>6708</v>
      </c>
      <c r="F1130" s="124" t="s">
        <v>6709</v>
      </c>
      <c r="G1130" s="134"/>
      <c r="H1130" s="234">
        <v>197198240</v>
      </c>
      <c r="I1130" s="234">
        <v>232693923</v>
      </c>
      <c r="J1130" s="124" t="s">
        <v>6678</v>
      </c>
      <c r="K1130" s="237" t="s">
        <v>6375</v>
      </c>
      <c r="L1130" s="101" t="s">
        <v>672</v>
      </c>
    </row>
    <row r="1131" spans="2:12">
      <c r="B1131" s="237" t="s">
        <v>5030</v>
      </c>
      <c r="C1131" s="237" t="s">
        <v>5031</v>
      </c>
      <c r="D1131" s="124" t="s">
        <v>667</v>
      </c>
      <c r="E1131" s="235" t="s">
        <v>6710</v>
      </c>
      <c r="F1131" s="124" t="s">
        <v>6682</v>
      </c>
      <c r="G1131" s="134"/>
      <c r="H1131" s="234">
        <v>27351200</v>
      </c>
      <c r="I1131" s="234">
        <v>32274416</v>
      </c>
      <c r="J1131" s="124" t="s">
        <v>6678</v>
      </c>
      <c r="K1131" s="237" t="s">
        <v>6375</v>
      </c>
      <c r="L1131" s="101" t="s">
        <v>672</v>
      </c>
    </row>
    <row r="1132" spans="2:12">
      <c r="B1132" s="237" t="s">
        <v>5010</v>
      </c>
      <c r="C1132" s="237" t="s">
        <v>5011</v>
      </c>
      <c r="D1132" s="124" t="s">
        <v>653</v>
      </c>
      <c r="E1132" s="134" t="s">
        <v>6711</v>
      </c>
      <c r="F1132" s="124" t="s">
        <v>6682</v>
      </c>
      <c r="G1132" s="134"/>
      <c r="H1132" s="234">
        <v>85097903</v>
      </c>
      <c r="I1132" s="234">
        <v>100415526</v>
      </c>
      <c r="J1132" s="124" t="s">
        <v>6678</v>
      </c>
      <c r="K1132" s="237" t="s">
        <v>6375</v>
      </c>
      <c r="L1132" s="101" t="s">
        <v>672</v>
      </c>
    </row>
    <row r="1133" spans="2:12">
      <c r="B1133" s="237" t="s">
        <v>5056</v>
      </c>
      <c r="C1133" s="237" t="s">
        <v>5057</v>
      </c>
      <c r="D1133" s="124" t="s">
        <v>667</v>
      </c>
      <c r="E1133" s="134" t="s">
        <v>6712</v>
      </c>
      <c r="F1133" s="124" t="s">
        <v>6682</v>
      </c>
      <c r="G1133" s="134"/>
      <c r="H1133" s="234">
        <v>41892250</v>
      </c>
      <c r="I1133" s="234">
        <v>49432855</v>
      </c>
      <c r="J1133" s="124" t="s">
        <v>6678</v>
      </c>
      <c r="K1133" s="237" t="s">
        <v>6375</v>
      </c>
      <c r="L1133" s="101" t="s">
        <v>672</v>
      </c>
    </row>
    <row r="1134" spans="2:12">
      <c r="B1134" s="237" t="s">
        <v>4725</v>
      </c>
      <c r="C1134" s="237" t="s">
        <v>4726</v>
      </c>
      <c r="D1134" s="124" t="s">
        <v>667</v>
      </c>
      <c r="E1134" s="134" t="s">
        <v>6713</v>
      </c>
      <c r="F1134" s="124" t="s">
        <v>6682</v>
      </c>
      <c r="G1134" s="134"/>
      <c r="H1134" s="234">
        <v>65126000</v>
      </c>
      <c r="I1134" s="234">
        <v>76848680</v>
      </c>
      <c r="J1134" s="124" t="s">
        <v>6678</v>
      </c>
      <c r="K1134" s="237" t="s">
        <v>6375</v>
      </c>
      <c r="L1134" s="101" t="s">
        <v>672</v>
      </c>
    </row>
    <row r="1135" spans="2:12">
      <c r="B1135" s="237" t="s">
        <v>5048</v>
      </c>
      <c r="C1135" s="237" t="s">
        <v>5049</v>
      </c>
      <c r="D1135" s="124" t="s">
        <v>667</v>
      </c>
      <c r="E1135" s="235" t="s">
        <v>6714</v>
      </c>
      <c r="F1135" s="124" t="s">
        <v>6682</v>
      </c>
      <c r="G1135" s="134"/>
      <c r="H1135" s="234">
        <v>53629827</v>
      </c>
      <c r="I1135" s="234">
        <v>63283196</v>
      </c>
      <c r="J1135" s="124" t="s">
        <v>6678</v>
      </c>
      <c r="K1135" s="237" t="s">
        <v>6375</v>
      </c>
      <c r="L1135" s="101" t="s">
        <v>672</v>
      </c>
    </row>
    <row r="1136" spans="2:12">
      <c r="B1136" s="237" t="s">
        <v>5006</v>
      </c>
      <c r="C1136" s="237" t="s">
        <v>5007</v>
      </c>
      <c r="D1136" s="124" t="s">
        <v>667</v>
      </c>
      <c r="E1136" s="134" t="s">
        <v>6715</v>
      </c>
      <c r="F1136" s="124" t="s">
        <v>6682</v>
      </c>
      <c r="G1136" s="134"/>
      <c r="H1136" s="234">
        <v>33441909</v>
      </c>
      <c r="I1136" s="234">
        <v>39461453</v>
      </c>
      <c r="J1136" s="124" t="s">
        <v>6678</v>
      </c>
      <c r="K1136" s="237" t="s">
        <v>6375</v>
      </c>
      <c r="L1136" s="101" t="s">
        <v>672</v>
      </c>
    </row>
    <row r="1137" spans="2:12">
      <c r="B1137" s="237" t="s">
        <v>5872</v>
      </c>
      <c r="C1137" s="237" t="s">
        <v>5873</v>
      </c>
      <c r="D1137" s="124" t="s">
        <v>653</v>
      </c>
      <c r="E1137" s="235" t="s">
        <v>6716</v>
      </c>
      <c r="F1137" s="124" t="s">
        <v>6682</v>
      </c>
      <c r="G1137" s="134"/>
      <c r="H1137" s="234">
        <v>78613499</v>
      </c>
      <c r="I1137" s="234">
        <v>92763929</v>
      </c>
      <c r="J1137" s="124" t="s">
        <v>6678</v>
      </c>
      <c r="K1137" s="237" t="s">
        <v>6375</v>
      </c>
      <c r="L1137" s="101" t="s">
        <v>672</v>
      </c>
    </row>
    <row r="1138" spans="2:12">
      <c r="B1138" s="237" t="s">
        <v>5826</v>
      </c>
      <c r="C1138" s="237" t="s">
        <v>5827</v>
      </c>
      <c r="D1138" s="124" t="s">
        <v>653</v>
      </c>
      <c r="E1138" s="134" t="s">
        <v>6717</v>
      </c>
      <c r="F1138" s="124" t="s">
        <v>6682</v>
      </c>
      <c r="G1138" s="134"/>
      <c r="H1138" s="234">
        <v>2950484950</v>
      </c>
      <c r="I1138" s="234">
        <v>3481572241</v>
      </c>
      <c r="J1138" s="124" t="s">
        <v>6678</v>
      </c>
      <c r="K1138" s="237" t="s">
        <v>6375</v>
      </c>
      <c r="L1138" s="101" t="s">
        <v>672</v>
      </c>
    </row>
    <row r="1139" spans="2:12">
      <c r="B1139" s="237" t="s">
        <v>5060</v>
      </c>
      <c r="C1139" s="237" t="s">
        <v>5061</v>
      </c>
      <c r="D1139" s="124" t="s">
        <v>653</v>
      </c>
      <c r="E1139" s="134" t="s">
        <v>6718</v>
      </c>
      <c r="F1139" s="124" t="s">
        <v>6719</v>
      </c>
      <c r="G1139" s="134"/>
      <c r="H1139" s="234">
        <v>51639000</v>
      </c>
      <c r="I1139" s="234">
        <v>60934020</v>
      </c>
      <c r="J1139" s="124" t="s">
        <v>6678</v>
      </c>
      <c r="K1139" s="237" t="s">
        <v>6375</v>
      </c>
      <c r="L1139" s="101" t="s">
        <v>672</v>
      </c>
    </row>
    <row r="1140" spans="2:12">
      <c r="B1140" s="237" t="s">
        <v>5046</v>
      </c>
      <c r="C1140" s="237" t="s">
        <v>5047</v>
      </c>
      <c r="D1140" s="124" t="s">
        <v>653</v>
      </c>
      <c r="E1140" s="134" t="s">
        <v>6720</v>
      </c>
      <c r="F1140" s="124" t="s">
        <v>6719</v>
      </c>
      <c r="G1140" s="134"/>
      <c r="H1140" s="234">
        <v>45462263</v>
      </c>
      <c r="I1140" s="234">
        <v>53645470</v>
      </c>
      <c r="J1140" s="124" t="s">
        <v>6678</v>
      </c>
      <c r="K1140" s="237" t="s">
        <v>6375</v>
      </c>
      <c r="L1140" s="101" t="s">
        <v>672</v>
      </c>
    </row>
    <row r="1141" spans="2:12">
      <c r="B1141" s="237" t="s">
        <v>5066</v>
      </c>
      <c r="C1141" s="237" t="s">
        <v>5067</v>
      </c>
      <c r="D1141" s="124" t="s">
        <v>667</v>
      </c>
      <c r="E1141" s="134" t="s">
        <v>6721</v>
      </c>
      <c r="F1141" s="124" t="s">
        <v>6682</v>
      </c>
      <c r="G1141" s="134"/>
      <c r="H1141" s="234">
        <v>42816000</v>
      </c>
      <c r="I1141" s="234">
        <v>50522880</v>
      </c>
      <c r="J1141" s="124" t="s">
        <v>6678</v>
      </c>
      <c r="K1141" s="237" t="s">
        <v>6375</v>
      </c>
      <c r="L1141" s="101" t="s">
        <v>672</v>
      </c>
    </row>
    <row r="1142" spans="2:12">
      <c r="B1142" s="237" t="s">
        <v>5989</v>
      </c>
      <c r="C1142" s="237" t="s">
        <v>5990</v>
      </c>
      <c r="D1142" s="124" t="s">
        <v>653</v>
      </c>
      <c r="E1142" s="134" t="s">
        <v>6722</v>
      </c>
      <c r="F1142" s="124" t="s">
        <v>6682</v>
      </c>
      <c r="G1142" s="134"/>
      <c r="H1142" s="234">
        <v>324103647</v>
      </c>
      <c r="I1142" s="234">
        <v>382442303</v>
      </c>
      <c r="J1142" s="124" t="s">
        <v>6678</v>
      </c>
      <c r="K1142" s="237" t="s">
        <v>6375</v>
      </c>
      <c r="L1142" s="101" t="s">
        <v>672</v>
      </c>
    </row>
    <row r="1143" spans="2:12">
      <c r="B1143" s="237" t="s">
        <v>5688</v>
      </c>
      <c r="C1143" s="237" t="s">
        <v>5689</v>
      </c>
      <c r="D1143" s="124" t="s">
        <v>667</v>
      </c>
      <c r="E1143" s="134" t="s">
        <v>6723</v>
      </c>
      <c r="F1143" s="124" t="s">
        <v>6682</v>
      </c>
      <c r="G1143" s="134"/>
      <c r="H1143" s="234">
        <v>40500000</v>
      </c>
      <c r="I1143" s="234">
        <v>47790000</v>
      </c>
      <c r="J1143" s="124" t="s">
        <v>6678</v>
      </c>
      <c r="K1143" s="237" t="s">
        <v>6375</v>
      </c>
      <c r="L1143" s="101" t="s">
        <v>672</v>
      </c>
    </row>
    <row r="1144" spans="2:12">
      <c r="B1144" s="237" t="s">
        <v>5779</v>
      </c>
      <c r="C1144" s="237" t="s">
        <v>5780</v>
      </c>
      <c r="D1144" s="124" t="s">
        <v>667</v>
      </c>
      <c r="E1144" s="134" t="s">
        <v>6724</v>
      </c>
      <c r="F1144" s="124" t="s">
        <v>6682</v>
      </c>
      <c r="G1144" s="134"/>
      <c r="H1144" s="234">
        <v>26500000</v>
      </c>
      <c r="I1144" s="234">
        <v>31270000</v>
      </c>
      <c r="J1144" s="124" t="s">
        <v>6678</v>
      </c>
      <c r="K1144" s="237" t="s">
        <v>6375</v>
      </c>
      <c r="L1144" s="101" t="s">
        <v>672</v>
      </c>
    </row>
    <row r="1145" spans="2:12">
      <c r="B1145" s="237" t="s">
        <v>6038</v>
      </c>
      <c r="C1145" s="237" t="s">
        <v>6725</v>
      </c>
      <c r="D1145" s="124" t="s">
        <v>667</v>
      </c>
      <c r="E1145" s="134" t="s">
        <v>6726</v>
      </c>
      <c r="F1145" s="124" t="s">
        <v>6727</v>
      </c>
      <c r="G1145" s="134"/>
      <c r="H1145" s="234">
        <v>177098053</v>
      </c>
      <c r="I1145" s="234">
        <v>208975702</v>
      </c>
      <c r="J1145" s="124" t="s">
        <v>6678</v>
      </c>
      <c r="K1145" s="237" t="s">
        <v>6375</v>
      </c>
      <c r="L1145" s="101" t="s">
        <v>672</v>
      </c>
    </row>
    <row r="1146" spans="2:12">
      <c r="B1146" s="237" t="s">
        <v>5171</v>
      </c>
      <c r="C1146" s="237" t="s">
        <v>5172</v>
      </c>
      <c r="D1146" s="124" t="s">
        <v>667</v>
      </c>
      <c r="E1146" s="134" t="s">
        <v>6728</v>
      </c>
      <c r="F1146" s="124" t="s">
        <v>6682</v>
      </c>
      <c r="G1146" s="134"/>
      <c r="H1146" s="234">
        <v>280953504</v>
      </c>
      <c r="I1146" s="234">
        <v>331525135</v>
      </c>
      <c r="J1146" s="124" t="s">
        <v>6678</v>
      </c>
      <c r="K1146" s="237" t="s">
        <v>6375</v>
      </c>
      <c r="L1146" s="101" t="s">
        <v>672</v>
      </c>
    </row>
    <row r="1147" spans="2:12">
      <c r="B1147" s="237" t="s">
        <v>5273</v>
      </c>
      <c r="C1147" s="237" t="s">
        <v>5274</v>
      </c>
      <c r="D1147" s="124" t="s">
        <v>653</v>
      </c>
      <c r="E1147" s="134" t="s">
        <v>6729</v>
      </c>
      <c r="F1147" s="124" t="s">
        <v>6682</v>
      </c>
      <c r="G1147" s="134"/>
      <c r="H1147" s="234">
        <v>2626711261</v>
      </c>
      <c r="I1147" s="234">
        <v>3099519288</v>
      </c>
      <c r="J1147" s="124" t="s">
        <v>6678</v>
      </c>
      <c r="K1147" s="237" t="s">
        <v>6375</v>
      </c>
      <c r="L1147" s="101" t="s">
        <v>672</v>
      </c>
    </row>
    <row r="1148" spans="2:12">
      <c r="B1148" s="237" t="s">
        <v>528</v>
      </c>
      <c r="C1148" s="237" t="s">
        <v>6128</v>
      </c>
      <c r="D1148" s="124" t="s">
        <v>653</v>
      </c>
      <c r="E1148" s="134" t="s">
        <v>6730</v>
      </c>
      <c r="F1148" s="124" t="s">
        <v>6682</v>
      </c>
      <c r="G1148" s="134"/>
      <c r="H1148" s="234">
        <v>11556333043</v>
      </c>
      <c r="I1148" s="234">
        <v>13636472991</v>
      </c>
      <c r="J1148" s="124" t="s">
        <v>6678</v>
      </c>
      <c r="K1148" s="237" t="s">
        <v>6375</v>
      </c>
      <c r="L1148" s="101" t="s">
        <v>672</v>
      </c>
    </row>
    <row r="1149" spans="2:12">
      <c r="B1149" s="237" t="s">
        <v>6641</v>
      </c>
      <c r="C1149" s="237" t="s">
        <v>6642</v>
      </c>
      <c r="D1149" s="124" t="s">
        <v>667</v>
      </c>
      <c r="E1149" s="134" t="s">
        <v>6731</v>
      </c>
      <c r="F1149" s="124" t="s">
        <v>6682</v>
      </c>
      <c r="G1149" s="134"/>
      <c r="H1149" s="234">
        <v>38350000</v>
      </c>
      <c r="I1149" s="234">
        <v>45253000</v>
      </c>
      <c r="J1149" s="124" t="s">
        <v>6678</v>
      </c>
      <c r="K1149" s="237" t="s">
        <v>6375</v>
      </c>
      <c r="L1149" s="101" t="s">
        <v>672</v>
      </c>
    </row>
    <row r="1150" spans="2:12">
      <c r="B1150" s="237" t="s">
        <v>6126</v>
      </c>
      <c r="C1150" s="237" t="s">
        <v>6127</v>
      </c>
      <c r="D1150" s="124" t="s">
        <v>653</v>
      </c>
      <c r="E1150" s="134" t="s">
        <v>6732</v>
      </c>
      <c r="F1150" s="124" t="s">
        <v>6682</v>
      </c>
      <c r="G1150" s="134"/>
      <c r="H1150" s="234">
        <v>1032694976</v>
      </c>
      <c r="I1150" s="234">
        <v>1218580072</v>
      </c>
      <c r="J1150" s="124" t="s">
        <v>6678</v>
      </c>
      <c r="K1150" s="237" t="s">
        <v>6375</v>
      </c>
      <c r="L1150" s="101" t="s">
        <v>672</v>
      </c>
    </row>
    <row r="1151" spans="2:12">
      <c r="B1151" s="237" t="s">
        <v>6121</v>
      </c>
      <c r="C1151" s="237" t="s">
        <v>6733</v>
      </c>
      <c r="D1151" s="124" t="s">
        <v>653</v>
      </c>
      <c r="E1151" s="134" t="s">
        <v>6734</v>
      </c>
      <c r="F1151" s="124" t="s">
        <v>6682</v>
      </c>
      <c r="G1151" s="134"/>
      <c r="H1151" s="234">
        <v>641538822</v>
      </c>
      <c r="I1151" s="234">
        <v>757015810</v>
      </c>
      <c r="J1151" s="124" t="s">
        <v>6678</v>
      </c>
      <c r="K1151" s="237" t="s">
        <v>6375</v>
      </c>
      <c r="L1151" s="101" t="s">
        <v>672</v>
      </c>
    </row>
    <row r="1152" spans="2:12">
      <c r="B1152" s="237" t="s">
        <v>6121</v>
      </c>
      <c r="C1152" s="237" t="s">
        <v>6733</v>
      </c>
      <c r="D1152" s="124" t="s">
        <v>653</v>
      </c>
      <c r="E1152" s="134" t="s">
        <v>6735</v>
      </c>
      <c r="F1152" s="124" t="s">
        <v>6682</v>
      </c>
      <c r="G1152" s="134"/>
      <c r="H1152" s="234">
        <v>435104997</v>
      </c>
      <c r="I1152" s="234">
        <v>513423897</v>
      </c>
      <c r="J1152" s="124" t="s">
        <v>6678</v>
      </c>
      <c r="K1152" s="237" t="s">
        <v>6375</v>
      </c>
      <c r="L1152" s="101" t="s">
        <v>672</v>
      </c>
    </row>
    <row r="1153" spans="2:12">
      <c r="B1153" s="237" t="s">
        <v>4918</v>
      </c>
      <c r="C1153" s="237" t="s">
        <v>4919</v>
      </c>
      <c r="D1153" s="124" t="s">
        <v>667</v>
      </c>
      <c r="E1153" s="134" t="s">
        <v>6736</v>
      </c>
      <c r="F1153" s="124" t="s">
        <v>6737</v>
      </c>
      <c r="G1153" s="134"/>
      <c r="H1153" s="234">
        <v>102858854</v>
      </c>
      <c r="I1153" s="234">
        <v>121373448</v>
      </c>
      <c r="J1153" s="124" t="s">
        <v>6678</v>
      </c>
      <c r="K1153" s="237" t="s">
        <v>6375</v>
      </c>
      <c r="L1153" s="101" t="s">
        <v>672</v>
      </c>
    </row>
    <row r="1154" spans="2:12">
      <c r="B1154" s="237" t="s">
        <v>6001</v>
      </c>
      <c r="C1154" s="237" t="s">
        <v>6002</v>
      </c>
      <c r="D1154" s="124" t="s">
        <v>667</v>
      </c>
      <c r="E1154" s="134" t="s">
        <v>6738</v>
      </c>
      <c r="F1154" s="124" t="s">
        <v>6739</v>
      </c>
      <c r="G1154" s="134"/>
      <c r="H1154" s="234">
        <v>59410000</v>
      </c>
      <c r="I1154" s="234">
        <v>70103800</v>
      </c>
      <c r="J1154" s="124" t="s">
        <v>6678</v>
      </c>
      <c r="K1154" s="237" t="s">
        <v>6375</v>
      </c>
      <c r="L1154" s="101" t="s">
        <v>672</v>
      </c>
    </row>
    <row r="1155" spans="2:12">
      <c r="B1155" s="237" t="s">
        <v>5054</v>
      </c>
      <c r="C1155" s="237" t="s">
        <v>5055</v>
      </c>
      <c r="D1155" s="124" t="s">
        <v>653</v>
      </c>
      <c r="E1155" s="134" t="s">
        <v>6740</v>
      </c>
      <c r="F1155" s="124" t="s">
        <v>6682</v>
      </c>
      <c r="G1155" s="134"/>
      <c r="H1155" s="234">
        <v>74583919</v>
      </c>
      <c r="I1155" s="234">
        <v>88009024</v>
      </c>
      <c r="J1155" s="124" t="s">
        <v>6678</v>
      </c>
      <c r="K1155" s="237" t="s">
        <v>6375</v>
      </c>
      <c r="L1155" s="101" t="s">
        <v>672</v>
      </c>
    </row>
    <row r="1156" spans="2:12">
      <c r="B1156" s="237" t="s">
        <v>4733</v>
      </c>
      <c r="C1156" s="237" t="s">
        <v>6741</v>
      </c>
      <c r="D1156" s="124" t="s">
        <v>667</v>
      </c>
      <c r="E1156" s="134" t="s">
        <v>6742</v>
      </c>
      <c r="F1156" s="124" t="s">
        <v>6694</v>
      </c>
      <c r="G1156" s="134"/>
      <c r="H1156" s="234">
        <v>51475182</v>
      </c>
      <c r="I1156" s="234">
        <v>60740715</v>
      </c>
      <c r="J1156" s="124" t="s">
        <v>6678</v>
      </c>
      <c r="K1156" s="237" t="s">
        <v>6375</v>
      </c>
      <c r="L1156" s="101" t="s">
        <v>672</v>
      </c>
    </row>
    <row r="1157" spans="2:12">
      <c r="B1157" s="237" t="s">
        <v>5032</v>
      </c>
      <c r="C1157" s="237" t="s">
        <v>5033</v>
      </c>
      <c r="D1157" s="124" t="s">
        <v>653</v>
      </c>
      <c r="E1157" s="134" t="s">
        <v>6743</v>
      </c>
      <c r="F1157" s="124" t="s">
        <v>6682</v>
      </c>
      <c r="G1157" s="134"/>
      <c r="H1157" s="234">
        <v>106273562</v>
      </c>
      <c r="I1157" s="234">
        <v>125402803</v>
      </c>
      <c r="J1157" s="124" t="s">
        <v>6678</v>
      </c>
      <c r="K1157" s="237" t="s">
        <v>6375</v>
      </c>
      <c r="L1157" s="101" t="s">
        <v>672</v>
      </c>
    </row>
    <row r="1158" spans="2:12">
      <c r="B1158" s="237" t="s">
        <v>5068</v>
      </c>
      <c r="C1158" s="237" t="s">
        <v>5069</v>
      </c>
      <c r="D1158" s="124" t="s">
        <v>653</v>
      </c>
      <c r="E1158" s="134" t="s">
        <v>6744</v>
      </c>
      <c r="F1158" s="124" t="s">
        <v>6682</v>
      </c>
      <c r="G1158" s="134"/>
      <c r="H1158" s="234">
        <v>57160645</v>
      </c>
      <c r="I1158" s="234">
        <v>67449561</v>
      </c>
      <c r="J1158" s="124" t="s">
        <v>6678</v>
      </c>
      <c r="K1158" s="237" t="s">
        <v>6375</v>
      </c>
      <c r="L1158" s="101" t="s">
        <v>672</v>
      </c>
    </row>
    <row r="1159" spans="2:12">
      <c r="B1159" s="237" t="s">
        <v>5251</v>
      </c>
      <c r="C1159" s="237" t="s">
        <v>6745</v>
      </c>
      <c r="D1159" s="124" t="s">
        <v>667</v>
      </c>
      <c r="E1159" s="134" t="s">
        <v>6746</v>
      </c>
      <c r="F1159" s="124" t="s">
        <v>6747</v>
      </c>
      <c r="G1159" s="134"/>
      <c r="H1159" s="234">
        <v>166609132</v>
      </c>
      <c r="I1159" s="234">
        <v>196598776</v>
      </c>
      <c r="J1159" s="124" t="s">
        <v>6678</v>
      </c>
      <c r="K1159" s="237" t="s">
        <v>6375</v>
      </c>
      <c r="L1159" s="101" t="s">
        <v>672</v>
      </c>
    </row>
    <row r="1160" spans="2:12">
      <c r="B1160" s="237" t="s">
        <v>5761</v>
      </c>
      <c r="C1160" s="237" t="s">
        <v>6748</v>
      </c>
      <c r="D1160" s="124" t="s">
        <v>653</v>
      </c>
      <c r="E1160" s="134" t="s">
        <v>6749</v>
      </c>
      <c r="F1160" s="124" t="s">
        <v>6682</v>
      </c>
      <c r="G1160" s="134"/>
      <c r="H1160" s="234">
        <v>244679293</v>
      </c>
      <c r="I1160" s="234">
        <v>288721566</v>
      </c>
      <c r="J1160" s="124" t="s">
        <v>6678</v>
      </c>
      <c r="K1160" s="237" t="s">
        <v>6375</v>
      </c>
      <c r="L1160" s="101" t="s">
        <v>672</v>
      </c>
    </row>
    <row r="1161" spans="2:12">
      <c r="B1161" s="237" t="s">
        <v>5712</v>
      </c>
      <c r="C1161" s="237" t="s">
        <v>5713</v>
      </c>
      <c r="D1161" s="124" t="s">
        <v>667</v>
      </c>
      <c r="E1161" s="134" t="s">
        <v>6750</v>
      </c>
      <c r="F1161" s="124" t="s">
        <v>6682</v>
      </c>
      <c r="G1161" s="134"/>
      <c r="H1161" s="234">
        <v>116800000</v>
      </c>
      <c r="I1161" s="234">
        <v>137824000</v>
      </c>
      <c r="J1161" s="124" t="s">
        <v>6678</v>
      </c>
      <c r="K1161" s="237" t="s">
        <v>6375</v>
      </c>
      <c r="L1161" s="101" t="s">
        <v>672</v>
      </c>
    </row>
    <row r="1162" spans="2:12">
      <c r="B1162" s="237" t="s">
        <v>5415</v>
      </c>
      <c r="C1162" s="237" t="s">
        <v>5416</v>
      </c>
      <c r="D1162" s="124" t="s">
        <v>653</v>
      </c>
      <c r="E1162" s="134" t="s">
        <v>6751</v>
      </c>
      <c r="F1162" s="124" t="s">
        <v>6752</v>
      </c>
      <c r="G1162" s="134"/>
      <c r="H1162" s="234">
        <v>854169852</v>
      </c>
      <c r="I1162" s="234">
        <v>1007920425</v>
      </c>
      <c r="J1162" s="124" t="s">
        <v>6678</v>
      </c>
      <c r="K1162" s="237" t="s">
        <v>6375</v>
      </c>
      <c r="L1162" s="101" t="s">
        <v>672</v>
      </c>
    </row>
    <row r="1163" spans="2:12">
      <c r="B1163" s="237" t="s">
        <v>5747</v>
      </c>
      <c r="C1163" s="237" t="s">
        <v>5748</v>
      </c>
      <c r="D1163" s="124" t="s">
        <v>667</v>
      </c>
      <c r="E1163" s="134" t="s">
        <v>6753</v>
      </c>
      <c r="F1163" s="124" t="s">
        <v>6682</v>
      </c>
      <c r="G1163" s="134"/>
      <c r="H1163" s="234">
        <v>66755278</v>
      </c>
      <c r="I1163" s="234">
        <v>78771228</v>
      </c>
      <c r="J1163" s="124" t="s">
        <v>6678</v>
      </c>
      <c r="K1163" s="237" t="s">
        <v>6375</v>
      </c>
      <c r="L1163" s="101" t="s">
        <v>672</v>
      </c>
    </row>
    <row r="1164" spans="2:12">
      <c r="B1164" s="236" t="s">
        <v>497</v>
      </c>
      <c r="C1164" s="237" t="s">
        <v>498</v>
      </c>
      <c r="D1164" s="124" t="s">
        <v>653</v>
      </c>
      <c r="E1164" s="134" t="s">
        <v>6754</v>
      </c>
      <c r="F1164" s="124" t="s">
        <v>6755</v>
      </c>
      <c r="G1164" s="134"/>
      <c r="H1164" s="234"/>
      <c r="I1164" s="234">
        <v>5233157827</v>
      </c>
      <c r="J1164" s="124" t="s">
        <v>6328</v>
      </c>
      <c r="K1164" s="237" t="s">
        <v>6375</v>
      </c>
      <c r="L1164" s="101" t="s">
        <v>677</v>
      </c>
    </row>
    <row r="1165" spans="2:12">
      <c r="B1165" s="236" t="s">
        <v>5014</v>
      </c>
      <c r="C1165" s="237" t="s">
        <v>5015</v>
      </c>
      <c r="D1165" s="124" t="s">
        <v>653</v>
      </c>
      <c r="E1165" s="134" t="s">
        <v>6756</v>
      </c>
      <c r="F1165" s="124" t="s">
        <v>6755</v>
      </c>
      <c r="G1165" s="134"/>
      <c r="H1165" s="234"/>
      <c r="I1165" s="234">
        <v>4032889331</v>
      </c>
      <c r="J1165" s="124" t="s">
        <v>6328</v>
      </c>
      <c r="K1165" s="237" t="s">
        <v>6375</v>
      </c>
      <c r="L1165" s="101" t="s">
        <v>677</v>
      </c>
    </row>
    <row r="1166" spans="2:12">
      <c r="B1166" s="236" t="s">
        <v>5822</v>
      </c>
      <c r="C1166" s="237" t="s">
        <v>5823</v>
      </c>
      <c r="D1166" s="124" t="s">
        <v>653</v>
      </c>
      <c r="E1166" s="134" t="s">
        <v>6757</v>
      </c>
      <c r="F1166" s="124" t="s">
        <v>6755</v>
      </c>
      <c r="G1166" s="134"/>
      <c r="H1166" s="234"/>
      <c r="I1166" s="234">
        <v>3556304653</v>
      </c>
      <c r="J1166" s="124" t="s">
        <v>6328</v>
      </c>
      <c r="K1166" s="237" t="s">
        <v>6375</v>
      </c>
      <c r="L1166" s="101" t="s">
        <v>677</v>
      </c>
    </row>
    <row r="1167" spans="2:12">
      <c r="B1167" s="236" t="s">
        <v>5167</v>
      </c>
      <c r="C1167" s="237" t="s">
        <v>5168</v>
      </c>
      <c r="D1167" s="124" t="s">
        <v>667</v>
      </c>
      <c r="E1167" s="134" t="s">
        <v>6758</v>
      </c>
      <c r="F1167" s="124" t="s">
        <v>6759</v>
      </c>
      <c r="G1167" s="134"/>
      <c r="H1167" s="234"/>
      <c r="I1167" s="234">
        <v>689200156</v>
      </c>
      <c r="J1167" s="124" t="s">
        <v>6328</v>
      </c>
      <c r="K1167" s="237" t="s">
        <v>6375</v>
      </c>
      <c r="L1167" s="101" t="s">
        <v>677</v>
      </c>
    </row>
    <row r="1168" spans="2:12">
      <c r="B1168" s="236" t="s">
        <v>5850</v>
      </c>
      <c r="C1168" s="237" t="s">
        <v>6760</v>
      </c>
      <c r="D1168" s="124" t="s">
        <v>667</v>
      </c>
      <c r="E1168" s="134" t="s">
        <v>6761</v>
      </c>
      <c r="F1168" s="124" t="s">
        <v>6352</v>
      </c>
      <c r="G1168" s="134"/>
      <c r="H1168" s="234"/>
      <c r="I1168" s="234">
        <v>585854521</v>
      </c>
      <c r="J1168" s="124" t="s">
        <v>6328</v>
      </c>
      <c r="K1168" s="237" t="s">
        <v>6375</v>
      </c>
      <c r="L1168" s="101" t="s">
        <v>677</v>
      </c>
    </row>
    <row r="1169" spans="2:12">
      <c r="B1169" s="236" t="s">
        <v>6058</v>
      </c>
      <c r="C1169" s="237" t="s">
        <v>6762</v>
      </c>
      <c r="D1169" s="124" t="s">
        <v>667</v>
      </c>
      <c r="E1169" s="134" t="s">
        <v>6763</v>
      </c>
      <c r="F1169" s="124" t="s">
        <v>6764</v>
      </c>
      <c r="G1169" s="134"/>
      <c r="H1169" s="234"/>
      <c r="I1169" s="234">
        <v>452235000</v>
      </c>
      <c r="J1169" s="124" t="s">
        <v>6328</v>
      </c>
      <c r="K1169" s="237" t="s">
        <v>6375</v>
      </c>
      <c r="L1169" s="101" t="s">
        <v>677</v>
      </c>
    </row>
    <row r="1170" spans="2:12">
      <c r="B1170" s="236" t="s">
        <v>5985</v>
      </c>
      <c r="C1170" s="237" t="s">
        <v>5986</v>
      </c>
      <c r="D1170" s="124" t="s">
        <v>653</v>
      </c>
      <c r="E1170" s="134" t="s">
        <v>6765</v>
      </c>
      <c r="F1170" s="124" t="s">
        <v>6766</v>
      </c>
      <c r="G1170" s="134"/>
      <c r="H1170" s="234"/>
      <c r="I1170" s="234">
        <v>373395195</v>
      </c>
      <c r="J1170" s="124" t="s">
        <v>6328</v>
      </c>
      <c r="K1170" s="237" t="s">
        <v>6375</v>
      </c>
      <c r="L1170" s="101" t="s">
        <v>677</v>
      </c>
    </row>
    <row r="1171" spans="2:12">
      <c r="B1171" s="236" t="s">
        <v>6137</v>
      </c>
      <c r="C1171" s="237" t="s">
        <v>6767</v>
      </c>
      <c r="D1171" s="124" t="s">
        <v>667</v>
      </c>
      <c r="E1171" s="134" t="s">
        <v>6768</v>
      </c>
      <c r="F1171" s="124" t="s">
        <v>6357</v>
      </c>
      <c r="G1171" s="134"/>
      <c r="H1171" s="234"/>
      <c r="I1171" s="234">
        <v>196909670</v>
      </c>
      <c r="J1171" s="124" t="s">
        <v>6328</v>
      </c>
      <c r="K1171" s="237" t="s">
        <v>6375</v>
      </c>
      <c r="L1171" s="101" t="s">
        <v>677</v>
      </c>
    </row>
    <row r="1172" spans="2:12">
      <c r="B1172" s="236" t="s">
        <v>5004</v>
      </c>
      <c r="C1172" s="237" t="s">
        <v>5005</v>
      </c>
      <c r="D1172" s="124" t="s">
        <v>653</v>
      </c>
      <c r="E1172" s="134" t="s">
        <v>6769</v>
      </c>
      <c r="F1172" s="124" t="s">
        <v>6770</v>
      </c>
      <c r="G1172" s="134"/>
      <c r="H1172" s="234"/>
      <c r="I1172" s="234">
        <v>121952500</v>
      </c>
      <c r="J1172" s="124" t="s">
        <v>6328</v>
      </c>
      <c r="K1172" s="237" t="s">
        <v>6375</v>
      </c>
      <c r="L1172" s="101" t="s">
        <v>677</v>
      </c>
    </row>
    <row r="1173" spans="2:12">
      <c r="B1173" s="236" t="s">
        <v>5830</v>
      </c>
      <c r="C1173" s="237" t="s">
        <v>5831</v>
      </c>
      <c r="D1173" s="124" t="s">
        <v>667</v>
      </c>
      <c r="E1173" s="134" t="s">
        <v>6771</v>
      </c>
      <c r="F1173" s="124" t="s">
        <v>6772</v>
      </c>
      <c r="G1173" s="134"/>
      <c r="H1173" s="234"/>
      <c r="I1173" s="234">
        <v>118000000</v>
      </c>
      <c r="J1173" s="124" t="s">
        <v>6328</v>
      </c>
      <c r="K1173" s="237" t="s">
        <v>6375</v>
      </c>
      <c r="L1173" s="101" t="s">
        <v>677</v>
      </c>
    </row>
    <row r="1174" spans="2:12">
      <c r="B1174" s="236" t="s">
        <v>5959</v>
      </c>
      <c r="C1174" s="237" t="s">
        <v>5960</v>
      </c>
      <c r="D1174" s="124" t="s">
        <v>667</v>
      </c>
      <c r="E1174" s="134" t="s">
        <v>6773</v>
      </c>
      <c r="F1174" s="124" t="s">
        <v>6344</v>
      </c>
      <c r="G1174" s="134"/>
      <c r="H1174" s="234"/>
      <c r="I1174" s="234">
        <v>112156098</v>
      </c>
      <c r="J1174" s="124" t="s">
        <v>6328</v>
      </c>
      <c r="K1174" s="237" t="s">
        <v>6375</v>
      </c>
      <c r="L1174" s="101" t="s">
        <v>677</v>
      </c>
    </row>
    <row r="1175" spans="2:12">
      <c r="B1175" s="236" t="s">
        <v>5016</v>
      </c>
      <c r="C1175" s="237" t="s">
        <v>5017</v>
      </c>
      <c r="D1175" s="124" t="s">
        <v>667</v>
      </c>
      <c r="E1175" s="134" t="s">
        <v>6774</v>
      </c>
      <c r="F1175" s="124" t="s">
        <v>6775</v>
      </c>
      <c r="G1175" s="134"/>
      <c r="H1175" s="234"/>
      <c r="I1175" s="234">
        <v>111648900</v>
      </c>
      <c r="J1175" s="124" t="s">
        <v>6328</v>
      </c>
      <c r="K1175" s="237" t="s">
        <v>6375</v>
      </c>
      <c r="L1175" s="101" t="s">
        <v>677</v>
      </c>
    </row>
    <row r="1176" spans="2:12">
      <c r="B1176" s="236" t="s">
        <v>5297</v>
      </c>
      <c r="C1176" s="237" t="s">
        <v>6776</v>
      </c>
      <c r="D1176" s="124" t="s">
        <v>667</v>
      </c>
      <c r="E1176" s="134" t="s">
        <v>6777</v>
      </c>
      <c r="F1176" s="124" t="s">
        <v>6354</v>
      </c>
      <c r="G1176" s="134"/>
      <c r="H1176" s="234"/>
      <c r="I1176" s="234">
        <v>104356245</v>
      </c>
      <c r="J1176" s="124" t="s">
        <v>6328</v>
      </c>
      <c r="K1176" s="237" t="s">
        <v>6375</v>
      </c>
      <c r="L1176" s="101" t="s">
        <v>677</v>
      </c>
    </row>
    <row r="1177" spans="2:12">
      <c r="B1177" s="236" t="s">
        <v>6778</v>
      </c>
      <c r="C1177" s="237" t="s">
        <v>6779</v>
      </c>
      <c r="D1177" s="124" t="s">
        <v>667</v>
      </c>
      <c r="E1177" s="134" t="s">
        <v>6780</v>
      </c>
      <c r="F1177" s="124" t="s">
        <v>6781</v>
      </c>
      <c r="G1177" s="134"/>
      <c r="H1177" s="234"/>
      <c r="I1177" s="234">
        <v>92200000</v>
      </c>
      <c r="J1177" s="124" t="s">
        <v>6328</v>
      </c>
      <c r="K1177" s="237" t="s">
        <v>6375</v>
      </c>
      <c r="L1177" s="101" t="s">
        <v>677</v>
      </c>
    </row>
    <row r="1178" spans="2:12">
      <c r="B1178" s="236" t="s">
        <v>5686</v>
      </c>
      <c r="C1178" s="237" t="s">
        <v>6782</v>
      </c>
      <c r="D1178" s="124" t="s">
        <v>667</v>
      </c>
      <c r="E1178" s="134" t="s">
        <v>6783</v>
      </c>
      <c r="F1178" s="124" t="s">
        <v>6354</v>
      </c>
      <c r="G1178" s="134"/>
      <c r="H1178" s="234"/>
      <c r="I1178" s="234">
        <v>84488147</v>
      </c>
      <c r="J1178" s="124" t="s">
        <v>6328</v>
      </c>
      <c r="K1178" s="237" t="s">
        <v>6375</v>
      </c>
      <c r="L1178" s="101" t="s">
        <v>677</v>
      </c>
    </row>
    <row r="1179" spans="2:12">
      <c r="B1179" s="236" t="s">
        <v>5018</v>
      </c>
      <c r="C1179" s="237" t="s">
        <v>5019</v>
      </c>
      <c r="D1179" s="124" t="s">
        <v>667</v>
      </c>
      <c r="E1179" s="134" t="s">
        <v>6784</v>
      </c>
      <c r="F1179" s="124" t="s">
        <v>6775</v>
      </c>
      <c r="G1179" s="134"/>
      <c r="H1179" s="234"/>
      <c r="I1179" s="234">
        <v>84351664</v>
      </c>
      <c r="J1179" s="124" t="s">
        <v>6328</v>
      </c>
      <c r="K1179" s="237" t="s">
        <v>6375</v>
      </c>
      <c r="L1179" s="101" t="s">
        <v>677</v>
      </c>
    </row>
    <row r="1180" spans="2:12">
      <c r="B1180" s="236" t="s">
        <v>5913</v>
      </c>
      <c r="C1180" s="237" t="s">
        <v>5914</v>
      </c>
      <c r="D1180" s="124" t="s">
        <v>667</v>
      </c>
      <c r="E1180" s="134" t="s">
        <v>6785</v>
      </c>
      <c r="F1180" s="124" t="s">
        <v>6422</v>
      </c>
      <c r="G1180" s="134"/>
      <c r="H1180" s="234"/>
      <c r="I1180" s="234">
        <v>83534036</v>
      </c>
      <c r="J1180" s="124" t="s">
        <v>6328</v>
      </c>
      <c r="K1180" s="237" t="s">
        <v>6375</v>
      </c>
      <c r="L1180" s="101" t="s">
        <v>677</v>
      </c>
    </row>
    <row r="1181" spans="2:12">
      <c r="B1181" s="236" t="s">
        <v>5973</v>
      </c>
      <c r="C1181" s="237" t="s">
        <v>5974</v>
      </c>
      <c r="D1181" s="124" t="s">
        <v>667</v>
      </c>
      <c r="E1181" s="134" t="s">
        <v>6786</v>
      </c>
      <c r="F1181" s="124" t="s">
        <v>6787</v>
      </c>
      <c r="G1181" s="134"/>
      <c r="H1181" s="234"/>
      <c r="I1181" s="234">
        <v>72727322</v>
      </c>
      <c r="J1181" s="124" t="s">
        <v>6328</v>
      </c>
      <c r="K1181" s="237" t="s">
        <v>6375</v>
      </c>
      <c r="L1181" s="101" t="s">
        <v>677</v>
      </c>
    </row>
    <row r="1182" spans="2:12">
      <c r="B1182" s="236" t="s">
        <v>5391</v>
      </c>
      <c r="C1182" s="237" t="s">
        <v>5392</v>
      </c>
      <c r="D1182" s="124" t="s">
        <v>667</v>
      </c>
      <c r="E1182" s="134" t="s">
        <v>6788</v>
      </c>
      <c r="F1182" s="124" t="s">
        <v>6789</v>
      </c>
      <c r="G1182" s="134"/>
      <c r="H1182" s="234"/>
      <c r="I1182" s="234">
        <v>70523000</v>
      </c>
      <c r="J1182" s="124" t="s">
        <v>6328</v>
      </c>
      <c r="K1182" s="237" t="s">
        <v>6375</v>
      </c>
      <c r="L1182" s="101" t="s">
        <v>677</v>
      </c>
    </row>
    <row r="1183" spans="2:12">
      <c r="B1183" s="236" t="s">
        <v>4906</v>
      </c>
      <c r="C1183" s="237" t="s">
        <v>4907</v>
      </c>
      <c r="D1183" s="124" t="s">
        <v>667</v>
      </c>
      <c r="E1183" s="134" t="s">
        <v>6790</v>
      </c>
      <c r="F1183" s="124" t="s">
        <v>6791</v>
      </c>
      <c r="G1183" s="134"/>
      <c r="H1183" s="234"/>
      <c r="I1183" s="234">
        <v>65976750</v>
      </c>
      <c r="J1183" s="124" t="s">
        <v>6328</v>
      </c>
      <c r="K1183" s="237" t="s">
        <v>6375</v>
      </c>
      <c r="L1183" s="101" t="s">
        <v>677</v>
      </c>
    </row>
    <row r="1184" spans="2:12">
      <c r="B1184" s="236" t="s">
        <v>6778</v>
      </c>
      <c r="C1184" s="237" t="s">
        <v>6792</v>
      </c>
      <c r="D1184" s="124" t="s">
        <v>667</v>
      </c>
      <c r="E1184" s="134" t="s">
        <v>6780</v>
      </c>
      <c r="F1184" s="124" t="s">
        <v>6793</v>
      </c>
      <c r="G1184" s="134"/>
      <c r="H1184" s="234"/>
      <c r="I1184" s="234">
        <v>60775000</v>
      </c>
      <c r="J1184" s="124" t="s">
        <v>6328</v>
      </c>
      <c r="K1184" s="237" t="s">
        <v>6375</v>
      </c>
      <c r="L1184" s="101" t="s">
        <v>677</v>
      </c>
    </row>
    <row r="1185" spans="2:12">
      <c r="B1185" s="236" t="s">
        <v>5553</v>
      </c>
      <c r="C1185" s="237" t="s">
        <v>6794</v>
      </c>
      <c r="D1185" s="124" t="s">
        <v>667</v>
      </c>
      <c r="E1185" s="134" t="s">
        <v>6795</v>
      </c>
      <c r="F1185" s="124" t="s">
        <v>6357</v>
      </c>
      <c r="G1185" s="134"/>
      <c r="H1185" s="234"/>
      <c r="I1185" s="234">
        <v>57224614</v>
      </c>
      <c r="J1185" s="124" t="s">
        <v>6328</v>
      </c>
      <c r="K1185" s="237" t="s">
        <v>6375</v>
      </c>
      <c r="L1185" s="101" t="s">
        <v>677</v>
      </c>
    </row>
    <row r="1186" spans="2:12">
      <c r="B1186" s="236" t="s">
        <v>5761</v>
      </c>
      <c r="C1186" s="237" t="s">
        <v>5762</v>
      </c>
      <c r="D1186" s="124" t="s">
        <v>667</v>
      </c>
      <c r="E1186" s="134" t="s">
        <v>6796</v>
      </c>
      <c r="F1186" s="124" t="s">
        <v>6797</v>
      </c>
      <c r="G1186" s="134"/>
      <c r="H1186" s="234"/>
      <c r="I1186" s="234">
        <v>53389487</v>
      </c>
      <c r="J1186" s="124" t="s">
        <v>6328</v>
      </c>
      <c r="K1186" s="237" t="s">
        <v>6375</v>
      </c>
      <c r="L1186" s="101" t="s">
        <v>677</v>
      </c>
    </row>
    <row r="1187" spans="2:12">
      <c r="B1187" s="236" t="s">
        <v>5089</v>
      </c>
      <c r="C1187" s="237" t="s">
        <v>5090</v>
      </c>
      <c r="D1187" s="124" t="s">
        <v>667</v>
      </c>
      <c r="E1187" s="134" t="s">
        <v>6798</v>
      </c>
      <c r="F1187" s="124" t="s">
        <v>6354</v>
      </c>
      <c r="G1187" s="134"/>
      <c r="H1187" s="234"/>
      <c r="I1187" s="234">
        <v>52199866</v>
      </c>
      <c r="J1187" s="124" t="s">
        <v>6328</v>
      </c>
      <c r="K1187" s="237" t="s">
        <v>6375</v>
      </c>
      <c r="L1187" s="101" t="s">
        <v>677</v>
      </c>
    </row>
    <row r="1188" spans="2:12">
      <c r="B1188" s="236" t="s">
        <v>6799</v>
      </c>
      <c r="C1188" s="237" t="s">
        <v>5300</v>
      </c>
      <c r="D1188" s="124" t="s">
        <v>667</v>
      </c>
      <c r="E1188" s="134" t="s">
        <v>6800</v>
      </c>
      <c r="F1188" s="124" t="s">
        <v>6801</v>
      </c>
      <c r="G1188" s="134"/>
      <c r="H1188" s="234"/>
      <c r="I1188" s="234">
        <v>49807800</v>
      </c>
      <c r="J1188" s="124" t="s">
        <v>6328</v>
      </c>
      <c r="K1188" s="237" t="s">
        <v>6375</v>
      </c>
      <c r="L1188" s="101" t="s">
        <v>677</v>
      </c>
    </row>
    <row r="1189" spans="2:12">
      <c r="B1189" s="236" t="s">
        <v>5454</v>
      </c>
      <c r="C1189" s="237" t="s">
        <v>5455</v>
      </c>
      <c r="D1189" s="124" t="s">
        <v>667</v>
      </c>
      <c r="E1189" s="134" t="s">
        <v>6802</v>
      </c>
      <c r="F1189" s="124" t="s">
        <v>6803</v>
      </c>
      <c r="G1189" s="134"/>
      <c r="H1189" s="234"/>
      <c r="I1189" s="234">
        <v>48528680</v>
      </c>
      <c r="J1189" s="124" t="s">
        <v>6328</v>
      </c>
      <c r="K1189" s="237" t="s">
        <v>6375</v>
      </c>
      <c r="L1189" s="101" t="s">
        <v>677</v>
      </c>
    </row>
    <row r="1190" spans="2:12">
      <c r="B1190" s="236" t="s">
        <v>5646</v>
      </c>
      <c r="C1190" s="237" t="s">
        <v>5647</v>
      </c>
      <c r="D1190" s="124" t="s">
        <v>667</v>
      </c>
      <c r="E1190" s="134" t="s">
        <v>6804</v>
      </c>
      <c r="F1190" s="124" t="s">
        <v>6803</v>
      </c>
      <c r="G1190" s="134"/>
      <c r="H1190" s="234"/>
      <c r="I1190" s="234">
        <v>46722150</v>
      </c>
      <c r="J1190" s="124" t="s">
        <v>6328</v>
      </c>
      <c r="K1190" s="237" t="s">
        <v>6375</v>
      </c>
      <c r="L1190" s="101" t="s">
        <v>677</v>
      </c>
    </row>
    <row r="1191" spans="2:12">
      <c r="B1191" s="236" t="s">
        <v>5008</v>
      </c>
      <c r="C1191" s="237" t="s">
        <v>5009</v>
      </c>
      <c r="D1191" s="124" t="s">
        <v>667</v>
      </c>
      <c r="E1191" s="134" t="s">
        <v>6805</v>
      </c>
      <c r="F1191" s="124" t="s">
        <v>6806</v>
      </c>
      <c r="G1191" s="134"/>
      <c r="H1191" s="234"/>
      <c r="I1191" s="234">
        <v>44543820</v>
      </c>
      <c r="J1191" s="124" t="s">
        <v>6328</v>
      </c>
      <c r="K1191" s="237" t="s">
        <v>6375</v>
      </c>
      <c r="L1191" s="101" t="s">
        <v>677</v>
      </c>
    </row>
    <row r="1192" spans="2:12">
      <c r="B1192" s="236" t="s">
        <v>5482</v>
      </c>
      <c r="C1192" s="237" t="s">
        <v>5483</v>
      </c>
      <c r="D1192" s="124" t="s">
        <v>667</v>
      </c>
      <c r="E1192" s="134" t="s">
        <v>6807</v>
      </c>
      <c r="F1192" s="124" t="s">
        <v>6354</v>
      </c>
      <c r="G1192" s="134"/>
      <c r="H1192" s="234"/>
      <c r="I1192" s="234">
        <v>41649846</v>
      </c>
      <c r="J1192" s="124" t="s">
        <v>6328</v>
      </c>
      <c r="K1192" s="237" t="s">
        <v>6375</v>
      </c>
      <c r="L1192" s="101" t="s">
        <v>677</v>
      </c>
    </row>
    <row r="1193" spans="2:12">
      <c r="B1193" s="236" t="s">
        <v>5921</v>
      </c>
      <c r="C1193" s="237" t="s">
        <v>5922</v>
      </c>
      <c r="D1193" s="124" t="s">
        <v>667</v>
      </c>
      <c r="E1193" s="134" t="s">
        <v>6808</v>
      </c>
      <c r="F1193" s="124" t="s">
        <v>6809</v>
      </c>
      <c r="G1193" s="134"/>
      <c r="H1193" s="234"/>
      <c r="I1193" s="234">
        <v>40718973</v>
      </c>
      <c r="J1193" s="124" t="s">
        <v>6328</v>
      </c>
      <c r="K1193" s="237" t="s">
        <v>6375</v>
      </c>
      <c r="L1193" s="101" t="s">
        <v>677</v>
      </c>
    </row>
    <row r="1194" spans="2:12">
      <c r="B1194" s="236" t="s">
        <v>5437</v>
      </c>
      <c r="C1194" s="237" t="s">
        <v>5438</v>
      </c>
      <c r="D1194" s="124" t="s">
        <v>667</v>
      </c>
      <c r="E1194" s="134" t="s">
        <v>6810</v>
      </c>
      <c r="F1194" s="124" t="s">
        <v>6789</v>
      </c>
      <c r="G1194" s="134"/>
      <c r="H1194" s="234"/>
      <c r="I1194" s="234">
        <v>40647250</v>
      </c>
      <c r="J1194" s="124" t="s">
        <v>6328</v>
      </c>
      <c r="K1194" s="237" t="s">
        <v>6375</v>
      </c>
      <c r="L1194" s="101" t="s">
        <v>677</v>
      </c>
    </row>
    <row r="1195" spans="2:12">
      <c r="B1195" s="236" t="s">
        <v>5875</v>
      </c>
      <c r="C1195" s="237" t="s">
        <v>6811</v>
      </c>
      <c r="D1195" s="124" t="s">
        <v>667</v>
      </c>
      <c r="E1195" s="134" t="s">
        <v>6812</v>
      </c>
      <c r="F1195" s="124" t="s">
        <v>6813</v>
      </c>
      <c r="G1195" s="134"/>
      <c r="H1195" s="234"/>
      <c r="I1195" s="234">
        <v>40116696</v>
      </c>
      <c r="J1195" s="124" t="s">
        <v>6328</v>
      </c>
      <c r="K1195" s="237" t="s">
        <v>6375</v>
      </c>
      <c r="L1195" s="101" t="s">
        <v>677</v>
      </c>
    </row>
    <row r="1196" spans="2:12">
      <c r="B1196" s="236" t="s">
        <v>5547</v>
      </c>
      <c r="C1196" s="237" t="s">
        <v>6814</v>
      </c>
      <c r="D1196" s="124" t="s">
        <v>667</v>
      </c>
      <c r="E1196" s="134" t="s">
        <v>6815</v>
      </c>
      <c r="F1196" s="124" t="s">
        <v>6816</v>
      </c>
      <c r="G1196" s="134"/>
      <c r="H1196" s="234"/>
      <c r="I1196" s="234">
        <v>39014934</v>
      </c>
      <c r="J1196" s="124" t="s">
        <v>6328</v>
      </c>
      <c r="K1196" s="237" t="s">
        <v>6375</v>
      </c>
      <c r="L1196" s="101" t="s">
        <v>677</v>
      </c>
    </row>
    <row r="1197" spans="2:12">
      <c r="B1197" s="236" t="s">
        <v>5257</v>
      </c>
      <c r="C1197" s="237" t="s">
        <v>5258</v>
      </c>
      <c r="D1197" s="124" t="s">
        <v>667</v>
      </c>
      <c r="E1197" s="134" t="s">
        <v>6817</v>
      </c>
      <c r="F1197" s="124" t="s">
        <v>6818</v>
      </c>
      <c r="G1197" s="134"/>
      <c r="H1197" s="234"/>
      <c r="I1197" s="234">
        <v>38339190</v>
      </c>
      <c r="J1197" s="124" t="s">
        <v>6328</v>
      </c>
      <c r="K1197" s="237" t="s">
        <v>6375</v>
      </c>
      <c r="L1197" s="101" t="s">
        <v>677</v>
      </c>
    </row>
    <row r="1198" spans="2:12">
      <c r="B1198" s="236" t="s">
        <v>5345</v>
      </c>
      <c r="C1198" s="237" t="s">
        <v>5346</v>
      </c>
      <c r="D1198" s="124" t="s">
        <v>667</v>
      </c>
      <c r="E1198" s="134" t="s">
        <v>6819</v>
      </c>
      <c r="F1198" s="124" t="s">
        <v>6354</v>
      </c>
      <c r="G1198" s="134"/>
      <c r="H1198" s="234"/>
      <c r="I1198" s="234">
        <v>34479740</v>
      </c>
      <c r="J1198" s="124" t="s">
        <v>6328</v>
      </c>
      <c r="K1198" s="237" t="s">
        <v>6375</v>
      </c>
      <c r="L1198" s="101" t="s">
        <v>677</v>
      </c>
    </row>
    <row r="1199" spans="2:12">
      <c r="B1199" s="236" t="s">
        <v>4938</v>
      </c>
      <c r="C1199" s="237" t="s">
        <v>4939</v>
      </c>
      <c r="D1199" s="124" t="s">
        <v>667</v>
      </c>
      <c r="E1199" s="134" t="s">
        <v>981</v>
      </c>
      <c r="F1199" s="124" t="s">
        <v>6820</v>
      </c>
      <c r="G1199" s="134"/>
      <c r="H1199" s="234"/>
      <c r="I1199" s="234">
        <v>34045700</v>
      </c>
      <c r="J1199" s="124" t="s">
        <v>6328</v>
      </c>
      <c r="K1199" s="237" t="s">
        <v>6375</v>
      </c>
      <c r="L1199" s="101" t="s">
        <v>677</v>
      </c>
    </row>
    <row r="1200" spans="2:12">
      <c r="B1200" s="236" t="s">
        <v>5028</v>
      </c>
      <c r="C1200" s="237" t="s">
        <v>5029</v>
      </c>
      <c r="D1200" s="124" t="s">
        <v>667</v>
      </c>
      <c r="E1200" s="134" t="s">
        <v>6821</v>
      </c>
      <c r="F1200" s="124" t="s">
        <v>6822</v>
      </c>
      <c r="G1200" s="134"/>
      <c r="H1200" s="234"/>
      <c r="I1200" s="234">
        <v>33861050</v>
      </c>
      <c r="J1200" s="124" t="s">
        <v>6328</v>
      </c>
      <c r="K1200" s="237" t="s">
        <v>6375</v>
      </c>
      <c r="L1200" s="101" t="s">
        <v>677</v>
      </c>
    </row>
    <row r="1201" spans="2:12">
      <c r="B1201" s="236" t="s">
        <v>6823</v>
      </c>
      <c r="C1201" s="237" t="s">
        <v>6142</v>
      </c>
      <c r="D1201" s="124" t="s">
        <v>667</v>
      </c>
      <c r="E1201" s="134" t="s">
        <v>6824</v>
      </c>
      <c r="F1201" s="124" t="s">
        <v>6825</v>
      </c>
      <c r="G1201" s="134"/>
      <c r="H1201" s="234"/>
      <c r="I1201" s="234">
        <v>33039287</v>
      </c>
      <c r="J1201" s="124" t="s">
        <v>6328</v>
      </c>
      <c r="K1201" s="237" t="s">
        <v>6375</v>
      </c>
      <c r="L1201" s="101" t="s">
        <v>677</v>
      </c>
    </row>
    <row r="1202" spans="2:12">
      <c r="B1202" s="236" t="s">
        <v>5951</v>
      </c>
      <c r="C1202" s="237" t="s">
        <v>5952</v>
      </c>
      <c r="D1202" s="124" t="s">
        <v>667</v>
      </c>
      <c r="E1202" s="134" t="s">
        <v>6826</v>
      </c>
      <c r="F1202" s="124" t="s">
        <v>6827</v>
      </c>
      <c r="G1202" s="134"/>
      <c r="H1202" s="234"/>
      <c r="I1202" s="234">
        <v>29657589</v>
      </c>
      <c r="J1202" s="124" t="s">
        <v>6328</v>
      </c>
      <c r="K1202" s="237" t="s">
        <v>6375</v>
      </c>
      <c r="L1202" s="101" t="s">
        <v>677</v>
      </c>
    </row>
    <row r="1203" spans="2:12">
      <c r="B1203" s="236" t="s">
        <v>5020</v>
      </c>
      <c r="C1203" s="237" t="s">
        <v>5021</v>
      </c>
      <c r="D1203" s="124" t="s">
        <v>667</v>
      </c>
      <c r="E1203" s="134" t="s">
        <v>6828</v>
      </c>
      <c r="F1203" s="124" t="s">
        <v>6829</v>
      </c>
      <c r="G1203" s="134"/>
      <c r="H1203" s="234"/>
      <c r="I1203" s="234">
        <v>28367844</v>
      </c>
      <c r="J1203" s="124" t="s">
        <v>6328</v>
      </c>
      <c r="K1203" s="237" t="s">
        <v>6375</v>
      </c>
      <c r="L1203" s="101" t="s">
        <v>677</v>
      </c>
    </row>
    <row r="1204" spans="2:12">
      <c r="B1204" s="236" t="s">
        <v>5676</v>
      </c>
      <c r="C1204" s="237" t="s">
        <v>5677</v>
      </c>
      <c r="D1204" s="124" t="s">
        <v>667</v>
      </c>
      <c r="E1204" s="134" t="s">
        <v>6830</v>
      </c>
      <c r="F1204" s="124" t="s">
        <v>6831</v>
      </c>
      <c r="G1204" s="134"/>
      <c r="H1204" s="234"/>
      <c r="I1204" s="234">
        <v>26809600</v>
      </c>
      <c r="J1204" s="124" t="s">
        <v>6328</v>
      </c>
      <c r="K1204" s="237" t="s">
        <v>6375</v>
      </c>
      <c r="L1204" s="101" t="s">
        <v>677</v>
      </c>
    </row>
    <row r="1205" spans="2:12">
      <c r="B1205" s="236" t="s">
        <v>5191</v>
      </c>
      <c r="C1205" s="237" t="s">
        <v>5192</v>
      </c>
      <c r="D1205" s="124" t="s">
        <v>667</v>
      </c>
      <c r="E1205" s="134" t="s">
        <v>6832</v>
      </c>
      <c r="F1205" s="124" t="s">
        <v>6344</v>
      </c>
      <c r="G1205" s="134"/>
      <c r="H1205" s="234"/>
      <c r="I1205" s="234">
        <v>26437900</v>
      </c>
      <c r="J1205" s="124" t="s">
        <v>6328</v>
      </c>
      <c r="K1205" s="237" t="s">
        <v>6375</v>
      </c>
      <c r="L1205" s="101" t="s">
        <v>677</v>
      </c>
    </row>
    <row r="1206" spans="2:12">
      <c r="B1206" s="236" t="s">
        <v>5997</v>
      </c>
      <c r="C1206" s="237" t="s">
        <v>5998</v>
      </c>
      <c r="D1206" s="124" t="s">
        <v>6833</v>
      </c>
      <c r="E1206" s="134"/>
      <c r="F1206" s="124" t="s">
        <v>6834</v>
      </c>
      <c r="G1206" s="134"/>
      <c r="H1206" s="234">
        <v>340238985</v>
      </c>
      <c r="I1206" s="234">
        <v>340238985</v>
      </c>
      <c r="J1206" s="124" t="s">
        <v>6835</v>
      </c>
      <c r="K1206" s="237" t="s">
        <v>6375</v>
      </c>
      <c r="L1206" s="101" t="s">
        <v>749</v>
      </c>
    </row>
    <row r="1207" spans="2:12">
      <c r="B1207" s="236" t="s">
        <v>5369</v>
      </c>
      <c r="C1207" s="237" t="s">
        <v>5370</v>
      </c>
      <c r="D1207" s="124" t="s">
        <v>653</v>
      </c>
      <c r="E1207" s="134"/>
      <c r="F1207" s="124" t="s">
        <v>6836</v>
      </c>
      <c r="G1207" s="134"/>
      <c r="H1207" s="234">
        <v>26725282</v>
      </c>
      <c r="I1207" s="234">
        <v>26725282</v>
      </c>
      <c r="J1207" s="124" t="s">
        <v>6837</v>
      </c>
      <c r="K1207" s="237" t="s">
        <v>6375</v>
      </c>
      <c r="L1207" s="101" t="s">
        <v>749</v>
      </c>
    </row>
    <row r="1208" spans="2:12">
      <c r="B1208" s="236" t="s">
        <v>5584</v>
      </c>
      <c r="C1208" s="237" t="s">
        <v>5585</v>
      </c>
      <c r="D1208" s="124" t="s">
        <v>667</v>
      </c>
      <c r="E1208" s="134"/>
      <c r="F1208" s="124" t="s">
        <v>6838</v>
      </c>
      <c r="G1208" s="134"/>
      <c r="H1208" s="234">
        <v>48300000</v>
      </c>
      <c r="I1208" s="234">
        <v>48300000</v>
      </c>
      <c r="J1208" s="124" t="s">
        <v>6839</v>
      </c>
      <c r="K1208" s="237" t="s">
        <v>6375</v>
      </c>
      <c r="L1208" s="101" t="s">
        <v>749</v>
      </c>
    </row>
    <row r="1209" spans="2:12">
      <c r="B1209" s="236" t="s">
        <v>5299</v>
      </c>
      <c r="C1209" s="237" t="s">
        <v>6840</v>
      </c>
      <c r="D1209" s="124" t="s">
        <v>653</v>
      </c>
      <c r="E1209" s="134"/>
      <c r="F1209" s="124" t="s">
        <v>6841</v>
      </c>
      <c r="G1209" s="134"/>
      <c r="H1209" s="234">
        <v>30000000</v>
      </c>
      <c r="I1209" s="234">
        <v>30000000</v>
      </c>
      <c r="J1209" s="124" t="s">
        <v>6842</v>
      </c>
      <c r="K1209" s="237" t="s">
        <v>6375</v>
      </c>
      <c r="L1209" s="101" t="s">
        <v>749</v>
      </c>
    </row>
    <row r="1210" spans="2:12">
      <c r="B1210" s="236" t="s">
        <v>5153</v>
      </c>
      <c r="C1210" s="237" t="s">
        <v>5154</v>
      </c>
      <c r="D1210" s="124" t="s">
        <v>653</v>
      </c>
      <c r="E1210" s="134"/>
      <c r="F1210" s="124" t="s">
        <v>6836</v>
      </c>
      <c r="G1210" s="134"/>
      <c r="H1210" s="234">
        <v>236130145</v>
      </c>
      <c r="I1210" s="234">
        <v>236130145</v>
      </c>
      <c r="J1210" s="124" t="s">
        <v>6835</v>
      </c>
      <c r="K1210" s="237" t="s">
        <v>6375</v>
      </c>
      <c r="L1210" s="101" t="s">
        <v>749</v>
      </c>
    </row>
    <row r="1211" spans="2:12">
      <c r="B1211" s="236"/>
      <c r="C1211" s="237" t="s">
        <v>6154</v>
      </c>
      <c r="D1211" s="124" t="s">
        <v>653</v>
      </c>
      <c r="E1211" s="134"/>
      <c r="F1211" s="124" t="s">
        <v>6843</v>
      </c>
      <c r="G1211" s="134"/>
      <c r="H1211" s="234">
        <v>28183575</v>
      </c>
      <c r="I1211" s="234">
        <v>28183575</v>
      </c>
      <c r="J1211" s="124" t="s">
        <v>6844</v>
      </c>
      <c r="K1211" s="237" t="s">
        <v>6375</v>
      </c>
      <c r="L1211" s="101" t="s">
        <v>749</v>
      </c>
    </row>
    <row r="1212" spans="2:12">
      <c r="B1212" s="236" t="s">
        <v>6080</v>
      </c>
      <c r="C1212" s="237" t="s">
        <v>6081</v>
      </c>
      <c r="D1212" s="124" t="s">
        <v>653</v>
      </c>
      <c r="E1212" s="134"/>
      <c r="F1212" s="124" t="s">
        <v>6845</v>
      </c>
      <c r="G1212" s="134"/>
      <c r="H1212" s="234">
        <v>104047215</v>
      </c>
      <c r="I1212" s="234">
        <v>104047215</v>
      </c>
      <c r="J1212" s="124" t="s">
        <v>6837</v>
      </c>
      <c r="K1212" s="237" t="s">
        <v>6375</v>
      </c>
      <c r="L1212" s="101" t="s">
        <v>749</v>
      </c>
    </row>
    <row r="1213" spans="2:12">
      <c r="B1213" s="236" t="s">
        <v>6846</v>
      </c>
      <c r="C1213" s="237" t="s">
        <v>6847</v>
      </c>
      <c r="D1213" s="124" t="s">
        <v>653</v>
      </c>
      <c r="E1213" s="134"/>
      <c r="F1213" s="124" t="s">
        <v>6848</v>
      </c>
      <c r="G1213" s="134"/>
      <c r="H1213" s="234">
        <v>209089633</v>
      </c>
      <c r="I1213" s="234">
        <v>209089633</v>
      </c>
      <c r="J1213" s="124" t="s">
        <v>6849</v>
      </c>
      <c r="K1213" s="237" t="s">
        <v>6375</v>
      </c>
      <c r="L1213" s="101" t="s">
        <v>749</v>
      </c>
    </row>
    <row r="1214" spans="2:12">
      <c r="B1214" s="236" t="s">
        <v>6009</v>
      </c>
      <c r="C1214" s="237" t="s">
        <v>6010</v>
      </c>
      <c r="D1214" s="124" t="s">
        <v>671</v>
      </c>
      <c r="E1214" s="134"/>
      <c r="F1214" s="124" t="s">
        <v>6850</v>
      </c>
      <c r="G1214" s="134"/>
      <c r="H1214" s="234">
        <v>582106861</v>
      </c>
      <c r="I1214" s="234">
        <v>582106861</v>
      </c>
      <c r="J1214" s="124" t="s">
        <v>6837</v>
      </c>
      <c r="K1214" s="237" t="s">
        <v>6375</v>
      </c>
      <c r="L1214" s="101" t="s">
        <v>749</v>
      </c>
    </row>
    <row r="1215" spans="2:12">
      <c r="B1215" s="236" t="s">
        <v>5520</v>
      </c>
      <c r="C1215" s="237" t="s">
        <v>5521</v>
      </c>
      <c r="D1215" s="124" t="s">
        <v>653</v>
      </c>
      <c r="E1215" s="134"/>
      <c r="F1215" s="124" t="s">
        <v>6845</v>
      </c>
      <c r="G1215" s="134"/>
      <c r="H1215" s="234">
        <v>52021326</v>
      </c>
      <c r="I1215" s="234">
        <v>52021326</v>
      </c>
      <c r="J1215" s="124" t="s">
        <v>6837</v>
      </c>
      <c r="K1215" s="237" t="s">
        <v>6375</v>
      </c>
      <c r="L1215" s="101" t="s">
        <v>749</v>
      </c>
    </row>
    <row r="1216" spans="2:12">
      <c r="B1216" s="236" t="s">
        <v>5736</v>
      </c>
      <c r="C1216" s="237" t="s">
        <v>5737</v>
      </c>
      <c r="D1216" s="124" t="s">
        <v>653</v>
      </c>
      <c r="E1216" s="134"/>
      <c r="F1216" s="124" t="s">
        <v>6845</v>
      </c>
      <c r="G1216" s="134"/>
      <c r="H1216" s="234">
        <v>44401542</v>
      </c>
      <c r="I1216" s="234">
        <v>44401542</v>
      </c>
      <c r="J1216" s="124" t="s">
        <v>6837</v>
      </c>
      <c r="K1216" s="237" t="s">
        <v>6375</v>
      </c>
      <c r="L1216" s="101" t="s">
        <v>749</v>
      </c>
    </row>
    <row r="1217" spans="2:12">
      <c r="B1217" s="236" t="s">
        <v>4844</v>
      </c>
      <c r="C1217" s="237" t="s">
        <v>4845</v>
      </c>
      <c r="D1217" s="124" t="s">
        <v>653</v>
      </c>
      <c r="E1217" s="134"/>
      <c r="F1217" s="124" t="s">
        <v>6850</v>
      </c>
      <c r="G1217" s="134"/>
      <c r="H1217" s="234">
        <v>71327500</v>
      </c>
      <c r="I1217" s="234">
        <v>71327500</v>
      </c>
      <c r="J1217" s="124" t="s">
        <v>6837</v>
      </c>
      <c r="K1217" s="237" t="s">
        <v>6375</v>
      </c>
      <c r="L1217" s="101" t="s">
        <v>749</v>
      </c>
    </row>
    <row r="1218" spans="2:12">
      <c r="B1218" s="236"/>
      <c r="C1218" s="237" t="s">
        <v>6178</v>
      </c>
      <c r="D1218" s="124" t="s">
        <v>653</v>
      </c>
      <c r="E1218" s="134"/>
      <c r="F1218" s="124" t="s">
        <v>6848</v>
      </c>
      <c r="G1218" s="134"/>
      <c r="H1218" s="234">
        <v>173018015</v>
      </c>
      <c r="I1218" s="234">
        <v>173018015</v>
      </c>
      <c r="J1218" s="124" t="s">
        <v>6849</v>
      </c>
      <c r="K1218" s="237" t="s">
        <v>6375</v>
      </c>
      <c r="L1218" s="101" t="s">
        <v>749</v>
      </c>
    </row>
    <row r="1219" spans="2:12">
      <c r="B1219" s="236" t="s">
        <v>6131</v>
      </c>
      <c r="C1219" s="237" t="s">
        <v>6132</v>
      </c>
      <c r="D1219" s="124" t="s">
        <v>653</v>
      </c>
      <c r="E1219" s="134"/>
      <c r="F1219" s="124" t="s">
        <v>6851</v>
      </c>
      <c r="G1219" s="134"/>
      <c r="H1219" s="234">
        <v>97161398</v>
      </c>
      <c r="I1219" s="234">
        <v>97161398</v>
      </c>
      <c r="J1219" s="124" t="s">
        <v>6837</v>
      </c>
      <c r="K1219" s="237" t="s">
        <v>6375</v>
      </c>
      <c r="L1219" s="101" t="s">
        <v>749</v>
      </c>
    </row>
    <row r="1220" spans="2:12">
      <c r="B1220" s="236" t="s">
        <v>5848</v>
      </c>
      <c r="C1220" s="237" t="s">
        <v>5849</v>
      </c>
      <c r="D1220" s="124" t="s">
        <v>653</v>
      </c>
      <c r="E1220" s="134"/>
      <c r="F1220" s="124" t="s">
        <v>6852</v>
      </c>
      <c r="G1220" s="134"/>
      <c r="H1220" s="234">
        <v>32529558</v>
      </c>
      <c r="I1220" s="234">
        <v>32529558</v>
      </c>
      <c r="J1220" s="124" t="s">
        <v>6837</v>
      </c>
      <c r="K1220" s="237" t="s">
        <v>6375</v>
      </c>
      <c r="L1220" s="101" t="s">
        <v>749</v>
      </c>
    </row>
    <row r="1221" spans="2:12">
      <c r="B1221" s="236" t="s">
        <v>5205</v>
      </c>
      <c r="C1221" s="237" t="s">
        <v>5206</v>
      </c>
      <c r="D1221" s="124" t="s">
        <v>653</v>
      </c>
      <c r="E1221" s="134"/>
      <c r="F1221" s="124" t="s">
        <v>6834</v>
      </c>
      <c r="G1221" s="134"/>
      <c r="H1221" s="234">
        <v>71024700</v>
      </c>
      <c r="I1221" s="234">
        <v>71024700</v>
      </c>
      <c r="J1221" s="124" t="s">
        <v>6837</v>
      </c>
      <c r="K1221" s="237" t="s">
        <v>6375</v>
      </c>
      <c r="L1221" s="101" t="s">
        <v>749</v>
      </c>
    </row>
    <row r="1222" spans="2:12">
      <c r="B1222" s="236" t="s">
        <v>5277</v>
      </c>
      <c r="C1222" s="237" t="s">
        <v>5278</v>
      </c>
      <c r="D1222" s="124" t="s">
        <v>653</v>
      </c>
      <c r="E1222" s="134"/>
      <c r="F1222" s="124" t="s">
        <v>6853</v>
      </c>
      <c r="G1222" s="134"/>
      <c r="H1222" s="234">
        <v>80469670</v>
      </c>
      <c r="I1222" s="234">
        <v>80469670</v>
      </c>
      <c r="J1222" s="124" t="s">
        <v>6837</v>
      </c>
      <c r="K1222" s="237" t="s">
        <v>6375</v>
      </c>
      <c r="L1222" s="101" t="s">
        <v>749</v>
      </c>
    </row>
    <row r="1223" spans="2:12">
      <c r="B1223" s="236" t="s">
        <v>5373</v>
      </c>
      <c r="C1223" s="237" t="s">
        <v>5374</v>
      </c>
      <c r="D1223" s="124" t="s">
        <v>653</v>
      </c>
      <c r="E1223" s="134"/>
      <c r="F1223" s="124" t="s">
        <v>6854</v>
      </c>
      <c r="G1223" s="134"/>
      <c r="H1223" s="234">
        <v>158265000</v>
      </c>
      <c r="I1223" s="234">
        <v>158265000</v>
      </c>
      <c r="J1223" s="124" t="s">
        <v>6837</v>
      </c>
      <c r="K1223" s="237" t="s">
        <v>6375</v>
      </c>
      <c r="L1223" s="101" t="s">
        <v>749</v>
      </c>
    </row>
    <row r="1224" spans="2:12">
      <c r="B1224" s="236" t="s">
        <v>5255</v>
      </c>
      <c r="C1224" s="237" t="s">
        <v>5256</v>
      </c>
      <c r="D1224" s="124" t="s">
        <v>661</v>
      </c>
      <c r="E1224" s="134" t="s">
        <v>6855</v>
      </c>
      <c r="F1224" s="124" t="s">
        <v>6856</v>
      </c>
      <c r="G1224" s="134">
        <v>1</v>
      </c>
      <c r="H1224" s="234">
        <v>24444370</v>
      </c>
      <c r="I1224" s="234">
        <v>24444370</v>
      </c>
      <c r="J1224" s="124" t="s">
        <v>6857</v>
      </c>
      <c r="K1224" s="237" t="s">
        <v>6375</v>
      </c>
      <c r="L1224" s="101" t="s">
        <v>720</v>
      </c>
    </row>
    <row r="1225" spans="2:12">
      <c r="B1225" s="236" t="s">
        <v>5237</v>
      </c>
      <c r="C1225" s="237" t="s">
        <v>5238</v>
      </c>
      <c r="D1225" s="124" t="s">
        <v>667</v>
      </c>
      <c r="E1225" s="134" t="s">
        <v>6858</v>
      </c>
      <c r="F1225" s="124" t="s">
        <v>6859</v>
      </c>
      <c r="G1225" s="134">
        <v>1</v>
      </c>
      <c r="H1225" s="234">
        <v>2212500</v>
      </c>
      <c r="I1225" s="234">
        <v>2212500</v>
      </c>
      <c r="J1225" s="124" t="s">
        <v>6860</v>
      </c>
      <c r="K1225" s="237" t="s">
        <v>6375</v>
      </c>
      <c r="L1225" s="101" t="s">
        <v>720</v>
      </c>
    </row>
    <row r="1226" spans="2:12">
      <c r="B1226" s="236" t="s">
        <v>5167</v>
      </c>
      <c r="C1226" s="237" t="s">
        <v>5168</v>
      </c>
      <c r="D1226" s="124" t="s">
        <v>667</v>
      </c>
      <c r="E1226" s="134" t="s">
        <v>6861</v>
      </c>
      <c r="F1226" s="124" t="s">
        <v>6862</v>
      </c>
      <c r="G1226" s="134">
        <v>1</v>
      </c>
      <c r="H1226" s="234">
        <v>24700940</v>
      </c>
      <c r="I1226" s="234">
        <v>22842440</v>
      </c>
      <c r="J1226" s="124" t="s">
        <v>6857</v>
      </c>
      <c r="K1226" s="237" t="s">
        <v>6375</v>
      </c>
      <c r="L1226" s="101" t="s">
        <v>720</v>
      </c>
    </row>
    <row r="1227" spans="2:12">
      <c r="B1227" s="236" t="s">
        <v>5580</v>
      </c>
      <c r="C1227" s="237" t="s">
        <v>5581</v>
      </c>
      <c r="D1227" s="124" t="s">
        <v>667</v>
      </c>
      <c r="E1227" s="134" t="s">
        <v>6863</v>
      </c>
      <c r="F1227" s="124" t="s">
        <v>6864</v>
      </c>
      <c r="G1227" s="134">
        <v>1</v>
      </c>
      <c r="H1227" s="234">
        <v>2832000</v>
      </c>
      <c r="I1227" s="234">
        <v>2832000</v>
      </c>
      <c r="J1227" s="124" t="s">
        <v>6857</v>
      </c>
      <c r="K1227" s="237" t="s">
        <v>6375</v>
      </c>
      <c r="L1227" s="101" t="s">
        <v>720</v>
      </c>
    </row>
    <row r="1228" spans="2:12">
      <c r="B1228" s="236"/>
      <c r="C1228" s="237" t="s">
        <v>6161</v>
      </c>
      <c r="D1228" s="124" t="s">
        <v>661</v>
      </c>
      <c r="E1228" s="134"/>
      <c r="F1228" s="124" t="s">
        <v>6865</v>
      </c>
      <c r="G1228" s="134"/>
      <c r="H1228" s="234"/>
      <c r="I1228" s="234">
        <v>305263954</v>
      </c>
      <c r="J1228" s="124" t="s">
        <v>6866</v>
      </c>
      <c r="K1228" s="237" t="s">
        <v>6375</v>
      </c>
      <c r="L1228" s="101" t="s">
        <v>6867</v>
      </c>
    </row>
    <row r="1229" spans="2:12">
      <c r="B1229" s="236"/>
      <c r="C1229" s="237" t="s">
        <v>6164</v>
      </c>
      <c r="D1229" s="124" t="s">
        <v>661</v>
      </c>
      <c r="E1229" s="134"/>
      <c r="F1229" s="124" t="s">
        <v>6868</v>
      </c>
      <c r="G1229" s="134"/>
      <c r="H1229" s="234"/>
      <c r="I1229" s="234">
        <v>37373025</v>
      </c>
      <c r="J1229" s="124" t="s">
        <v>6866</v>
      </c>
      <c r="K1229" s="237" t="s">
        <v>6375</v>
      </c>
      <c r="L1229" s="101" t="s">
        <v>6867</v>
      </c>
    </row>
    <row r="1230" spans="2:12">
      <c r="B1230" s="236"/>
      <c r="C1230" s="237" t="s">
        <v>6169</v>
      </c>
      <c r="D1230" s="124" t="s">
        <v>661</v>
      </c>
      <c r="E1230" s="134"/>
      <c r="F1230" s="124" t="s">
        <v>6869</v>
      </c>
      <c r="G1230" s="134"/>
      <c r="H1230" s="234"/>
      <c r="I1230" s="234">
        <v>26490478</v>
      </c>
      <c r="J1230" s="124" t="s">
        <v>6866</v>
      </c>
      <c r="K1230" s="237" t="s">
        <v>6375</v>
      </c>
      <c r="L1230" s="101" t="s">
        <v>6867</v>
      </c>
    </row>
    <row r="1231" spans="2:12">
      <c r="B1231" s="236"/>
      <c r="C1231" s="237" t="s">
        <v>6171</v>
      </c>
      <c r="D1231" s="124" t="s">
        <v>667</v>
      </c>
      <c r="E1231" s="134"/>
      <c r="F1231" s="124" t="s">
        <v>6870</v>
      </c>
      <c r="G1231" s="134"/>
      <c r="H1231" s="234"/>
      <c r="I1231" s="234">
        <v>90042539</v>
      </c>
      <c r="J1231" s="124" t="s">
        <v>6866</v>
      </c>
      <c r="K1231" s="237" t="s">
        <v>6375</v>
      </c>
      <c r="L1231" s="101" t="s">
        <v>6867</v>
      </c>
    </row>
    <row r="1232" spans="2:12">
      <c r="B1232" s="236"/>
      <c r="C1232" s="237" t="s">
        <v>6179</v>
      </c>
      <c r="D1232" s="124" t="s">
        <v>667</v>
      </c>
      <c r="E1232" s="134"/>
      <c r="F1232" s="124" t="s">
        <v>6871</v>
      </c>
      <c r="G1232" s="134"/>
      <c r="H1232" s="234"/>
      <c r="I1232" s="234">
        <v>68772998</v>
      </c>
      <c r="J1232" s="124" t="s">
        <v>6866</v>
      </c>
      <c r="K1232" s="237" t="s">
        <v>6375</v>
      </c>
      <c r="L1232" s="101" t="s">
        <v>6867</v>
      </c>
    </row>
    <row r="1233" spans="2:12">
      <c r="B1233" s="236"/>
      <c r="C1233" s="237" t="s">
        <v>6173</v>
      </c>
      <c r="D1233" s="124" t="s">
        <v>667</v>
      </c>
      <c r="E1233" s="134"/>
      <c r="F1233" s="124" t="s">
        <v>6872</v>
      </c>
      <c r="G1233" s="134"/>
      <c r="H1233" s="234"/>
      <c r="I1233" s="234">
        <v>109906995</v>
      </c>
      <c r="J1233" s="124" t="s">
        <v>6866</v>
      </c>
      <c r="K1233" s="237" t="s">
        <v>6375</v>
      </c>
      <c r="L1233" s="101" t="s">
        <v>6867</v>
      </c>
    </row>
    <row r="1234" spans="2:12">
      <c r="B1234" s="236"/>
      <c r="C1234" s="237" t="s">
        <v>6197</v>
      </c>
      <c r="D1234" s="124" t="s">
        <v>667</v>
      </c>
      <c r="E1234" s="134"/>
      <c r="F1234" s="124" t="s">
        <v>6873</v>
      </c>
      <c r="G1234" s="134"/>
      <c r="H1234" s="234"/>
      <c r="I1234" s="234">
        <v>85887446</v>
      </c>
      <c r="J1234" s="124" t="s">
        <v>6866</v>
      </c>
      <c r="K1234" s="237" t="s">
        <v>6375</v>
      </c>
      <c r="L1234" s="101" t="s">
        <v>6867</v>
      </c>
    </row>
    <row r="1235" spans="2:12">
      <c r="B1235" s="236"/>
      <c r="C1235" s="237" t="s">
        <v>6193</v>
      </c>
      <c r="D1235" s="124" t="s">
        <v>667</v>
      </c>
      <c r="E1235" s="134"/>
      <c r="F1235" s="124" t="s">
        <v>6874</v>
      </c>
      <c r="G1235" s="134"/>
      <c r="H1235" s="234"/>
      <c r="I1235" s="234">
        <v>193505411</v>
      </c>
      <c r="J1235" s="124" t="s">
        <v>6866</v>
      </c>
      <c r="K1235" s="237" t="s">
        <v>6375</v>
      </c>
      <c r="L1235" s="101" t="s">
        <v>6867</v>
      </c>
    </row>
    <row r="1236" spans="2:12">
      <c r="B1236" s="236"/>
      <c r="C1236" s="237" t="s">
        <v>6166</v>
      </c>
      <c r="D1236" s="124" t="s">
        <v>667</v>
      </c>
      <c r="E1236" s="134"/>
      <c r="F1236" s="124" t="s">
        <v>6875</v>
      </c>
      <c r="G1236" s="134"/>
      <c r="H1236" s="234"/>
      <c r="I1236" s="234">
        <v>349748945</v>
      </c>
      <c r="J1236" s="124" t="s">
        <v>6866</v>
      </c>
      <c r="K1236" s="237" t="s">
        <v>6375</v>
      </c>
      <c r="L1236" s="101" t="s">
        <v>6867</v>
      </c>
    </row>
    <row r="1237" spans="2:12">
      <c r="B1237" s="236"/>
      <c r="C1237" s="237" t="s">
        <v>6180</v>
      </c>
      <c r="D1237" s="124" t="s">
        <v>667</v>
      </c>
      <c r="E1237" s="134"/>
      <c r="F1237" s="124" t="s">
        <v>6876</v>
      </c>
      <c r="G1237" s="134"/>
      <c r="H1237" s="234"/>
      <c r="I1237" s="234">
        <v>34574750</v>
      </c>
      <c r="J1237" s="124" t="s">
        <v>6866</v>
      </c>
      <c r="K1237" s="237" t="s">
        <v>6375</v>
      </c>
      <c r="L1237" s="101" t="s">
        <v>6867</v>
      </c>
    </row>
    <row r="1238" spans="2:12">
      <c r="B1238" s="236"/>
      <c r="C1238" s="237" t="s">
        <v>6181</v>
      </c>
      <c r="D1238" s="124" t="s">
        <v>667</v>
      </c>
      <c r="E1238" s="134"/>
      <c r="F1238" s="124" t="s">
        <v>6877</v>
      </c>
      <c r="G1238" s="134"/>
      <c r="H1238" s="234"/>
      <c r="I1238" s="234">
        <v>108384000</v>
      </c>
      <c r="J1238" s="124" t="s">
        <v>6866</v>
      </c>
      <c r="K1238" s="237"/>
      <c r="L1238" s="101" t="s">
        <v>6867</v>
      </c>
    </row>
    <row r="1239" spans="2:12">
      <c r="B1239" s="236"/>
      <c r="C1239" s="237" t="s">
        <v>6196</v>
      </c>
      <c r="D1239" s="124" t="s">
        <v>667</v>
      </c>
      <c r="E1239" s="134"/>
      <c r="F1239" s="124" t="s">
        <v>6875</v>
      </c>
      <c r="G1239" s="134"/>
      <c r="H1239" s="234"/>
      <c r="I1239" s="234">
        <v>100898715</v>
      </c>
      <c r="J1239" s="124" t="s">
        <v>6866</v>
      </c>
      <c r="K1239" s="237"/>
      <c r="L1239" s="101" t="s">
        <v>6867</v>
      </c>
    </row>
    <row r="1240" spans="2:12">
      <c r="B1240" s="236"/>
      <c r="C1240" s="237" t="s">
        <v>6159</v>
      </c>
      <c r="D1240" s="124" t="s">
        <v>667</v>
      </c>
      <c r="E1240" s="134"/>
      <c r="F1240" s="124" t="s">
        <v>6878</v>
      </c>
      <c r="G1240" s="134"/>
      <c r="H1240" s="234"/>
      <c r="I1240" s="234">
        <v>128107000</v>
      </c>
      <c r="J1240" s="124" t="s">
        <v>6866</v>
      </c>
      <c r="K1240" s="237"/>
      <c r="L1240" s="101" t="s">
        <v>6867</v>
      </c>
    </row>
    <row r="1241" spans="2:12">
      <c r="B1241" s="236"/>
      <c r="C1241" s="237" t="s">
        <v>6194</v>
      </c>
      <c r="D1241" s="124" t="s">
        <v>667</v>
      </c>
      <c r="E1241" s="134"/>
      <c r="F1241" s="124" t="s">
        <v>6878</v>
      </c>
      <c r="G1241" s="134"/>
      <c r="H1241" s="234"/>
      <c r="I1241" s="234">
        <v>38551491</v>
      </c>
      <c r="J1241" s="124" t="s">
        <v>6866</v>
      </c>
      <c r="K1241" s="237"/>
      <c r="L1241" s="101" t="s">
        <v>6867</v>
      </c>
    </row>
    <row r="1242" spans="2:12">
      <c r="B1242" s="236"/>
      <c r="C1242" s="237" t="s">
        <v>6163</v>
      </c>
      <c r="D1242" s="124" t="s">
        <v>667</v>
      </c>
      <c r="E1242" s="134"/>
      <c r="F1242" s="124" t="s">
        <v>6879</v>
      </c>
      <c r="G1242" s="134"/>
      <c r="H1242" s="234"/>
      <c r="I1242" s="234">
        <v>217883537</v>
      </c>
      <c r="J1242" s="124" t="s">
        <v>6866</v>
      </c>
      <c r="K1242" s="237"/>
      <c r="L1242" s="101" t="s">
        <v>6867</v>
      </c>
    </row>
    <row r="1243" spans="2:12">
      <c r="B1243" s="236"/>
      <c r="C1243" s="237" t="s">
        <v>6167</v>
      </c>
      <c r="D1243" s="124" t="s">
        <v>667</v>
      </c>
      <c r="E1243" s="134"/>
      <c r="F1243" s="124" t="s">
        <v>6875</v>
      </c>
      <c r="G1243" s="134"/>
      <c r="H1243" s="234"/>
      <c r="I1243" s="234">
        <v>32455164</v>
      </c>
      <c r="J1243" s="124" t="s">
        <v>6866</v>
      </c>
      <c r="K1243" s="237"/>
      <c r="L1243" s="101" t="s">
        <v>6867</v>
      </c>
    </row>
    <row r="1244" spans="2:12">
      <c r="B1244" s="236"/>
      <c r="C1244" s="237" t="s">
        <v>6157</v>
      </c>
      <c r="D1244" s="124" t="s">
        <v>667</v>
      </c>
      <c r="E1244" s="134"/>
      <c r="F1244" s="124" t="s">
        <v>6688</v>
      </c>
      <c r="G1244" s="134"/>
      <c r="H1244" s="234"/>
      <c r="I1244" s="234">
        <v>45433540</v>
      </c>
      <c r="J1244" s="124" t="s">
        <v>6866</v>
      </c>
      <c r="K1244" s="237"/>
      <c r="L1244" s="101" t="s">
        <v>6867</v>
      </c>
    </row>
    <row r="1245" spans="2:12">
      <c r="B1245" s="236"/>
      <c r="C1245" s="237" t="s">
        <v>6170</v>
      </c>
      <c r="D1245" s="124" t="s">
        <v>667</v>
      </c>
      <c r="E1245" s="134"/>
      <c r="F1245" s="124" t="s">
        <v>6877</v>
      </c>
      <c r="G1245" s="134"/>
      <c r="H1245" s="234"/>
      <c r="I1245" s="234">
        <v>32096744</v>
      </c>
      <c r="J1245" s="124" t="s">
        <v>6866</v>
      </c>
      <c r="K1245" s="237"/>
      <c r="L1245" s="101" t="s">
        <v>6867</v>
      </c>
    </row>
    <row r="1246" spans="2:12">
      <c r="B1246" s="236"/>
      <c r="C1246" s="237" t="s">
        <v>6158</v>
      </c>
      <c r="D1246" s="124" t="s">
        <v>667</v>
      </c>
      <c r="E1246" s="134"/>
      <c r="F1246" s="124" t="s">
        <v>6875</v>
      </c>
      <c r="G1246" s="134"/>
      <c r="H1246" s="234"/>
      <c r="I1246" s="234">
        <v>172662900</v>
      </c>
      <c r="J1246" s="124" t="s">
        <v>6866</v>
      </c>
      <c r="K1246" s="237"/>
      <c r="L1246" s="101" t="s">
        <v>6867</v>
      </c>
    </row>
    <row r="1247" spans="2:12">
      <c r="B1247" s="236"/>
      <c r="C1247" s="237" t="s">
        <v>6189</v>
      </c>
      <c r="D1247" s="124" t="s">
        <v>667</v>
      </c>
      <c r="E1247" s="134"/>
      <c r="F1247" s="124" t="s">
        <v>6865</v>
      </c>
      <c r="G1247" s="134"/>
      <c r="H1247" s="234"/>
      <c r="I1247" s="234">
        <v>25727200</v>
      </c>
      <c r="J1247" s="124" t="s">
        <v>6866</v>
      </c>
      <c r="K1247" s="237"/>
      <c r="L1247" s="101" t="s">
        <v>6867</v>
      </c>
    </row>
    <row r="1248" spans="2:12">
      <c r="B1248" s="236"/>
      <c r="C1248" s="237" t="s">
        <v>6186</v>
      </c>
      <c r="D1248" s="124" t="s">
        <v>667</v>
      </c>
      <c r="E1248" s="134"/>
      <c r="F1248" s="124" t="s">
        <v>6873</v>
      </c>
      <c r="G1248" s="134"/>
      <c r="H1248" s="234"/>
      <c r="I1248" s="234">
        <v>33989309</v>
      </c>
      <c r="J1248" s="124" t="s">
        <v>6866</v>
      </c>
      <c r="K1248" s="237"/>
      <c r="L1248" s="101" t="s">
        <v>6867</v>
      </c>
    </row>
    <row r="1249" spans="2:12">
      <c r="B1249" s="236"/>
      <c r="C1249" s="237" t="s">
        <v>6199</v>
      </c>
      <c r="D1249" s="124" t="s">
        <v>667</v>
      </c>
      <c r="E1249" s="134"/>
      <c r="F1249" s="124" t="s">
        <v>6879</v>
      </c>
      <c r="G1249" s="134"/>
      <c r="H1249" s="234"/>
      <c r="I1249" s="234">
        <v>45679173</v>
      </c>
      <c r="J1249" s="124" t="s">
        <v>6866</v>
      </c>
      <c r="K1249" s="237"/>
      <c r="L1249" s="101" t="s">
        <v>6867</v>
      </c>
    </row>
    <row r="1250" spans="2:12">
      <c r="B1250" s="236"/>
      <c r="C1250" s="237" t="s">
        <v>6162</v>
      </c>
      <c r="D1250" s="124" t="s">
        <v>667</v>
      </c>
      <c r="E1250" s="134"/>
      <c r="F1250" s="124" t="s">
        <v>6880</v>
      </c>
      <c r="G1250" s="134"/>
      <c r="H1250" s="234"/>
      <c r="I1250" s="234">
        <v>84295000</v>
      </c>
      <c r="J1250" s="124" t="s">
        <v>6842</v>
      </c>
      <c r="K1250" s="237"/>
      <c r="L1250" s="101" t="s">
        <v>6867</v>
      </c>
    </row>
    <row r="1251" spans="2:12">
      <c r="B1251" s="236"/>
      <c r="C1251" s="237" t="s">
        <v>6176</v>
      </c>
      <c r="D1251" s="124" t="s">
        <v>667</v>
      </c>
      <c r="E1251" s="134"/>
      <c r="F1251" s="124" t="s">
        <v>6881</v>
      </c>
      <c r="G1251" s="134"/>
      <c r="H1251" s="234"/>
      <c r="I1251" s="234">
        <v>104240000</v>
      </c>
      <c r="J1251" s="124" t="s">
        <v>6842</v>
      </c>
      <c r="K1251" s="237"/>
      <c r="L1251" s="101" t="s">
        <v>6867</v>
      </c>
    </row>
    <row r="1252" spans="2:12">
      <c r="B1252" s="236"/>
      <c r="C1252" s="237" t="s">
        <v>6175</v>
      </c>
      <c r="D1252" s="124" t="s">
        <v>667</v>
      </c>
      <c r="E1252" s="134"/>
      <c r="F1252" s="124" t="s">
        <v>6869</v>
      </c>
      <c r="G1252" s="134"/>
      <c r="H1252" s="234"/>
      <c r="I1252" s="234">
        <v>183716361</v>
      </c>
      <c r="J1252" s="124" t="s">
        <v>6866</v>
      </c>
      <c r="K1252" s="237"/>
      <c r="L1252" s="101" t="s">
        <v>6867</v>
      </c>
    </row>
    <row r="1253" spans="2:12">
      <c r="B1253" s="236"/>
      <c r="C1253" s="237" t="s">
        <v>6192</v>
      </c>
      <c r="D1253" s="124" t="s">
        <v>661</v>
      </c>
      <c r="E1253" s="134"/>
      <c r="F1253" s="124" t="s">
        <v>6875</v>
      </c>
      <c r="G1253" s="134"/>
      <c r="H1253" s="234"/>
      <c r="I1253" s="234">
        <v>32830963</v>
      </c>
      <c r="J1253" s="124" t="s">
        <v>6842</v>
      </c>
      <c r="K1253" s="237"/>
      <c r="L1253" s="101" t="s">
        <v>6867</v>
      </c>
    </row>
    <row r="1254" spans="2:12">
      <c r="B1254" s="236"/>
      <c r="C1254" s="237" t="s">
        <v>6183</v>
      </c>
      <c r="D1254" s="124" t="s">
        <v>667</v>
      </c>
      <c r="E1254" s="134"/>
      <c r="F1254" s="124" t="s">
        <v>6875</v>
      </c>
      <c r="G1254" s="134"/>
      <c r="H1254" s="234"/>
      <c r="I1254" s="234">
        <v>28657414</v>
      </c>
      <c r="J1254" s="124" t="s">
        <v>6842</v>
      </c>
      <c r="K1254" s="237"/>
      <c r="L1254" s="101" t="s">
        <v>6867</v>
      </c>
    </row>
    <row r="1255" spans="2:12">
      <c r="B1255" s="236" t="s">
        <v>410</v>
      </c>
      <c r="C1255" s="237" t="s">
        <v>6882</v>
      </c>
      <c r="D1255" s="124" t="s">
        <v>653</v>
      </c>
      <c r="E1255" s="134" t="s">
        <v>6883</v>
      </c>
      <c r="F1255" s="124" t="s">
        <v>6884</v>
      </c>
      <c r="G1255" s="134"/>
      <c r="H1255" s="234">
        <v>238556748.47999999</v>
      </c>
      <c r="I1255" s="234">
        <v>36986148</v>
      </c>
      <c r="J1255" s="124" t="s">
        <v>6885</v>
      </c>
      <c r="K1255" s="237" t="s">
        <v>6375</v>
      </c>
      <c r="L1255" s="101" t="s">
        <v>665</v>
      </c>
    </row>
    <row r="1256" spans="2:12">
      <c r="B1256" s="236" t="s">
        <v>6056</v>
      </c>
      <c r="C1256" s="237" t="s">
        <v>6057</v>
      </c>
      <c r="D1256" s="124" t="s">
        <v>667</v>
      </c>
      <c r="E1256" s="134" t="s">
        <v>6886</v>
      </c>
      <c r="F1256" s="124" t="s">
        <v>6887</v>
      </c>
      <c r="G1256" s="134"/>
      <c r="H1256" s="234">
        <v>199983822.44</v>
      </c>
      <c r="I1256" s="234">
        <v>172261852</v>
      </c>
      <c r="J1256" s="124" t="s">
        <v>6885</v>
      </c>
      <c r="K1256" s="237" t="s">
        <v>6375</v>
      </c>
      <c r="L1256" s="101" t="s">
        <v>665</v>
      </c>
    </row>
    <row r="1257" spans="2:12">
      <c r="B1257" s="236" t="s">
        <v>4868</v>
      </c>
      <c r="C1257" s="237" t="s">
        <v>4869</v>
      </c>
      <c r="D1257" s="124" t="s">
        <v>667</v>
      </c>
      <c r="E1257" s="134" t="s">
        <v>6888</v>
      </c>
      <c r="F1257" s="124" t="s">
        <v>6889</v>
      </c>
      <c r="G1257" s="134"/>
      <c r="H1257" s="234">
        <v>62455750</v>
      </c>
      <c r="I1257" s="234">
        <v>52537750</v>
      </c>
      <c r="J1257" s="124" t="s">
        <v>6885</v>
      </c>
      <c r="K1257" s="237" t="s">
        <v>6375</v>
      </c>
      <c r="L1257" s="101" t="s">
        <v>665</v>
      </c>
    </row>
    <row r="1258" spans="2:12">
      <c r="B1258" s="236" t="s">
        <v>5862</v>
      </c>
      <c r="C1258" s="237" t="s">
        <v>6604</v>
      </c>
      <c r="D1258" s="124" t="s">
        <v>667</v>
      </c>
      <c r="E1258" s="134" t="s">
        <v>6890</v>
      </c>
      <c r="F1258" s="124" t="s">
        <v>6891</v>
      </c>
      <c r="G1258" s="134"/>
      <c r="H1258" s="234">
        <v>122551024</v>
      </c>
      <c r="I1258" s="234">
        <v>54766160</v>
      </c>
      <c r="J1258" s="124" t="s">
        <v>6885</v>
      </c>
      <c r="K1258" s="237" t="s">
        <v>6375</v>
      </c>
      <c r="L1258" s="101" t="s">
        <v>665</v>
      </c>
    </row>
    <row r="1259" spans="2:12">
      <c r="B1259" s="236" t="s">
        <v>5740</v>
      </c>
      <c r="C1259" s="237" t="s">
        <v>5741</v>
      </c>
      <c r="D1259" s="124" t="s">
        <v>667</v>
      </c>
      <c r="E1259" s="134" t="s">
        <v>6892</v>
      </c>
      <c r="F1259" s="124" t="s">
        <v>6893</v>
      </c>
      <c r="G1259" s="134"/>
      <c r="H1259" s="234">
        <v>35615528.18</v>
      </c>
      <c r="I1259" s="234">
        <v>25172245</v>
      </c>
      <c r="J1259" s="124" t="s">
        <v>6885</v>
      </c>
      <c r="K1259" s="237" t="s">
        <v>6375</v>
      </c>
      <c r="L1259" s="101" t="s">
        <v>665</v>
      </c>
    </row>
    <row r="1260" spans="2:12">
      <c r="B1260" s="236" t="s">
        <v>6046</v>
      </c>
      <c r="C1260" s="237" t="s">
        <v>6047</v>
      </c>
      <c r="D1260" s="124" t="s">
        <v>667</v>
      </c>
      <c r="E1260" s="134" t="s">
        <v>6894</v>
      </c>
      <c r="F1260" s="124" t="s">
        <v>6344</v>
      </c>
      <c r="G1260" s="134"/>
      <c r="H1260" s="234">
        <v>36319279</v>
      </c>
      <c r="I1260" s="234">
        <v>856739</v>
      </c>
      <c r="J1260" s="124" t="s">
        <v>6885</v>
      </c>
      <c r="K1260" s="237" t="s">
        <v>6375</v>
      </c>
      <c r="L1260" s="101" t="s">
        <v>665</v>
      </c>
    </row>
    <row r="1261" spans="2:12">
      <c r="B1261" s="236" t="s">
        <v>457</v>
      </c>
      <c r="C1261" s="237" t="s">
        <v>5559</v>
      </c>
      <c r="D1261" s="124" t="s">
        <v>653</v>
      </c>
      <c r="E1261" s="134" t="s">
        <v>6895</v>
      </c>
      <c r="F1261" s="124" t="s">
        <v>6896</v>
      </c>
      <c r="G1261" s="134"/>
      <c r="H1261" s="234">
        <v>301924137.33999997</v>
      </c>
      <c r="I1261" s="234">
        <v>291059245</v>
      </c>
      <c r="J1261" s="124" t="s">
        <v>6885</v>
      </c>
      <c r="K1261" s="237" t="s">
        <v>6375</v>
      </c>
      <c r="L1261" s="101" t="s">
        <v>665</v>
      </c>
    </row>
    <row r="1262" spans="2:12">
      <c r="B1262" s="236" t="s">
        <v>119</v>
      </c>
      <c r="C1262" s="237" t="s">
        <v>5874</v>
      </c>
      <c r="D1262" s="124" t="s">
        <v>653</v>
      </c>
      <c r="E1262" s="134" t="s">
        <v>6897</v>
      </c>
      <c r="F1262" s="124" t="s">
        <v>6898</v>
      </c>
      <c r="G1262" s="134"/>
      <c r="H1262" s="234">
        <v>1726129802.9400001</v>
      </c>
      <c r="I1262" s="234">
        <v>2249305849</v>
      </c>
      <c r="J1262" s="124" t="s">
        <v>6885</v>
      </c>
      <c r="K1262" s="237" t="s">
        <v>6375</v>
      </c>
      <c r="L1262" s="101" t="s">
        <v>665</v>
      </c>
    </row>
    <row r="1263" spans="2:12">
      <c r="B1263" s="236" t="s">
        <v>464</v>
      </c>
      <c r="C1263" s="237" t="s">
        <v>6899</v>
      </c>
      <c r="D1263" s="124" t="s">
        <v>653</v>
      </c>
      <c r="E1263" s="134" t="s">
        <v>6900</v>
      </c>
      <c r="F1263" s="124" t="s">
        <v>6901</v>
      </c>
      <c r="G1263" s="134"/>
      <c r="H1263" s="234">
        <v>206197611.22</v>
      </c>
      <c r="I1263" s="234">
        <v>201691187</v>
      </c>
      <c r="J1263" s="124" t="s">
        <v>6885</v>
      </c>
      <c r="K1263" s="237" t="s">
        <v>6375</v>
      </c>
      <c r="L1263" s="101" t="s">
        <v>665</v>
      </c>
    </row>
    <row r="1264" spans="2:12">
      <c r="B1264" s="236" t="s">
        <v>470</v>
      </c>
      <c r="C1264" s="237" t="s">
        <v>6635</v>
      </c>
      <c r="D1264" s="124" t="s">
        <v>667</v>
      </c>
      <c r="E1264" s="134" t="s">
        <v>6902</v>
      </c>
      <c r="F1264" s="124" t="s">
        <v>6903</v>
      </c>
      <c r="G1264" s="134"/>
      <c r="H1264" s="234">
        <v>275176389.27999997</v>
      </c>
      <c r="I1264" s="234">
        <v>294363466</v>
      </c>
      <c r="J1264" s="124" t="s">
        <v>6885</v>
      </c>
      <c r="K1264" s="237"/>
      <c r="L1264" s="101" t="s">
        <v>665</v>
      </c>
    </row>
    <row r="1265" spans="2:12">
      <c r="B1265" s="236" t="s">
        <v>5692</v>
      </c>
      <c r="C1265" s="237" t="s">
        <v>6904</v>
      </c>
      <c r="D1265" s="124" t="s">
        <v>653</v>
      </c>
      <c r="E1265" s="134" t="s">
        <v>6905</v>
      </c>
      <c r="F1265" s="124" t="s">
        <v>6896</v>
      </c>
      <c r="G1265" s="134"/>
      <c r="H1265" s="234">
        <v>1216846744.6800001</v>
      </c>
      <c r="I1265" s="234">
        <v>1315127403</v>
      </c>
      <c r="J1265" s="124" t="s">
        <v>6885</v>
      </c>
      <c r="K1265" s="237" t="s">
        <v>6375</v>
      </c>
      <c r="L1265" s="101" t="s">
        <v>665</v>
      </c>
    </row>
    <row r="1266" spans="2:12">
      <c r="B1266" s="236" t="s">
        <v>5903</v>
      </c>
      <c r="C1266" s="237" t="s">
        <v>6906</v>
      </c>
      <c r="D1266" s="124" t="s">
        <v>667</v>
      </c>
      <c r="E1266" s="134" t="s">
        <v>6907</v>
      </c>
      <c r="F1266" s="124" t="s">
        <v>6908</v>
      </c>
      <c r="G1266" s="134"/>
      <c r="H1266" s="234">
        <v>356136008.42000002</v>
      </c>
      <c r="I1266" s="234">
        <v>317309445</v>
      </c>
      <c r="J1266" s="124" t="s">
        <v>6885</v>
      </c>
      <c r="K1266" s="237" t="s">
        <v>6375</v>
      </c>
      <c r="L1266" s="101" t="s">
        <v>665</v>
      </c>
    </row>
    <row r="1267" spans="2:12">
      <c r="B1267" s="236" t="s">
        <v>4790</v>
      </c>
      <c r="C1267" s="237" t="s">
        <v>4791</v>
      </c>
      <c r="D1267" s="124" t="s">
        <v>667</v>
      </c>
      <c r="E1267" s="134" t="s">
        <v>6909</v>
      </c>
      <c r="F1267" s="124" t="s">
        <v>6910</v>
      </c>
      <c r="G1267" s="134"/>
      <c r="H1267" s="234">
        <v>25919650</v>
      </c>
      <c r="I1267" s="234">
        <v>16516540</v>
      </c>
      <c r="J1267" s="124" t="s">
        <v>6885</v>
      </c>
      <c r="K1267" s="237" t="s">
        <v>6375</v>
      </c>
      <c r="L1267" s="101" t="s">
        <v>665</v>
      </c>
    </row>
    <row r="1268" spans="2:12">
      <c r="B1268" s="236" t="s">
        <v>6143</v>
      </c>
      <c r="C1268" s="237" t="s">
        <v>6144</v>
      </c>
      <c r="D1268" s="124" t="s">
        <v>667</v>
      </c>
      <c r="E1268" s="134" t="s">
        <v>6911</v>
      </c>
      <c r="F1268" s="124" t="s">
        <v>6912</v>
      </c>
      <c r="G1268" s="134"/>
      <c r="H1268" s="234">
        <v>328156774.43000001</v>
      </c>
      <c r="I1268" s="234">
        <v>229606529</v>
      </c>
      <c r="J1268" s="124" t="s">
        <v>6885</v>
      </c>
      <c r="K1268" s="237" t="s">
        <v>6375</v>
      </c>
      <c r="L1268" s="101" t="s">
        <v>665</v>
      </c>
    </row>
    <row r="1269" spans="2:12">
      <c r="B1269" s="236" t="s">
        <v>5529</v>
      </c>
      <c r="C1269" s="237" t="s">
        <v>5530</v>
      </c>
      <c r="D1269" s="124" t="s">
        <v>667</v>
      </c>
      <c r="E1269" s="134" t="s">
        <v>6771</v>
      </c>
      <c r="F1269" s="124" t="s">
        <v>6913</v>
      </c>
      <c r="G1269" s="134"/>
      <c r="H1269" s="234">
        <v>90423560</v>
      </c>
      <c r="I1269" s="234">
        <v>84339940</v>
      </c>
      <c r="J1269" s="124" t="s">
        <v>6885</v>
      </c>
      <c r="K1269" s="237" t="s">
        <v>6375</v>
      </c>
      <c r="L1269" s="101" t="s">
        <v>665</v>
      </c>
    </row>
    <row r="1270" spans="2:12">
      <c r="B1270" s="236" t="s">
        <v>5553</v>
      </c>
      <c r="C1270" s="237" t="s">
        <v>5554</v>
      </c>
      <c r="D1270" s="124" t="s">
        <v>667</v>
      </c>
      <c r="E1270" s="134" t="s">
        <v>6914</v>
      </c>
      <c r="F1270" s="124" t="s">
        <v>6915</v>
      </c>
      <c r="G1270" s="134"/>
      <c r="H1270" s="234">
        <v>333712737.01999998</v>
      </c>
      <c r="I1270" s="234">
        <v>69447199</v>
      </c>
      <c r="J1270" s="124" t="s">
        <v>6885</v>
      </c>
      <c r="K1270" s="237" t="s">
        <v>6375</v>
      </c>
      <c r="L1270" s="101" t="s">
        <v>665</v>
      </c>
    </row>
    <row r="1271" spans="2:12">
      <c r="B1271" s="236" t="s">
        <v>5301</v>
      </c>
      <c r="C1271" s="237" t="s">
        <v>6639</v>
      </c>
      <c r="D1271" s="124" t="s">
        <v>667</v>
      </c>
      <c r="E1271" s="134" t="s">
        <v>6916</v>
      </c>
      <c r="F1271" s="124" t="s">
        <v>6917</v>
      </c>
      <c r="G1271" s="134"/>
      <c r="H1271" s="234">
        <v>33392500</v>
      </c>
      <c r="I1271" s="234">
        <v>40625560</v>
      </c>
      <c r="J1271" s="124" t="s">
        <v>6885</v>
      </c>
      <c r="K1271" s="237" t="s">
        <v>6375</v>
      </c>
      <c r="L1271" s="101" t="s">
        <v>665</v>
      </c>
    </row>
    <row r="1272" spans="2:12">
      <c r="B1272" s="236" t="s">
        <v>6332</v>
      </c>
      <c r="C1272" s="237" t="s">
        <v>6039</v>
      </c>
      <c r="D1272" s="124" t="s">
        <v>667</v>
      </c>
      <c r="E1272" s="134" t="s">
        <v>6886</v>
      </c>
      <c r="F1272" s="124" t="s">
        <v>6903</v>
      </c>
      <c r="G1272" s="134"/>
      <c r="H1272" s="234">
        <v>451230948.39999998</v>
      </c>
      <c r="I1272" s="234">
        <v>490466654</v>
      </c>
      <c r="J1272" s="124" t="s">
        <v>6885</v>
      </c>
      <c r="K1272" s="237"/>
      <c r="L1272" s="101" t="s">
        <v>665</v>
      </c>
    </row>
    <row r="1273" spans="2:12">
      <c r="B1273" s="236" t="s">
        <v>6918</v>
      </c>
      <c r="C1273" s="237" t="s">
        <v>6345</v>
      </c>
      <c r="D1273" s="124" t="s">
        <v>667</v>
      </c>
      <c r="E1273" s="134" t="s">
        <v>6919</v>
      </c>
      <c r="F1273" s="124" t="s">
        <v>6920</v>
      </c>
      <c r="G1273" s="134"/>
      <c r="H1273" s="234">
        <v>269271336.06</v>
      </c>
      <c r="I1273" s="234">
        <v>204996624</v>
      </c>
      <c r="J1273" s="124" t="s">
        <v>6885</v>
      </c>
      <c r="K1273" s="237"/>
      <c r="L1273" s="101" t="s">
        <v>665</v>
      </c>
    </row>
    <row r="1274" spans="2:12">
      <c r="B1274" s="236" t="s">
        <v>5877</v>
      </c>
      <c r="C1274" s="237" t="s">
        <v>5878</v>
      </c>
      <c r="D1274" s="124" t="s">
        <v>667</v>
      </c>
      <c r="E1274" s="134" t="s">
        <v>6921</v>
      </c>
      <c r="F1274" s="124" t="s">
        <v>6922</v>
      </c>
      <c r="G1274" s="134"/>
      <c r="H1274" s="234">
        <v>71936355</v>
      </c>
      <c r="I1274" s="234">
        <v>45933055</v>
      </c>
      <c r="J1274" s="124" t="s">
        <v>6885</v>
      </c>
      <c r="K1274" s="237" t="s">
        <v>6375</v>
      </c>
      <c r="L1274" s="101" t="s">
        <v>665</v>
      </c>
    </row>
    <row r="1275" spans="2:12">
      <c r="B1275" s="236" t="s">
        <v>4918</v>
      </c>
      <c r="C1275" s="237" t="s">
        <v>6923</v>
      </c>
      <c r="D1275" s="124" t="s">
        <v>653</v>
      </c>
      <c r="E1275" s="134" t="s">
        <v>6924</v>
      </c>
      <c r="F1275" s="124" t="s">
        <v>6925</v>
      </c>
      <c r="G1275" s="134"/>
      <c r="H1275" s="234">
        <v>294534801.51999998</v>
      </c>
      <c r="I1275" s="234">
        <v>97437727</v>
      </c>
      <c r="J1275" s="124" t="s">
        <v>6885</v>
      </c>
      <c r="K1275" s="237" t="s">
        <v>6375</v>
      </c>
      <c r="L1275" s="101" t="s">
        <v>665</v>
      </c>
    </row>
    <row r="1276" spans="2:12">
      <c r="B1276" s="236" t="s">
        <v>576</v>
      </c>
      <c r="C1276" s="237" t="s">
        <v>6926</v>
      </c>
      <c r="D1276" s="124" t="s">
        <v>667</v>
      </c>
      <c r="E1276" s="134" t="s">
        <v>6927</v>
      </c>
      <c r="F1276" s="124" t="s">
        <v>6903</v>
      </c>
      <c r="G1276" s="134"/>
      <c r="H1276" s="234">
        <v>1226987341.75</v>
      </c>
      <c r="I1276" s="234">
        <v>1302865546</v>
      </c>
      <c r="J1276" s="124" t="s">
        <v>6885</v>
      </c>
      <c r="K1276" s="237"/>
      <c r="L1276" s="101" t="s">
        <v>665</v>
      </c>
    </row>
    <row r="1277" spans="2:12">
      <c r="B1277" s="236" t="s">
        <v>6329</v>
      </c>
      <c r="C1277" s="237" t="s">
        <v>4734</v>
      </c>
      <c r="D1277" s="124" t="s">
        <v>653</v>
      </c>
      <c r="E1277" s="134" t="s">
        <v>6928</v>
      </c>
      <c r="F1277" s="124" t="s">
        <v>6925</v>
      </c>
      <c r="G1277" s="134"/>
      <c r="H1277" s="234">
        <v>965259466.48000002</v>
      </c>
      <c r="I1277" s="234">
        <v>414556142</v>
      </c>
      <c r="J1277" s="124" t="s">
        <v>6885</v>
      </c>
      <c r="K1277" s="237" t="s">
        <v>6375</v>
      </c>
      <c r="L1277" s="101" t="s">
        <v>665</v>
      </c>
    </row>
    <row r="1278" spans="2:12">
      <c r="B1278" s="236" t="s">
        <v>6119</v>
      </c>
      <c r="C1278" s="237" t="s">
        <v>6929</v>
      </c>
      <c r="D1278" s="124" t="s">
        <v>667</v>
      </c>
      <c r="E1278" s="134" t="s">
        <v>6930</v>
      </c>
      <c r="F1278" s="124" t="s">
        <v>6903</v>
      </c>
      <c r="G1278" s="134"/>
      <c r="H1278" s="234">
        <v>224899407.47</v>
      </c>
      <c r="I1278" s="234">
        <v>161615243</v>
      </c>
      <c r="J1278" s="124" t="s">
        <v>6885</v>
      </c>
      <c r="K1278" s="237" t="s">
        <v>6375</v>
      </c>
      <c r="L1278" s="101" t="s">
        <v>665</v>
      </c>
    </row>
    <row r="1279" spans="2:12">
      <c r="B1279" s="236" t="s">
        <v>6068</v>
      </c>
      <c r="C1279" s="237" t="s">
        <v>6069</v>
      </c>
      <c r="D1279" s="124" t="s">
        <v>667</v>
      </c>
      <c r="E1279" s="134" t="s">
        <v>6931</v>
      </c>
      <c r="F1279" s="124" t="s">
        <v>6932</v>
      </c>
      <c r="G1279" s="134"/>
      <c r="H1279" s="234">
        <v>32958752</v>
      </c>
      <c r="I1279" s="234">
        <v>13237731</v>
      </c>
      <c r="J1279" s="124" t="s">
        <v>6885</v>
      </c>
      <c r="K1279" s="237"/>
      <c r="L1279" s="101" t="s">
        <v>665</v>
      </c>
    </row>
    <row r="1280" spans="2:12">
      <c r="B1280" s="236" t="s">
        <v>5828</v>
      </c>
      <c r="C1280" s="237" t="s">
        <v>5829</v>
      </c>
      <c r="D1280" s="124" t="s">
        <v>667</v>
      </c>
      <c r="E1280" s="134" t="s">
        <v>6933</v>
      </c>
      <c r="F1280" s="124" t="s">
        <v>6903</v>
      </c>
      <c r="G1280" s="134"/>
      <c r="H1280" s="234">
        <v>29031540</v>
      </c>
      <c r="I1280" s="234">
        <v>58063080</v>
      </c>
      <c r="J1280" s="124" t="s">
        <v>6885</v>
      </c>
      <c r="K1280" s="237" t="s">
        <v>6375</v>
      </c>
      <c r="L1280" s="101" t="s">
        <v>665</v>
      </c>
    </row>
    <row r="1281" spans="2:12">
      <c r="B1281" s="236" t="s">
        <v>5802</v>
      </c>
      <c r="C1281" s="237" t="s">
        <v>5803</v>
      </c>
      <c r="D1281" s="124" t="s">
        <v>667</v>
      </c>
      <c r="E1281" s="134" t="s">
        <v>6934</v>
      </c>
      <c r="F1281" s="124" t="s">
        <v>6903</v>
      </c>
      <c r="G1281" s="134"/>
      <c r="H1281" s="234">
        <v>133958875.78</v>
      </c>
      <c r="I1281" s="234">
        <v>39497207</v>
      </c>
      <c r="J1281" s="124" t="s">
        <v>6885</v>
      </c>
      <c r="K1281" s="237" t="s">
        <v>6375</v>
      </c>
      <c r="L1281" s="101" t="s">
        <v>665</v>
      </c>
    </row>
    <row r="1282" spans="2:12">
      <c r="B1282" s="236" t="s">
        <v>5875</v>
      </c>
      <c r="C1282" s="237" t="s">
        <v>6811</v>
      </c>
      <c r="D1282" s="124" t="s">
        <v>667</v>
      </c>
      <c r="E1282" s="134" t="s">
        <v>6935</v>
      </c>
      <c r="F1282" s="124" t="s">
        <v>6936</v>
      </c>
      <c r="G1282" s="134"/>
      <c r="H1282" s="234">
        <v>53951842</v>
      </c>
      <c r="I1282" s="234">
        <v>24891042</v>
      </c>
      <c r="J1282" s="124" t="s">
        <v>6885</v>
      </c>
      <c r="K1282" s="237" t="s">
        <v>6375</v>
      </c>
      <c r="L1282" s="101" t="s">
        <v>665</v>
      </c>
    </row>
    <row r="1283" spans="2:12">
      <c r="B1283" s="236" t="s">
        <v>5525</v>
      </c>
      <c r="C1283" s="237" t="s">
        <v>5526</v>
      </c>
      <c r="D1283" s="124" t="s">
        <v>667</v>
      </c>
      <c r="E1283" s="134" t="s">
        <v>6937</v>
      </c>
      <c r="F1283" s="124" t="s">
        <v>6938</v>
      </c>
      <c r="G1283" s="134"/>
      <c r="H1283" s="234">
        <v>174346032.02000001</v>
      </c>
      <c r="I1283" s="234">
        <v>194630948</v>
      </c>
      <c r="J1283" s="124" t="s">
        <v>6885</v>
      </c>
      <c r="K1283" s="237" t="s">
        <v>6375</v>
      </c>
      <c r="L1283" s="101" t="s">
        <v>665</v>
      </c>
    </row>
    <row r="1284" spans="2:12">
      <c r="B1284" s="236" t="s">
        <v>6042</v>
      </c>
      <c r="C1284" s="237" t="s">
        <v>6939</v>
      </c>
      <c r="D1284" s="124" t="s">
        <v>667</v>
      </c>
      <c r="E1284" s="134" t="s">
        <v>6940</v>
      </c>
      <c r="F1284" s="124" t="s">
        <v>6941</v>
      </c>
      <c r="G1284" s="134"/>
      <c r="H1284" s="234">
        <v>21113973869.099998</v>
      </c>
      <c r="I1284" s="234">
        <v>18699388863</v>
      </c>
      <c r="J1284" s="124" t="s">
        <v>6885</v>
      </c>
      <c r="K1284" s="237"/>
      <c r="L1284" s="101" t="s">
        <v>665</v>
      </c>
    </row>
    <row r="1285" spans="2:12">
      <c r="B1285" s="236" t="s">
        <v>5462</v>
      </c>
      <c r="C1285" s="237" t="s">
        <v>5463</v>
      </c>
      <c r="D1285" s="124" t="s">
        <v>667</v>
      </c>
      <c r="E1285" s="134" t="s">
        <v>6942</v>
      </c>
      <c r="F1285" s="124" t="s">
        <v>6903</v>
      </c>
      <c r="G1285" s="134"/>
      <c r="H1285" s="234">
        <v>33228800</v>
      </c>
      <c r="I1285" s="234">
        <v>20546750</v>
      </c>
      <c r="J1285" s="124" t="s">
        <v>6885</v>
      </c>
      <c r="K1285" s="237" t="s">
        <v>6375</v>
      </c>
      <c r="L1285" s="101" t="s">
        <v>665</v>
      </c>
    </row>
    <row r="1286" spans="2:12">
      <c r="B1286" s="236" t="s">
        <v>5708</v>
      </c>
      <c r="C1286" s="237" t="s">
        <v>5709</v>
      </c>
      <c r="D1286" s="124" t="s">
        <v>667</v>
      </c>
      <c r="E1286" s="134" t="s">
        <v>6943</v>
      </c>
      <c r="F1286" s="124" t="s">
        <v>6944</v>
      </c>
      <c r="G1286" s="134"/>
      <c r="H1286" s="234">
        <v>75733167</v>
      </c>
      <c r="I1286" s="234">
        <v>57577781</v>
      </c>
      <c r="J1286" s="124" t="s">
        <v>6885</v>
      </c>
      <c r="K1286" s="237" t="s">
        <v>6375</v>
      </c>
      <c r="L1286" s="101" t="s">
        <v>665</v>
      </c>
    </row>
    <row r="1287" spans="2:12">
      <c r="B1287" s="236" t="s">
        <v>5560</v>
      </c>
      <c r="C1287" s="237" t="s">
        <v>5561</v>
      </c>
      <c r="D1287" s="124" t="s">
        <v>667</v>
      </c>
      <c r="E1287" s="134" t="s">
        <v>6945</v>
      </c>
      <c r="F1287" s="124" t="s">
        <v>6946</v>
      </c>
      <c r="G1287" s="134"/>
      <c r="H1287" s="234">
        <v>45837609.759999998</v>
      </c>
      <c r="I1287" s="234" t="s">
        <v>6324</v>
      </c>
      <c r="J1287" s="124" t="s">
        <v>6885</v>
      </c>
      <c r="K1287" s="237" t="s">
        <v>6375</v>
      </c>
      <c r="L1287" s="101" t="s">
        <v>665</v>
      </c>
    </row>
    <row r="1288" spans="2:12">
      <c r="B1288" s="236" t="s">
        <v>4792</v>
      </c>
      <c r="C1288" s="237" t="s">
        <v>4793</v>
      </c>
      <c r="D1288" s="124" t="s">
        <v>667</v>
      </c>
      <c r="E1288" s="134" t="s">
        <v>6947</v>
      </c>
      <c r="F1288" s="124" t="s">
        <v>6948</v>
      </c>
      <c r="G1288" s="134"/>
      <c r="H1288" s="234">
        <v>192183945</v>
      </c>
      <c r="I1288" s="234">
        <v>187797549</v>
      </c>
      <c r="J1288" s="124" t="s">
        <v>6885</v>
      </c>
      <c r="K1288" s="237" t="s">
        <v>6375</v>
      </c>
      <c r="L1288" s="101" t="s">
        <v>665</v>
      </c>
    </row>
    <row r="1289" spans="2:12">
      <c r="B1289" s="236" t="s">
        <v>6040</v>
      </c>
      <c r="C1289" s="237" t="s">
        <v>6041</v>
      </c>
      <c r="D1289" s="124" t="s">
        <v>667</v>
      </c>
      <c r="E1289" s="134" t="s">
        <v>6949</v>
      </c>
      <c r="F1289" s="124" t="s">
        <v>6950</v>
      </c>
      <c r="G1289" s="134"/>
      <c r="H1289" s="234">
        <v>88666992</v>
      </c>
      <c r="I1289" s="234">
        <v>49801781</v>
      </c>
      <c r="J1289" s="124" t="s">
        <v>6885</v>
      </c>
      <c r="K1289" s="237" t="s">
        <v>6375</v>
      </c>
      <c r="L1289" s="101" t="s">
        <v>665</v>
      </c>
    </row>
    <row r="1290" spans="2:12">
      <c r="B1290" s="236" t="s">
        <v>5999</v>
      </c>
      <c r="C1290" s="237" t="s">
        <v>6000</v>
      </c>
      <c r="D1290" s="124" t="s">
        <v>667</v>
      </c>
      <c r="E1290" s="134" t="s">
        <v>6951</v>
      </c>
      <c r="F1290" s="124" t="s">
        <v>6856</v>
      </c>
      <c r="G1290" s="134"/>
      <c r="H1290" s="234">
        <v>2494944709.3000002</v>
      </c>
      <c r="I1290" s="234">
        <v>2144160886</v>
      </c>
      <c r="J1290" s="124" t="s">
        <v>6885</v>
      </c>
      <c r="K1290" s="237" t="s">
        <v>6375</v>
      </c>
      <c r="L1290" s="101" t="s">
        <v>665</v>
      </c>
    </row>
    <row r="1291" spans="2:12">
      <c r="B1291" s="236" t="s">
        <v>6066</v>
      </c>
      <c r="C1291" s="237" t="s">
        <v>6952</v>
      </c>
      <c r="D1291" s="124" t="s">
        <v>667</v>
      </c>
      <c r="E1291" s="134" t="s">
        <v>981</v>
      </c>
      <c r="F1291" s="124" t="s">
        <v>6953</v>
      </c>
      <c r="G1291" s="134"/>
      <c r="H1291" s="234">
        <v>37929767</v>
      </c>
      <c r="I1291" s="234">
        <v>25406662</v>
      </c>
      <c r="J1291" s="124" t="s">
        <v>6885</v>
      </c>
      <c r="K1291" s="237"/>
      <c r="L1291" s="101" t="s">
        <v>665</v>
      </c>
    </row>
    <row r="1292" spans="2:12" ht="27.6">
      <c r="B1292" s="88" t="s">
        <v>4914</v>
      </c>
      <c r="C1292" s="84" t="s">
        <v>4915</v>
      </c>
      <c r="D1292" s="84" t="s">
        <v>667</v>
      </c>
      <c r="E1292" s="49" t="s">
        <v>6954</v>
      </c>
      <c r="F1292" s="84" t="s">
        <v>6938</v>
      </c>
      <c r="G1292" s="49"/>
      <c r="H1292" s="89">
        <v>90002096</v>
      </c>
      <c r="I1292" s="99">
        <v>115601279</v>
      </c>
      <c r="J1292" s="86" t="s">
        <v>6885</v>
      </c>
      <c r="K1292" s="84"/>
      <c r="L1292" s="101" t="s">
        <v>665</v>
      </c>
    </row>
    <row r="1293" spans="2:12" ht="27.6">
      <c r="B1293" s="88" t="s">
        <v>5203</v>
      </c>
      <c r="C1293" s="84" t="s">
        <v>5204</v>
      </c>
      <c r="D1293" s="84" t="s">
        <v>667</v>
      </c>
      <c r="E1293" s="49" t="s">
        <v>6955</v>
      </c>
      <c r="F1293" s="84" t="s">
        <v>6944</v>
      </c>
      <c r="G1293" s="49"/>
      <c r="H1293" s="89">
        <v>97341022.560000002</v>
      </c>
      <c r="I1293" s="99">
        <v>38179768</v>
      </c>
      <c r="J1293" s="86" t="s">
        <v>6885</v>
      </c>
      <c r="K1293" s="84"/>
      <c r="L1293" s="101" t="s">
        <v>665</v>
      </c>
    </row>
    <row r="1294" spans="2:12" ht="27.6">
      <c r="B1294" s="88" t="s">
        <v>6956</v>
      </c>
      <c r="C1294" s="84" t="s">
        <v>6957</v>
      </c>
      <c r="D1294" s="84" t="s">
        <v>653</v>
      </c>
      <c r="E1294" s="49" t="s">
        <v>6958</v>
      </c>
      <c r="F1294" s="84" t="s">
        <v>6901</v>
      </c>
      <c r="G1294" s="49"/>
      <c r="H1294" s="89">
        <v>67826400</v>
      </c>
      <c r="I1294" s="99">
        <v>49192</v>
      </c>
      <c r="J1294" s="86" t="s">
        <v>6885</v>
      </c>
      <c r="K1294" s="84" t="s">
        <v>6375</v>
      </c>
      <c r="L1294" s="101" t="s">
        <v>665</v>
      </c>
    </row>
    <row r="1295" spans="2:12">
      <c r="B1295" s="88" t="s">
        <v>468</v>
      </c>
      <c r="C1295" s="84" t="s">
        <v>5671</v>
      </c>
      <c r="D1295" s="84" t="s">
        <v>653</v>
      </c>
      <c r="E1295" s="49" t="s">
        <v>6959</v>
      </c>
      <c r="F1295" s="84" t="s">
        <v>6896</v>
      </c>
      <c r="G1295" s="49"/>
      <c r="H1295" s="89">
        <v>441369277.98000002</v>
      </c>
      <c r="I1295" s="99">
        <v>524803881</v>
      </c>
      <c r="J1295" s="86" t="s">
        <v>6885</v>
      </c>
      <c r="K1295" s="84" t="s">
        <v>6375</v>
      </c>
      <c r="L1295" s="101" t="s">
        <v>665</v>
      </c>
    </row>
    <row r="1296" spans="2:12">
      <c r="B1296" s="88" t="s">
        <v>5355</v>
      </c>
      <c r="C1296" s="84" t="s">
        <v>5356</v>
      </c>
      <c r="D1296" s="84" t="s">
        <v>667</v>
      </c>
      <c r="E1296" s="49" t="s">
        <v>6960</v>
      </c>
      <c r="F1296" s="84" t="s">
        <v>6884</v>
      </c>
      <c r="G1296" s="49"/>
      <c r="H1296" s="89">
        <v>3381612553</v>
      </c>
      <c r="I1296" s="99">
        <v>2619681103</v>
      </c>
      <c r="J1296" s="86" t="s">
        <v>6885</v>
      </c>
      <c r="K1296" s="84"/>
      <c r="L1296" s="101" t="s">
        <v>665</v>
      </c>
    </row>
    <row r="1297" spans="2:12" ht="27.6">
      <c r="B1297" s="88" t="s">
        <v>5596</v>
      </c>
      <c r="C1297" s="84" t="s">
        <v>5597</v>
      </c>
      <c r="D1297" s="84" t="s">
        <v>667</v>
      </c>
      <c r="E1297" s="49" t="s">
        <v>6961</v>
      </c>
      <c r="F1297" s="84" t="s">
        <v>6962</v>
      </c>
      <c r="G1297" s="49"/>
      <c r="H1297" s="89">
        <v>38609600</v>
      </c>
      <c r="I1297" s="99">
        <v>33087200</v>
      </c>
      <c r="J1297" s="86" t="s">
        <v>6885</v>
      </c>
      <c r="K1297" s="84" t="s">
        <v>6375</v>
      </c>
      <c r="L1297" s="101" t="s">
        <v>665</v>
      </c>
    </row>
    <row r="1298" spans="2:12" ht="27.6">
      <c r="B1298" s="88" t="s">
        <v>4882</v>
      </c>
      <c r="C1298" s="84" t="s">
        <v>4883</v>
      </c>
      <c r="D1298" s="84" t="s">
        <v>653</v>
      </c>
      <c r="E1298" s="49" t="s">
        <v>6963</v>
      </c>
      <c r="F1298" s="84" t="s">
        <v>6898</v>
      </c>
      <c r="G1298" s="49"/>
      <c r="H1298" s="89">
        <v>208049150.66</v>
      </c>
      <c r="I1298" s="99">
        <v>158700726</v>
      </c>
      <c r="J1298" s="86" t="s">
        <v>6885</v>
      </c>
      <c r="K1298" s="84" t="s">
        <v>6375</v>
      </c>
      <c r="L1298" s="101" t="s">
        <v>665</v>
      </c>
    </row>
    <row r="1299" spans="2:12" ht="27.6">
      <c r="B1299" s="88" t="s">
        <v>5682</v>
      </c>
      <c r="C1299" s="84" t="s">
        <v>5683</v>
      </c>
      <c r="D1299" s="84" t="s">
        <v>667</v>
      </c>
      <c r="E1299" s="49" t="s">
        <v>6964</v>
      </c>
      <c r="F1299" s="84" t="s">
        <v>6903</v>
      </c>
      <c r="G1299" s="49"/>
      <c r="H1299" s="89">
        <v>316834524.64999998</v>
      </c>
      <c r="I1299" s="99">
        <v>154674440</v>
      </c>
      <c r="J1299" s="86" t="s">
        <v>6885</v>
      </c>
      <c r="K1299" s="84" t="s">
        <v>6375</v>
      </c>
      <c r="L1299" s="101" t="s">
        <v>665</v>
      </c>
    </row>
    <row r="1300" spans="2:12" ht="27.6">
      <c r="B1300" s="88" t="s">
        <v>4768</v>
      </c>
      <c r="C1300" s="84" t="s">
        <v>4769</v>
      </c>
      <c r="D1300" s="84" t="s">
        <v>667</v>
      </c>
      <c r="E1300" s="49" t="s">
        <v>6965</v>
      </c>
      <c r="F1300" s="84" t="s">
        <v>6941</v>
      </c>
      <c r="G1300" s="49"/>
      <c r="H1300" s="89">
        <v>502428960</v>
      </c>
      <c r="I1300" s="99">
        <v>350000000</v>
      </c>
      <c r="J1300" s="86" t="s">
        <v>6885</v>
      </c>
      <c r="K1300" s="84" t="s">
        <v>6375</v>
      </c>
      <c r="L1300" s="101" t="s">
        <v>665</v>
      </c>
    </row>
    <row r="1301" spans="2:12" ht="27.6">
      <c r="B1301" s="88"/>
      <c r="C1301" s="84" t="s">
        <v>6174</v>
      </c>
      <c r="D1301" s="84" t="s">
        <v>667</v>
      </c>
      <c r="E1301" s="49"/>
      <c r="F1301" s="84" t="s">
        <v>6966</v>
      </c>
      <c r="G1301" s="49"/>
      <c r="H1301" s="89">
        <v>29640000</v>
      </c>
      <c r="I1301" s="99">
        <v>27170000</v>
      </c>
      <c r="J1301" s="86" t="s">
        <v>6885</v>
      </c>
      <c r="K1301" s="84" t="s">
        <v>6375</v>
      </c>
      <c r="L1301" s="101" t="s">
        <v>665</v>
      </c>
    </row>
    <row r="1302" spans="2:12" ht="27.6">
      <c r="B1302" s="88"/>
      <c r="C1302" s="84" t="s">
        <v>6174</v>
      </c>
      <c r="D1302" s="84"/>
      <c r="E1302" s="49"/>
      <c r="F1302" s="84" t="s">
        <v>6966</v>
      </c>
      <c r="G1302" s="49"/>
      <c r="H1302" s="89">
        <v>37720000</v>
      </c>
      <c r="I1302" s="99">
        <v>35520000</v>
      </c>
      <c r="J1302" s="86" t="s">
        <v>6885</v>
      </c>
      <c r="K1302" s="84" t="s">
        <v>6375</v>
      </c>
      <c r="L1302" s="101" t="s">
        <v>665</v>
      </c>
    </row>
    <row r="1303" spans="2:12">
      <c r="B1303" s="88" t="s">
        <v>435</v>
      </c>
      <c r="C1303" s="84" t="s">
        <v>6967</v>
      </c>
      <c r="D1303" s="84" t="s">
        <v>667</v>
      </c>
      <c r="E1303" s="49" t="s">
        <v>6968</v>
      </c>
      <c r="F1303" s="84" t="s">
        <v>6969</v>
      </c>
      <c r="G1303" s="49"/>
      <c r="H1303" s="89">
        <v>1738226600.28</v>
      </c>
      <c r="I1303" s="99">
        <v>1369475709</v>
      </c>
      <c r="J1303" s="86" t="s">
        <v>6885</v>
      </c>
      <c r="K1303" s="84"/>
      <c r="L1303" s="101" t="s">
        <v>665</v>
      </c>
    </row>
    <row r="1304" spans="2:12" ht="27.6">
      <c r="B1304" s="88" t="s">
        <v>5389</v>
      </c>
      <c r="C1304" s="84" t="s">
        <v>5390</v>
      </c>
      <c r="D1304" s="84" t="s">
        <v>667</v>
      </c>
      <c r="E1304" s="49" t="s">
        <v>6970</v>
      </c>
      <c r="F1304" s="84" t="s">
        <v>6971</v>
      </c>
      <c r="G1304" s="49"/>
      <c r="H1304" s="89">
        <v>57200000</v>
      </c>
      <c r="I1304" s="99">
        <v>41270000</v>
      </c>
      <c r="J1304" s="86" t="s">
        <v>6885</v>
      </c>
      <c r="K1304" s="84" t="s">
        <v>6375</v>
      </c>
      <c r="L1304" s="101" t="s">
        <v>665</v>
      </c>
    </row>
    <row r="1305" spans="2:12" ht="41.45">
      <c r="B1305" s="88" t="s">
        <v>5767</v>
      </c>
      <c r="C1305" s="84" t="s">
        <v>5768</v>
      </c>
      <c r="D1305" s="84" t="s">
        <v>667</v>
      </c>
      <c r="E1305" s="49" t="s">
        <v>6972</v>
      </c>
      <c r="F1305" s="84" t="s">
        <v>6973</v>
      </c>
      <c r="G1305" s="49"/>
      <c r="H1305" s="89">
        <v>170699793.38999999</v>
      </c>
      <c r="I1305" s="99">
        <v>122157836</v>
      </c>
      <c r="J1305" s="86" t="s">
        <v>6885</v>
      </c>
      <c r="K1305" s="84" t="s">
        <v>6375</v>
      </c>
      <c r="L1305" s="101" t="s">
        <v>665</v>
      </c>
    </row>
    <row r="1306" spans="2:12" ht="27.6">
      <c r="B1306" s="88" t="s">
        <v>4798</v>
      </c>
      <c r="C1306" s="84" t="s">
        <v>4799</v>
      </c>
      <c r="D1306" s="84" t="s">
        <v>667</v>
      </c>
      <c r="E1306" s="49" t="s">
        <v>6974</v>
      </c>
      <c r="F1306" s="84" t="s">
        <v>6975</v>
      </c>
      <c r="G1306" s="49"/>
      <c r="H1306" s="89">
        <v>208742343.36000001</v>
      </c>
      <c r="I1306" s="99">
        <v>184435270</v>
      </c>
      <c r="J1306" s="86" t="s">
        <v>6885</v>
      </c>
      <c r="K1306" s="84" t="s">
        <v>6375</v>
      </c>
      <c r="L1306" s="101" t="s">
        <v>665</v>
      </c>
    </row>
    <row r="1307" spans="2:12">
      <c r="B1307" s="88" t="s">
        <v>5901</v>
      </c>
      <c r="C1307" s="84" t="s">
        <v>5902</v>
      </c>
      <c r="D1307" s="84" t="s">
        <v>667</v>
      </c>
      <c r="E1307" s="49" t="s">
        <v>6976</v>
      </c>
      <c r="F1307" s="84" t="s">
        <v>6973</v>
      </c>
      <c r="G1307" s="49"/>
      <c r="H1307" s="89">
        <v>247105105</v>
      </c>
      <c r="I1307" s="99">
        <v>287354209</v>
      </c>
      <c r="J1307" s="86" t="s">
        <v>6885</v>
      </c>
      <c r="K1307" s="84" t="s">
        <v>6375</v>
      </c>
      <c r="L1307" s="101" t="s">
        <v>665</v>
      </c>
    </row>
    <row r="1308" spans="2:12">
      <c r="B1308" s="88" t="s">
        <v>5796</v>
      </c>
      <c r="C1308" s="84" t="s">
        <v>5797</v>
      </c>
      <c r="D1308" s="84" t="s">
        <v>667</v>
      </c>
      <c r="E1308" s="49" t="s">
        <v>6977</v>
      </c>
      <c r="F1308" s="84" t="s">
        <v>6973</v>
      </c>
      <c r="G1308" s="49"/>
      <c r="H1308" s="89">
        <v>103770130.59999999</v>
      </c>
      <c r="I1308" s="99">
        <v>111062384</v>
      </c>
      <c r="J1308" s="86" t="s">
        <v>6885</v>
      </c>
      <c r="K1308" s="84" t="s">
        <v>6375</v>
      </c>
      <c r="L1308" s="101" t="s">
        <v>665</v>
      </c>
    </row>
    <row r="1309" spans="2:12">
      <c r="B1309" s="88" t="s">
        <v>6064</v>
      </c>
      <c r="C1309" s="84" t="s">
        <v>5441</v>
      </c>
      <c r="D1309" s="84"/>
      <c r="E1309" s="49" t="s">
        <v>6842</v>
      </c>
      <c r="F1309" s="84" t="s">
        <v>6978</v>
      </c>
      <c r="G1309" s="49"/>
      <c r="H1309" s="89">
        <v>95708585</v>
      </c>
      <c r="I1309" s="99">
        <v>95708585</v>
      </c>
      <c r="J1309" s="86" t="s">
        <v>3319</v>
      </c>
      <c r="K1309" s="84"/>
      <c r="L1309" s="101" t="s">
        <v>658</v>
      </c>
    </row>
    <row r="1310" spans="2:12">
      <c r="B1310" s="88" t="s">
        <v>6052</v>
      </c>
      <c r="C1310" s="84" t="s">
        <v>6979</v>
      </c>
      <c r="D1310" s="84"/>
      <c r="E1310" s="49" t="s">
        <v>6842</v>
      </c>
      <c r="F1310" s="84" t="s">
        <v>6747</v>
      </c>
      <c r="G1310" s="49"/>
      <c r="H1310" s="89">
        <v>25186937</v>
      </c>
      <c r="I1310" s="99">
        <v>25186937</v>
      </c>
      <c r="J1310" s="86" t="s">
        <v>3319</v>
      </c>
      <c r="K1310" s="84"/>
      <c r="L1310" s="101" t="s">
        <v>658</v>
      </c>
    </row>
    <row r="1311" spans="2:12">
      <c r="B1311" s="88" t="s">
        <v>6064</v>
      </c>
      <c r="C1311" s="84" t="s">
        <v>6980</v>
      </c>
      <c r="D1311" s="84"/>
      <c r="E1311" s="49" t="s">
        <v>6842</v>
      </c>
      <c r="F1311" s="84" t="s">
        <v>6978</v>
      </c>
      <c r="G1311" s="49"/>
      <c r="H1311" s="89">
        <v>32261978733</v>
      </c>
      <c r="I1311" s="99">
        <v>32261978733</v>
      </c>
      <c r="J1311" s="86" t="s">
        <v>3319</v>
      </c>
      <c r="K1311" s="84"/>
      <c r="L1311" s="101" t="s">
        <v>658</v>
      </c>
    </row>
    <row r="1312" spans="2:12">
      <c r="B1312" s="88" t="s">
        <v>6046</v>
      </c>
      <c r="C1312" s="84" t="s">
        <v>6981</v>
      </c>
      <c r="D1312" s="84"/>
      <c r="E1312" s="49" t="s">
        <v>6842</v>
      </c>
      <c r="F1312" s="84" t="s">
        <v>6982</v>
      </c>
      <c r="G1312" s="49"/>
      <c r="H1312" s="89">
        <v>133429347</v>
      </c>
      <c r="I1312" s="99">
        <v>133429347</v>
      </c>
      <c r="J1312" s="86" t="s">
        <v>3319</v>
      </c>
      <c r="K1312" s="84"/>
      <c r="L1312" s="101" t="s">
        <v>658</v>
      </c>
    </row>
    <row r="1313" spans="2:12">
      <c r="B1313" s="88" t="s">
        <v>6056</v>
      </c>
      <c r="C1313" s="84" t="s">
        <v>6057</v>
      </c>
      <c r="D1313" s="84"/>
      <c r="E1313" s="49" t="s">
        <v>6842</v>
      </c>
      <c r="F1313" s="84" t="s">
        <v>6983</v>
      </c>
      <c r="G1313" s="49"/>
      <c r="H1313" s="89">
        <v>58979488</v>
      </c>
      <c r="I1313" s="99">
        <v>58979488</v>
      </c>
      <c r="J1313" s="86" t="s">
        <v>3319</v>
      </c>
      <c r="K1313" s="84"/>
      <c r="L1313" s="101" t="s">
        <v>658</v>
      </c>
    </row>
    <row r="1314" spans="2:12" ht="27.6">
      <c r="B1314" s="88" t="s">
        <v>5261</v>
      </c>
      <c r="C1314" s="84" t="s">
        <v>5262</v>
      </c>
      <c r="D1314" s="84"/>
      <c r="E1314" s="49" t="s">
        <v>6842</v>
      </c>
      <c r="F1314" s="84" t="s">
        <v>6984</v>
      </c>
      <c r="G1314" s="49"/>
      <c r="H1314" s="89">
        <v>29070000</v>
      </c>
      <c r="I1314" s="99">
        <v>29070000</v>
      </c>
      <c r="J1314" s="86" t="s">
        <v>3319</v>
      </c>
      <c r="K1314" s="84"/>
      <c r="L1314" s="101" t="s">
        <v>658</v>
      </c>
    </row>
    <row r="1315" spans="2:12" ht="27.6">
      <c r="B1315" s="88" t="s">
        <v>6332</v>
      </c>
      <c r="C1315" s="84" t="s">
        <v>6985</v>
      </c>
      <c r="D1315" s="84"/>
      <c r="E1315" s="49" t="s">
        <v>6842</v>
      </c>
      <c r="F1315" s="84" t="s">
        <v>6986</v>
      </c>
      <c r="G1315" s="49"/>
      <c r="H1315" s="89">
        <v>93512420</v>
      </c>
      <c r="I1315" s="99">
        <v>93512420</v>
      </c>
      <c r="J1315" s="86" t="s">
        <v>3319</v>
      </c>
      <c r="K1315" s="84"/>
      <c r="L1315" s="101" t="s">
        <v>658</v>
      </c>
    </row>
    <row r="1316" spans="2:12">
      <c r="B1316" s="88" t="s">
        <v>6058</v>
      </c>
      <c r="C1316" s="84" t="s">
        <v>6987</v>
      </c>
      <c r="D1316" s="84"/>
      <c r="E1316" s="49" t="s">
        <v>6842</v>
      </c>
      <c r="F1316" s="84" t="s">
        <v>6988</v>
      </c>
      <c r="G1316" s="49"/>
      <c r="H1316" s="89">
        <v>32450000</v>
      </c>
      <c r="I1316" s="99">
        <v>32450000</v>
      </c>
      <c r="J1316" s="86" t="s">
        <v>3319</v>
      </c>
      <c r="K1316" s="84"/>
      <c r="L1316" s="101" t="s">
        <v>658</v>
      </c>
    </row>
    <row r="1317" spans="2:12">
      <c r="B1317" s="88" t="s">
        <v>5253</v>
      </c>
      <c r="C1317" s="84" t="s">
        <v>5252</v>
      </c>
      <c r="D1317" s="84"/>
      <c r="E1317" s="49" t="s">
        <v>6842</v>
      </c>
      <c r="F1317" s="84" t="s">
        <v>6747</v>
      </c>
      <c r="G1317" s="49"/>
      <c r="H1317" s="89">
        <v>261014980</v>
      </c>
      <c r="I1317" s="99">
        <v>261014980</v>
      </c>
      <c r="J1317" s="86" t="s">
        <v>3319</v>
      </c>
      <c r="K1317" s="84"/>
      <c r="L1317" s="101" t="s">
        <v>658</v>
      </c>
    </row>
    <row r="1318" spans="2:12" ht="27.6">
      <c r="B1318" s="88" t="s">
        <v>5383</v>
      </c>
      <c r="C1318" s="84" t="s">
        <v>5384</v>
      </c>
      <c r="D1318" s="84"/>
      <c r="E1318" s="49" t="s">
        <v>6842</v>
      </c>
      <c r="F1318" s="84" t="s">
        <v>6989</v>
      </c>
      <c r="G1318" s="49"/>
      <c r="H1318" s="89">
        <v>143185200</v>
      </c>
      <c r="I1318" s="99">
        <v>143185200</v>
      </c>
      <c r="J1318" s="86" t="s">
        <v>3319</v>
      </c>
      <c r="K1318" s="84"/>
      <c r="L1318" s="101" t="s">
        <v>658</v>
      </c>
    </row>
    <row r="1319" spans="2:12" ht="27.6">
      <c r="B1319" s="88" t="s">
        <v>6066</v>
      </c>
      <c r="C1319" s="84" t="s">
        <v>6067</v>
      </c>
      <c r="D1319" s="84"/>
      <c r="E1319" s="49" t="s">
        <v>6842</v>
      </c>
      <c r="F1319" s="84" t="s">
        <v>6990</v>
      </c>
      <c r="G1319" s="49"/>
      <c r="H1319" s="89">
        <v>467970827</v>
      </c>
      <c r="I1319" s="99">
        <v>467970827</v>
      </c>
      <c r="J1319" s="86" t="s">
        <v>3319</v>
      </c>
      <c r="K1319" s="84"/>
      <c r="L1319" s="101" t="s">
        <v>658</v>
      </c>
    </row>
    <row r="1320" spans="2:12" ht="27.6">
      <c r="B1320" s="88" t="s">
        <v>6070</v>
      </c>
      <c r="C1320" s="84" t="s">
        <v>6991</v>
      </c>
      <c r="D1320" s="84"/>
      <c r="E1320" s="49" t="s">
        <v>6842</v>
      </c>
      <c r="F1320" s="84" t="s">
        <v>6992</v>
      </c>
      <c r="G1320" s="49"/>
      <c r="H1320" s="89">
        <v>114309673</v>
      </c>
      <c r="I1320" s="99">
        <v>114309673</v>
      </c>
      <c r="J1320" s="86" t="s">
        <v>3319</v>
      </c>
      <c r="K1320" s="84"/>
      <c r="L1320" s="101" t="s">
        <v>658</v>
      </c>
    </row>
    <row r="1321" spans="2:12" ht="27.6">
      <c r="B1321" s="88" t="s">
        <v>4758</v>
      </c>
      <c r="C1321" s="84" t="s">
        <v>6993</v>
      </c>
      <c r="D1321" s="84"/>
      <c r="E1321" s="49" t="s">
        <v>6994</v>
      </c>
      <c r="F1321" s="84" t="s">
        <v>6995</v>
      </c>
      <c r="G1321" s="49"/>
      <c r="H1321" s="89">
        <v>99060850</v>
      </c>
      <c r="I1321" s="99">
        <v>99060850</v>
      </c>
      <c r="J1321" s="86" t="s">
        <v>3319</v>
      </c>
      <c r="K1321" s="84"/>
      <c r="L1321" s="101" t="s">
        <v>658</v>
      </c>
    </row>
    <row r="1322" spans="2:12" ht="27.6">
      <c r="B1322" s="88" t="s">
        <v>4764</v>
      </c>
      <c r="C1322" s="84" t="s">
        <v>4765</v>
      </c>
      <c r="D1322" s="84"/>
      <c r="E1322" s="49" t="s">
        <v>6994</v>
      </c>
      <c r="F1322" s="84" t="s">
        <v>6996</v>
      </c>
      <c r="G1322" s="49"/>
      <c r="H1322" s="89">
        <v>238852448</v>
      </c>
      <c r="I1322" s="99">
        <v>238852448</v>
      </c>
      <c r="J1322" s="86" t="s">
        <v>3319</v>
      </c>
      <c r="K1322" s="84"/>
      <c r="L1322" s="101" t="s">
        <v>658</v>
      </c>
    </row>
    <row r="1323" spans="2:12" ht="27.6">
      <c r="B1323" s="88" t="s">
        <v>4760</v>
      </c>
      <c r="C1323" s="84" t="s">
        <v>6997</v>
      </c>
      <c r="D1323" s="84"/>
      <c r="E1323" s="49" t="s">
        <v>6994</v>
      </c>
      <c r="F1323" s="84" t="s">
        <v>6998</v>
      </c>
      <c r="G1323" s="49"/>
      <c r="H1323" s="89">
        <v>62300661</v>
      </c>
      <c r="I1323" s="99">
        <v>62300661</v>
      </c>
      <c r="J1323" s="86" t="s">
        <v>3319</v>
      </c>
      <c r="K1323" s="84"/>
      <c r="L1323" s="101" t="s">
        <v>658</v>
      </c>
    </row>
    <row r="1324" spans="2:12" ht="27.6">
      <c r="B1324" s="88" t="s">
        <v>4762</v>
      </c>
      <c r="C1324" s="84" t="s">
        <v>6999</v>
      </c>
      <c r="D1324" s="84"/>
      <c r="E1324" s="49" t="s">
        <v>6994</v>
      </c>
      <c r="F1324" s="84" t="s">
        <v>6996</v>
      </c>
      <c r="G1324" s="49"/>
      <c r="H1324" s="89">
        <v>27057400</v>
      </c>
      <c r="I1324" s="99">
        <v>27057400</v>
      </c>
      <c r="J1324" s="86" t="s">
        <v>3319</v>
      </c>
      <c r="K1324" s="84"/>
      <c r="L1324" s="101" t="s">
        <v>658</v>
      </c>
    </row>
    <row r="1325" spans="2:12" ht="27.6">
      <c r="B1325" s="88" t="s">
        <v>4749</v>
      </c>
      <c r="C1325" s="84" t="s">
        <v>7000</v>
      </c>
      <c r="D1325" s="84"/>
      <c r="E1325" s="49" t="s">
        <v>6994</v>
      </c>
      <c r="F1325" s="84" t="s">
        <v>7001</v>
      </c>
      <c r="G1325" s="49"/>
      <c r="H1325" s="89">
        <v>1046992908</v>
      </c>
      <c r="I1325" s="99">
        <v>1046992908</v>
      </c>
      <c r="J1325" s="86" t="s">
        <v>3319</v>
      </c>
      <c r="K1325" s="84"/>
      <c r="L1325" s="101" t="s">
        <v>658</v>
      </c>
    </row>
    <row r="1326" spans="2:12" ht="27.6">
      <c r="B1326" s="88" t="s">
        <v>5385</v>
      </c>
      <c r="C1326" s="84" t="s">
        <v>7002</v>
      </c>
      <c r="D1326" s="84"/>
      <c r="E1326" s="49" t="s">
        <v>6842</v>
      </c>
      <c r="F1326" s="84" t="s">
        <v>6995</v>
      </c>
      <c r="G1326" s="49"/>
      <c r="H1326" s="89">
        <v>2616890457</v>
      </c>
      <c r="I1326" s="99">
        <v>2616890457</v>
      </c>
      <c r="J1326" s="86" t="s">
        <v>3319</v>
      </c>
      <c r="K1326" s="84"/>
      <c r="L1326" s="101" t="s">
        <v>658</v>
      </c>
    </row>
    <row r="1327" spans="2:12">
      <c r="B1327" s="88" t="s">
        <v>4756</v>
      </c>
      <c r="C1327" s="84" t="s">
        <v>4757</v>
      </c>
      <c r="D1327" s="84"/>
      <c r="E1327" s="49" t="s">
        <v>6994</v>
      </c>
      <c r="F1327" s="84" t="s">
        <v>7003</v>
      </c>
      <c r="G1327" s="49"/>
      <c r="H1327" s="89">
        <v>29739398</v>
      </c>
      <c r="I1327" s="99">
        <v>29739398</v>
      </c>
      <c r="J1327" s="86" t="s">
        <v>3319</v>
      </c>
      <c r="K1327" s="84"/>
      <c r="L1327" s="101" t="s">
        <v>658</v>
      </c>
    </row>
    <row r="1328" spans="2:12" ht="27.6">
      <c r="B1328" s="88" t="s">
        <v>4747</v>
      </c>
      <c r="C1328" s="84" t="s">
        <v>4748</v>
      </c>
      <c r="D1328" s="84"/>
      <c r="E1328" s="49" t="s">
        <v>6994</v>
      </c>
      <c r="F1328" s="84" t="s">
        <v>7004</v>
      </c>
      <c r="G1328" s="49"/>
      <c r="H1328" s="89">
        <v>56096435</v>
      </c>
      <c r="I1328" s="99">
        <v>56096435</v>
      </c>
      <c r="J1328" s="86" t="s">
        <v>3319</v>
      </c>
      <c r="K1328" s="84"/>
      <c r="L1328" s="101" t="s">
        <v>658</v>
      </c>
    </row>
    <row r="1329" spans="2:12" ht="27.6">
      <c r="B1329" s="88" t="s">
        <v>5527</v>
      </c>
      <c r="C1329" s="84" t="s">
        <v>5528</v>
      </c>
      <c r="D1329" s="84"/>
      <c r="E1329" s="49" t="s">
        <v>6842</v>
      </c>
      <c r="F1329" s="84" t="s">
        <v>6996</v>
      </c>
      <c r="G1329" s="49"/>
      <c r="H1329" s="89">
        <v>40726609</v>
      </c>
      <c r="I1329" s="99">
        <v>40726609</v>
      </c>
      <c r="J1329" s="86" t="s">
        <v>3319</v>
      </c>
      <c r="K1329" s="84"/>
      <c r="L1329" s="101" t="s">
        <v>658</v>
      </c>
    </row>
    <row r="1330" spans="2:12" ht="41.45">
      <c r="B1330" s="88" t="s">
        <v>4788</v>
      </c>
      <c r="C1330" s="84" t="s">
        <v>4789</v>
      </c>
      <c r="D1330" s="84"/>
      <c r="E1330" s="49" t="s">
        <v>7005</v>
      </c>
      <c r="F1330" s="84" t="s">
        <v>7006</v>
      </c>
      <c r="G1330" s="49"/>
      <c r="H1330" s="89">
        <v>33262175</v>
      </c>
      <c r="I1330" s="99">
        <v>33262175</v>
      </c>
      <c r="J1330" s="86" t="s">
        <v>3319</v>
      </c>
      <c r="K1330" s="84"/>
      <c r="L1330" s="101" t="s">
        <v>658</v>
      </c>
    </row>
    <row r="1331" spans="2:12">
      <c r="B1331" s="88" t="s">
        <v>4752</v>
      </c>
      <c r="C1331" s="84" t="s">
        <v>4753</v>
      </c>
      <c r="D1331" s="84"/>
      <c r="E1331" s="49" t="s">
        <v>6994</v>
      </c>
      <c r="F1331" s="84" t="s">
        <v>7007</v>
      </c>
      <c r="G1331" s="49"/>
      <c r="H1331" s="89">
        <v>28113016</v>
      </c>
      <c r="I1331" s="99">
        <v>28113016</v>
      </c>
      <c r="J1331" s="86" t="s">
        <v>3319</v>
      </c>
      <c r="K1331" s="84"/>
      <c r="L1331" s="101" t="s">
        <v>658</v>
      </c>
    </row>
    <row r="1332" spans="2:12">
      <c r="B1332" s="88" t="s">
        <v>5533</v>
      </c>
      <c r="C1332" s="84" t="s">
        <v>5534</v>
      </c>
      <c r="D1332" s="84"/>
      <c r="E1332" s="49" t="s">
        <v>6994</v>
      </c>
      <c r="F1332" s="84" t="s">
        <v>7008</v>
      </c>
      <c r="G1332" s="49"/>
      <c r="H1332" s="89">
        <v>33377377</v>
      </c>
      <c r="I1332" s="99">
        <v>33377377</v>
      </c>
      <c r="J1332" s="86" t="s">
        <v>3319</v>
      </c>
      <c r="K1332" s="84"/>
      <c r="L1332" s="101" t="s">
        <v>658</v>
      </c>
    </row>
    <row r="1333" spans="2:12" ht="27.6">
      <c r="B1333" s="88" t="s">
        <v>6573</v>
      </c>
      <c r="C1333" s="84" t="s">
        <v>6614</v>
      </c>
      <c r="D1333" s="84"/>
      <c r="E1333" s="49" t="s">
        <v>6994</v>
      </c>
      <c r="F1333" s="84" t="s">
        <v>7009</v>
      </c>
      <c r="G1333" s="49"/>
      <c r="H1333" s="89">
        <v>198847727</v>
      </c>
      <c r="I1333" s="99">
        <v>198847727</v>
      </c>
      <c r="J1333" s="86" t="s">
        <v>3319</v>
      </c>
      <c r="K1333" s="84"/>
      <c r="L1333" s="101" t="s">
        <v>658</v>
      </c>
    </row>
    <row r="1334" spans="2:12" ht="27.6">
      <c r="B1334" s="88" t="s">
        <v>5221</v>
      </c>
      <c r="C1334" s="84" t="s">
        <v>7010</v>
      </c>
      <c r="D1334" s="84"/>
      <c r="E1334" s="49" t="s">
        <v>6842</v>
      </c>
      <c r="F1334" s="84" t="s">
        <v>7011</v>
      </c>
      <c r="G1334" s="49"/>
      <c r="H1334" s="89">
        <v>1784440176</v>
      </c>
      <c r="I1334" s="99">
        <v>1784440176</v>
      </c>
      <c r="J1334" s="86" t="s">
        <v>3319</v>
      </c>
      <c r="K1334" s="84"/>
      <c r="L1334" s="101" t="s">
        <v>658</v>
      </c>
    </row>
    <row r="1335" spans="2:12">
      <c r="B1335" s="88" t="s">
        <v>5923</v>
      </c>
      <c r="C1335" s="84" t="s">
        <v>5924</v>
      </c>
      <c r="D1335" s="84"/>
      <c r="E1335" s="49" t="s">
        <v>6994</v>
      </c>
      <c r="F1335" s="84" t="s">
        <v>7008</v>
      </c>
      <c r="G1335" s="49"/>
      <c r="H1335" s="89">
        <v>173838057</v>
      </c>
      <c r="I1335" s="99">
        <v>173838057</v>
      </c>
      <c r="J1335" s="86" t="s">
        <v>3319</v>
      </c>
      <c r="K1335" s="84"/>
      <c r="L1335" s="101" t="s">
        <v>658</v>
      </c>
    </row>
    <row r="1336" spans="2:12" ht="27.6">
      <c r="B1336" s="88" t="s">
        <v>608</v>
      </c>
      <c r="C1336" s="84" t="s">
        <v>7012</v>
      </c>
      <c r="D1336" s="84"/>
      <c r="E1336" s="49" t="s">
        <v>7005</v>
      </c>
      <c r="F1336" s="84" t="s">
        <v>7013</v>
      </c>
      <c r="G1336" s="49"/>
      <c r="H1336" s="89">
        <v>7032637239</v>
      </c>
      <c r="I1336" s="99">
        <v>7032637239</v>
      </c>
      <c r="J1336" s="86" t="s">
        <v>3319</v>
      </c>
      <c r="K1336" s="84"/>
      <c r="L1336" s="101" t="s">
        <v>658</v>
      </c>
    </row>
    <row r="1337" spans="2:12">
      <c r="B1337" s="88" t="s">
        <v>5802</v>
      </c>
      <c r="C1337" s="84" t="s">
        <v>7014</v>
      </c>
      <c r="D1337" s="84"/>
      <c r="E1337" s="49" t="s">
        <v>6842</v>
      </c>
      <c r="F1337" s="84" t="s">
        <v>7015</v>
      </c>
      <c r="G1337" s="49"/>
      <c r="H1337" s="89">
        <v>198536213</v>
      </c>
      <c r="I1337" s="99">
        <v>198536213</v>
      </c>
      <c r="J1337" s="86" t="s">
        <v>3319</v>
      </c>
      <c r="K1337" s="84"/>
      <c r="L1337" s="101" t="s">
        <v>658</v>
      </c>
    </row>
    <row r="1338" spans="2:12">
      <c r="B1338" s="88" t="s">
        <v>5419</v>
      </c>
      <c r="C1338" s="84" t="s">
        <v>5420</v>
      </c>
      <c r="D1338" s="84"/>
      <c r="E1338" s="49" t="s">
        <v>6842</v>
      </c>
      <c r="F1338" s="84" t="s">
        <v>6995</v>
      </c>
      <c r="G1338" s="49"/>
      <c r="H1338" s="89">
        <v>33145315</v>
      </c>
      <c r="I1338" s="99">
        <v>33145315</v>
      </c>
      <c r="J1338" s="86" t="s">
        <v>3319</v>
      </c>
      <c r="K1338" s="84"/>
      <c r="L1338" s="101" t="s">
        <v>658</v>
      </c>
    </row>
    <row r="1339" spans="2:12" ht="27.6">
      <c r="B1339" s="88" t="s">
        <v>6054</v>
      </c>
      <c r="C1339" s="84" t="s">
        <v>6055</v>
      </c>
      <c r="D1339" s="84"/>
      <c r="E1339" s="49" t="s">
        <v>6842</v>
      </c>
      <c r="F1339" s="84" t="s">
        <v>7016</v>
      </c>
      <c r="G1339" s="49"/>
      <c r="H1339" s="89">
        <v>156744923</v>
      </c>
      <c r="I1339" s="99">
        <v>156744923</v>
      </c>
      <c r="J1339" s="86" t="s">
        <v>3319</v>
      </c>
      <c r="K1339" s="84"/>
      <c r="L1339" s="101" t="s">
        <v>658</v>
      </c>
    </row>
    <row r="1340" spans="2:12" ht="27.6">
      <c r="B1340" s="88" t="s">
        <v>5858</v>
      </c>
      <c r="C1340" s="84" t="s">
        <v>5859</v>
      </c>
      <c r="D1340" s="84"/>
      <c r="E1340" s="49" t="s">
        <v>6842</v>
      </c>
      <c r="F1340" s="84" t="s">
        <v>7017</v>
      </c>
      <c r="G1340" s="49"/>
      <c r="H1340" s="89">
        <v>26833200</v>
      </c>
      <c r="I1340" s="99">
        <v>26833200</v>
      </c>
      <c r="J1340" s="86" t="s">
        <v>3319</v>
      </c>
      <c r="K1340" s="84"/>
      <c r="L1340" s="101" t="s">
        <v>658</v>
      </c>
    </row>
    <row r="1341" spans="2:12" ht="27.6">
      <c r="B1341" s="88" t="s">
        <v>5423</v>
      </c>
      <c r="C1341" s="84" t="s">
        <v>5424</v>
      </c>
      <c r="D1341" s="84"/>
      <c r="E1341" s="49" t="s">
        <v>6842</v>
      </c>
      <c r="F1341" s="84" t="s">
        <v>7018</v>
      </c>
      <c r="G1341" s="49"/>
      <c r="H1341" s="89">
        <v>194264125</v>
      </c>
      <c r="I1341" s="99">
        <v>194264125</v>
      </c>
      <c r="J1341" s="86" t="s">
        <v>3319</v>
      </c>
      <c r="K1341" s="84"/>
      <c r="L1341" s="101" t="s">
        <v>658</v>
      </c>
    </row>
    <row r="1342" spans="2:12">
      <c r="B1342" s="88" t="s">
        <v>6025</v>
      </c>
      <c r="C1342" s="84" t="s">
        <v>6026</v>
      </c>
      <c r="D1342" s="84"/>
      <c r="E1342" s="49" t="s">
        <v>6842</v>
      </c>
      <c r="F1342" s="84" t="s">
        <v>7019</v>
      </c>
      <c r="G1342" s="49"/>
      <c r="H1342" s="89">
        <v>84240000</v>
      </c>
      <c r="I1342" s="99">
        <v>84240000</v>
      </c>
      <c r="J1342" s="86" t="s">
        <v>3319</v>
      </c>
      <c r="K1342" s="84"/>
      <c r="L1342" s="101" t="s">
        <v>658</v>
      </c>
    </row>
    <row r="1343" spans="2:12" ht="27.6">
      <c r="B1343" s="88" t="s">
        <v>433</v>
      </c>
      <c r="C1343" s="84" t="s">
        <v>5272</v>
      </c>
      <c r="D1343" s="84"/>
      <c r="E1343" s="49" t="s">
        <v>6842</v>
      </c>
      <c r="F1343" s="84" t="s">
        <v>7020</v>
      </c>
      <c r="G1343" s="49"/>
      <c r="H1343" s="89">
        <v>67260871</v>
      </c>
      <c r="I1343" s="99">
        <v>67260871</v>
      </c>
      <c r="J1343" s="86" t="s">
        <v>3319</v>
      </c>
      <c r="K1343" s="84"/>
      <c r="L1343" s="101" t="s">
        <v>658</v>
      </c>
    </row>
    <row r="1344" spans="2:12" ht="27.6">
      <c r="B1344" s="88" t="s">
        <v>5881</v>
      </c>
      <c r="C1344" s="84" t="s">
        <v>5882</v>
      </c>
      <c r="D1344" s="84"/>
      <c r="E1344" s="49" t="s">
        <v>6842</v>
      </c>
      <c r="F1344" s="84" t="s">
        <v>7016</v>
      </c>
      <c r="G1344" s="49"/>
      <c r="H1344" s="89">
        <v>151209749</v>
      </c>
      <c r="I1344" s="99">
        <v>151209749</v>
      </c>
      <c r="J1344" s="86" t="s">
        <v>3319</v>
      </c>
      <c r="K1344" s="84"/>
      <c r="L1344" s="101" t="s">
        <v>658</v>
      </c>
    </row>
    <row r="1345" spans="2:12" ht="27.6">
      <c r="B1345" s="88" t="s">
        <v>5832</v>
      </c>
      <c r="C1345" s="84" t="s">
        <v>5833</v>
      </c>
      <c r="D1345" s="84"/>
      <c r="E1345" s="49" t="s">
        <v>6842</v>
      </c>
      <c r="F1345" s="84" t="s">
        <v>7018</v>
      </c>
      <c r="G1345" s="49"/>
      <c r="H1345" s="89">
        <v>37446946</v>
      </c>
      <c r="I1345" s="99">
        <v>37446946</v>
      </c>
      <c r="J1345" s="86" t="s">
        <v>3319</v>
      </c>
      <c r="K1345" s="84"/>
      <c r="L1345" s="101" t="s">
        <v>658</v>
      </c>
    </row>
    <row r="1346" spans="2:12" ht="27.6">
      <c r="B1346" s="88" t="s">
        <v>5151</v>
      </c>
      <c r="C1346" s="84" t="s">
        <v>5152</v>
      </c>
      <c r="D1346" s="84"/>
      <c r="E1346" s="49" t="s">
        <v>6842</v>
      </c>
      <c r="F1346" s="84" t="s">
        <v>7018</v>
      </c>
      <c r="G1346" s="49"/>
      <c r="H1346" s="89">
        <v>82988757</v>
      </c>
      <c r="I1346" s="99">
        <v>82988757</v>
      </c>
      <c r="J1346" s="86" t="s">
        <v>3319</v>
      </c>
      <c r="K1346" s="84"/>
      <c r="L1346" s="101" t="s">
        <v>658</v>
      </c>
    </row>
    <row r="1347" spans="2:12" ht="27.6">
      <c r="B1347" s="88" t="s">
        <v>5297</v>
      </c>
      <c r="C1347" s="84" t="s">
        <v>5298</v>
      </c>
      <c r="D1347" s="84"/>
      <c r="E1347" s="49" t="s">
        <v>6842</v>
      </c>
      <c r="F1347" s="84" t="s">
        <v>7018</v>
      </c>
      <c r="G1347" s="49"/>
      <c r="H1347" s="89">
        <v>146442543</v>
      </c>
      <c r="I1347" s="99">
        <v>146442543</v>
      </c>
      <c r="J1347" s="86" t="s">
        <v>3319</v>
      </c>
      <c r="K1347" s="84"/>
      <c r="L1347" s="101" t="s">
        <v>658</v>
      </c>
    </row>
    <row r="1348" spans="2:12">
      <c r="B1348" s="88" t="s">
        <v>6641</v>
      </c>
      <c r="C1348" s="84" t="s">
        <v>6642</v>
      </c>
      <c r="D1348" s="84"/>
      <c r="E1348" s="49" t="s">
        <v>6842</v>
      </c>
      <c r="F1348" s="84" t="s">
        <v>7006</v>
      </c>
      <c r="G1348" s="49"/>
      <c r="H1348" s="89">
        <v>26613439</v>
      </c>
      <c r="I1348" s="99">
        <v>26613439</v>
      </c>
      <c r="J1348" s="86" t="s">
        <v>3319</v>
      </c>
      <c r="K1348" s="84"/>
      <c r="L1348" s="101" t="s">
        <v>658</v>
      </c>
    </row>
    <row r="1349" spans="2:12">
      <c r="B1349" s="88" t="s">
        <v>5551</v>
      </c>
      <c r="C1349" s="84" t="s">
        <v>5552</v>
      </c>
      <c r="D1349" s="84"/>
      <c r="E1349" s="49" t="s">
        <v>6842</v>
      </c>
      <c r="F1349" s="84" t="s">
        <v>6995</v>
      </c>
      <c r="G1349" s="49"/>
      <c r="H1349" s="89">
        <v>473999863</v>
      </c>
      <c r="I1349" s="99">
        <v>473999863</v>
      </c>
      <c r="J1349" s="86" t="s">
        <v>3319</v>
      </c>
      <c r="K1349" s="84"/>
      <c r="L1349" s="101" t="s">
        <v>658</v>
      </c>
    </row>
    <row r="1350" spans="2:12" ht="27.6">
      <c r="B1350" s="88" t="s">
        <v>5291</v>
      </c>
      <c r="C1350" s="84" t="s">
        <v>7021</v>
      </c>
      <c r="D1350" s="84"/>
      <c r="E1350" s="49" t="s">
        <v>6842</v>
      </c>
      <c r="F1350" s="84" t="s">
        <v>7022</v>
      </c>
      <c r="G1350" s="49"/>
      <c r="H1350" s="89">
        <v>34951270</v>
      </c>
      <c r="I1350" s="99">
        <v>34951270</v>
      </c>
      <c r="J1350" s="86" t="s">
        <v>3319</v>
      </c>
      <c r="K1350" s="84"/>
      <c r="L1350" s="101" t="s">
        <v>658</v>
      </c>
    </row>
    <row r="1351" spans="2:12">
      <c r="B1351" s="88" t="s">
        <v>435</v>
      </c>
      <c r="C1351" s="84" t="s">
        <v>6967</v>
      </c>
      <c r="D1351" s="84"/>
      <c r="E1351" s="49" t="s">
        <v>6842</v>
      </c>
      <c r="F1351" s="84" t="s">
        <v>7023</v>
      </c>
      <c r="G1351" s="49"/>
      <c r="H1351" s="89">
        <v>1884898924</v>
      </c>
      <c r="I1351" s="99">
        <v>1884898924</v>
      </c>
      <c r="J1351" s="86" t="s">
        <v>3319</v>
      </c>
      <c r="K1351" s="84"/>
      <c r="L1351" s="101" t="s">
        <v>658</v>
      </c>
    </row>
    <row r="1352" spans="2:12">
      <c r="B1352" s="88" t="s">
        <v>5279</v>
      </c>
      <c r="C1352" s="84" t="s">
        <v>5280</v>
      </c>
      <c r="D1352" s="84"/>
      <c r="E1352" s="49" t="s">
        <v>6842</v>
      </c>
      <c r="F1352" s="84" t="s">
        <v>6982</v>
      </c>
      <c r="G1352" s="49"/>
      <c r="H1352" s="89">
        <v>39500000</v>
      </c>
      <c r="I1352" s="99">
        <v>39500000</v>
      </c>
      <c r="J1352" s="86" t="s">
        <v>3319</v>
      </c>
      <c r="K1352" s="84"/>
      <c r="L1352" s="101" t="s">
        <v>658</v>
      </c>
    </row>
    <row r="1353" spans="2:12" ht="27.6">
      <c r="B1353" s="88" t="s">
        <v>5555</v>
      </c>
      <c r="C1353" s="84" t="s">
        <v>7024</v>
      </c>
      <c r="D1353" s="84"/>
      <c r="E1353" s="49" t="s">
        <v>6842</v>
      </c>
      <c r="F1353" s="84" t="s">
        <v>7025</v>
      </c>
      <c r="G1353" s="49"/>
      <c r="H1353" s="89">
        <v>32025200</v>
      </c>
      <c r="I1353" s="99">
        <v>32025200</v>
      </c>
      <c r="J1353" s="86" t="s">
        <v>3319</v>
      </c>
      <c r="K1353" s="84"/>
      <c r="L1353" s="101" t="s">
        <v>658</v>
      </c>
    </row>
    <row r="1354" spans="2:12" ht="27.6">
      <c r="B1354" s="88" t="s">
        <v>6078</v>
      </c>
      <c r="C1354" s="84" t="s">
        <v>6079</v>
      </c>
      <c r="D1354" s="84"/>
      <c r="E1354" s="49" t="s">
        <v>6842</v>
      </c>
      <c r="F1354" s="84" t="s">
        <v>7009</v>
      </c>
      <c r="G1354" s="49"/>
      <c r="H1354" s="89">
        <v>238275879</v>
      </c>
      <c r="I1354" s="99">
        <v>238275879</v>
      </c>
      <c r="J1354" s="86" t="s">
        <v>3319</v>
      </c>
      <c r="K1354" s="84"/>
      <c r="L1354" s="101" t="s">
        <v>658</v>
      </c>
    </row>
    <row r="1355" spans="2:12" ht="27.6">
      <c r="B1355" s="88" t="s">
        <v>5905</v>
      </c>
      <c r="C1355" s="84" t="s">
        <v>5906</v>
      </c>
      <c r="D1355" s="84"/>
      <c r="E1355" s="49" t="s">
        <v>6842</v>
      </c>
      <c r="F1355" s="84" t="s">
        <v>7026</v>
      </c>
      <c r="G1355" s="49"/>
      <c r="H1355" s="89">
        <v>1279003854</v>
      </c>
      <c r="I1355" s="99">
        <v>1279003854</v>
      </c>
      <c r="J1355" s="86" t="s">
        <v>3319</v>
      </c>
      <c r="K1355" s="84"/>
      <c r="L1355" s="101" t="s">
        <v>658</v>
      </c>
    </row>
    <row r="1356" spans="2:12">
      <c r="B1356" s="88" t="s">
        <v>5310</v>
      </c>
      <c r="C1356" s="84" t="s">
        <v>5311</v>
      </c>
      <c r="D1356" s="84"/>
      <c r="E1356" s="49" t="s">
        <v>6842</v>
      </c>
      <c r="F1356" s="84" t="s">
        <v>6995</v>
      </c>
      <c r="G1356" s="49"/>
      <c r="H1356" s="89">
        <v>25065855</v>
      </c>
      <c r="I1356" s="99">
        <v>25065855</v>
      </c>
      <c r="J1356" s="86" t="s">
        <v>3319</v>
      </c>
      <c r="K1356" s="84"/>
      <c r="L1356" s="101" t="s">
        <v>658</v>
      </c>
    </row>
    <row r="1357" spans="2:12">
      <c r="B1357" s="88" t="s">
        <v>5594</v>
      </c>
      <c r="C1357" s="84" t="s">
        <v>5595</v>
      </c>
      <c r="D1357" s="84"/>
      <c r="E1357" s="49" t="s">
        <v>6842</v>
      </c>
      <c r="F1357" s="84" t="s">
        <v>7027</v>
      </c>
      <c r="G1357" s="49"/>
      <c r="H1357" s="89">
        <v>123870736</v>
      </c>
      <c r="I1357" s="99">
        <v>123870736</v>
      </c>
      <c r="J1357" s="86" t="s">
        <v>3319</v>
      </c>
      <c r="K1357" s="84"/>
      <c r="L1357" s="101" t="s">
        <v>658</v>
      </c>
    </row>
    <row r="1358" spans="2:12" ht="41.45">
      <c r="B1358" s="88" t="s">
        <v>4786</v>
      </c>
      <c r="C1358" s="84" t="s">
        <v>4787</v>
      </c>
      <c r="D1358" s="84"/>
      <c r="E1358" s="49" t="s">
        <v>6994</v>
      </c>
      <c r="F1358" s="84" t="s">
        <v>7028</v>
      </c>
      <c r="G1358" s="49"/>
      <c r="H1358" s="89">
        <v>128038281</v>
      </c>
      <c r="I1358" s="99">
        <v>128038281</v>
      </c>
      <c r="J1358" s="86" t="s">
        <v>3319</v>
      </c>
      <c r="K1358" s="84"/>
      <c r="L1358" s="101" t="s">
        <v>658</v>
      </c>
    </row>
    <row r="1359" spans="2:12">
      <c r="B1359" s="88" t="s">
        <v>5879</v>
      </c>
      <c r="C1359" s="84" t="s">
        <v>5880</v>
      </c>
      <c r="D1359" s="84"/>
      <c r="E1359" s="49" t="s">
        <v>6842</v>
      </c>
      <c r="F1359" s="84" t="s">
        <v>6995</v>
      </c>
      <c r="G1359" s="49"/>
      <c r="H1359" s="89">
        <v>80635300</v>
      </c>
      <c r="I1359" s="99">
        <v>80635300</v>
      </c>
      <c r="J1359" s="86" t="s">
        <v>3319</v>
      </c>
      <c r="K1359" s="84"/>
      <c r="L1359" s="101" t="s">
        <v>658</v>
      </c>
    </row>
    <row r="1360" spans="2:12" ht="41.45">
      <c r="B1360" s="88" t="s">
        <v>5903</v>
      </c>
      <c r="C1360" s="84" t="s">
        <v>5904</v>
      </c>
      <c r="D1360" s="84"/>
      <c r="E1360" s="49" t="s">
        <v>6842</v>
      </c>
      <c r="F1360" s="84" t="s">
        <v>6995</v>
      </c>
      <c r="G1360" s="49"/>
      <c r="H1360" s="89">
        <v>28626553</v>
      </c>
      <c r="I1360" s="99">
        <v>28626553</v>
      </c>
      <c r="J1360" s="86" t="s">
        <v>3319</v>
      </c>
      <c r="K1360" s="84"/>
      <c r="L1360" s="101" t="s">
        <v>658</v>
      </c>
    </row>
    <row r="1361" spans="2:12">
      <c r="B1361" s="88" t="s">
        <v>5867</v>
      </c>
      <c r="C1361" s="84" t="s">
        <v>5868</v>
      </c>
      <c r="D1361" s="84"/>
      <c r="E1361" s="49" t="s">
        <v>6842</v>
      </c>
      <c r="F1361" s="84" t="s">
        <v>7029</v>
      </c>
      <c r="G1361" s="49"/>
      <c r="H1361" s="89">
        <v>26092160</v>
      </c>
      <c r="I1361" s="99">
        <v>26092160</v>
      </c>
      <c r="J1361" s="86" t="s">
        <v>3319</v>
      </c>
      <c r="K1361" s="84"/>
      <c r="L1361" s="101" t="s">
        <v>658</v>
      </c>
    </row>
    <row r="1362" spans="2:12">
      <c r="B1362" s="88" t="s">
        <v>6320</v>
      </c>
      <c r="C1362" s="84" t="s">
        <v>7030</v>
      </c>
      <c r="D1362" s="84"/>
      <c r="E1362" s="49" t="s">
        <v>6842</v>
      </c>
      <c r="F1362" s="84" t="s">
        <v>6995</v>
      </c>
      <c r="G1362" s="49"/>
      <c r="H1362" s="89">
        <v>584506698</v>
      </c>
      <c r="I1362" s="99">
        <v>584506698</v>
      </c>
      <c r="J1362" s="86" t="s">
        <v>3319</v>
      </c>
      <c r="K1362" s="84"/>
      <c r="L1362" s="101" t="s">
        <v>658</v>
      </c>
    </row>
    <row r="1363" spans="2:12">
      <c r="B1363" s="88" t="s">
        <v>5846</v>
      </c>
      <c r="C1363" s="84" t="s">
        <v>5847</v>
      </c>
      <c r="D1363" s="84"/>
      <c r="E1363" s="49" t="s">
        <v>6842</v>
      </c>
      <c r="F1363" s="84" t="s">
        <v>6995</v>
      </c>
      <c r="G1363" s="49"/>
      <c r="H1363" s="89">
        <v>310423275</v>
      </c>
      <c r="I1363" s="99">
        <v>310423275</v>
      </c>
      <c r="J1363" s="86" t="s">
        <v>3319</v>
      </c>
      <c r="K1363" s="84"/>
      <c r="L1363" s="101" t="s">
        <v>658</v>
      </c>
    </row>
    <row r="1364" spans="2:12">
      <c r="B1364" s="88" t="s">
        <v>4910</v>
      </c>
      <c r="C1364" s="84" t="s">
        <v>4911</v>
      </c>
      <c r="D1364" s="84"/>
      <c r="E1364" s="49" t="s">
        <v>6842</v>
      </c>
      <c r="F1364" s="84" t="s">
        <v>7031</v>
      </c>
      <c r="G1364" s="49"/>
      <c r="H1364" s="89">
        <v>48647040</v>
      </c>
      <c r="I1364" s="99">
        <v>48647040</v>
      </c>
      <c r="J1364" s="86" t="s">
        <v>3319</v>
      </c>
      <c r="K1364" s="84"/>
      <c r="L1364" s="101" t="s">
        <v>658</v>
      </c>
    </row>
    <row r="1365" spans="2:12" ht="27.6">
      <c r="B1365" s="88" t="s">
        <v>4794</v>
      </c>
      <c r="C1365" s="84" t="s">
        <v>4795</v>
      </c>
      <c r="D1365" s="84"/>
      <c r="E1365" s="49" t="s">
        <v>6994</v>
      </c>
      <c r="F1365" s="84" t="s">
        <v>7032</v>
      </c>
      <c r="G1365" s="49"/>
      <c r="H1365" s="89">
        <v>82564993</v>
      </c>
      <c r="I1365" s="99">
        <v>82564993</v>
      </c>
      <c r="J1365" s="86" t="s">
        <v>3319</v>
      </c>
      <c r="K1365" s="84"/>
      <c r="L1365" s="101" t="s">
        <v>658</v>
      </c>
    </row>
    <row r="1366" spans="2:12">
      <c r="B1366" s="88" t="s">
        <v>5895</v>
      </c>
      <c r="C1366" s="84" t="s">
        <v>5896</v>
      </c>
      <c r="D1366" s="84"/>
      <c r="E1366" s="49" t="s">
        <v>6842</v>
      </c>
      <c r="F1366" s="84" t="s">
        <v>6995</v>
      </c>
      <c r="G1366" s="49"/>
      <c r="H1366" s="89">
        <v>92208150</v>
      </c>
      <c r="I1366" s="99">
        <v>92208150</v>
      </c>
      <c r="J1366" s="86" t="s">
        <v>3319</v>
      </c>
      <c r="K1366" s="84"/>
      <c r="L1366" s="101" t="s">
        <v>658</v>
      </c>
    </row>
    <row r="1367" spans="2:12" ht="41.45">
      <c r="B1367" s="88" t="s">
        <v>5724</v>
      </c>
      <c r="C1367" s="84" t="s">
        <v>5725</v>
      </c>
      <c r="D1367" s="84"/>
      <c r="E1367" s="49" t="s">
        <v>6842</v>
      </c>
      <c r="F1367" s="84" t="s">
        <v>7033</v>
      </c>
      <c r="G1367" s="49"/>
      <c r="H1367" s="89">
        <v>34338000</v>
      </c>
      <c r="I1367" s="99">
        <v>34338000</v>
      </c>
      <c r="J1367" s="86" t="s">
        <v>3319</v>
      </c>
      <c r="K1367" s="84"/>
      <c r="L1367" s="101" t="s">
        <v>658</v>
      </c>
    </row>
    <row r="1368" spans="2:12" ht="27.6">
      <c r="B1368" s="88" t="s">
        <v>5155</v>
      </c>
      <c r="C1368" s="84" t="s">
        <v>5156</v>
      </c>
      <c r="D1368" s="84"/>
      <c r="E1368" s="49" t="s">
        <v>6842</v>
      </c>
      <c r="F1368" s="84" t="s">
        <v>7034</v>
      </c>
      <c r="G1368" s="49"/>
      <c r="H1368" s="89">
        <v>64900000</v>
      </c>
      <c r="I1368" s="99">
        <v>64900000</v>
      </c>
      <c r="J1368" s="86" t="s">
        <v>3319</v>
      </c>
      <c r="K1368" s="84"/>
      <c r="L1368" s="101" t="s">
        <v>658</v>
      </c>
    </row>
    <row r="1369" spans="2:12" ht="27.6">
      <c r="B1369" s="88" t="s">
        <v>5450</v>
      </c>
      <c r="C1369" s="84" t="s">
        <v>5451</v>
      </c>
      <c r="D1369" s="84"/>
      <c r="E1369" s="49" t="s">
        <v>6842</v>
      </c>
      <c r="F1369" s="84" t="s">
        <v>6995</v>
      </c>
      <c r="G1369" s="49"/>
      <c r="H1369" s="89">
        <v>32670394</v>
      </c>
      <c r="I1369" s="99">
        <v>32670394</v>
      </c>
      <c r="J1369" s="86" t="s">
        <v>3319</v>
      </c>
      <c r="K1369" s="84"/>
      <c r="L1369" s="101" t="s">
        <v>658</v>
      </c>
    </row>
    <row r="1370" spans="2:12" ht="27.6">
      <c r="B1370" s="88" t="s">
        <v>5578</v>
      </c>
      <c r="C1370" s="84" t="s">
        <v>5579</v>
      </c>
      <c r="D1370" s="84"/>
      <c r="E1370" s="49" t="s">
        <v>6842</v>
      </c>
      <c r="F1370" s="84" t="s">
        <v>7016</v>
      </c>
      <c r="G1370" s="49"/>
      <c r="H1370" s="89">
        <v>46323544</v>
      </c>
      <c r="I1370" s="99">
        <v>46323544</v>
      </c>
      <c r="J1370" s="86" t="s">
        <v>3319</v>
      </c>
      <c r="K1370" s="84"/>
      <c r="L1370" s="101" t="s">
        <v>658</v>
      </c>
    </row>
    <row r="1371" spans="2:12" ht="27.6">
      <c r="B1371" s="88" t="s">
        <v>464</v>
      </c>
      <c r="C1371" s="84" t="s">
        <v>465</v>
      </c>
      <c r="D1371" s="84"/>
      <c r="E1371" s="49" t="s">
        <v>6842</v>
      </c>
      <c r="F1371" s="84" t="s">
        <v>7026</v>
      </c>
      <c r="G1371" s="49"/>
      <c r="H1371" s="89">
        <v>1864730359</v>
      </c>
      <c r="I1371" s="99">
        <v>1864730359</v>
      </c>
      <c r="J1371" s="86" t="s">
        <v>3319</v>
      </c>
      <c r="K1371" s="84"/>
      <c r="L1371" s="101" t="s">
        <v>658</v>
      </c>
    </row>
    <row r="1372" spans="2:12" ht="27.6">
      <c r="B1372" s="88" t="s">
        <v>5804</v>
      </c>
      <c r="C1372" s="84" t="s">
        <v>5805</v>
      </c>
      <c r="D1372" s="84"/>
      <c r="E1372" s="49" t="s">
        <v>6842</v>
      </c>
      <c r="F1372" s="84" t="s">
        <v>7035</v>
      </c>
      <c r="G1372" s="49"/>
      <c r="H1372" s="89">
        <v>315651293</v>
      </c>
      <c r="I1372" s="99">
        <v>315651293</v>
      </c>
      <c r="J1372" s="86" t="s">
        <v>3319</v>
      </c>
      <c r="K1372" s="84"/>
      <c r="L1372" s="101" t="s">
        <v>658</v>
      </c>
    </row>
    <row r="1373" spans="2:12" ht="27.6">
      <c r="B1373" s="88" t="s">
        <v>4776</v>
      </c>
      <c r="C1373" s="84" t="s">
        <v>4777</v>
      </c>
      <c r="D1373" s="84"/>
      <c r="E1373" s="49" t="s">
        <v>7005</v>
      </c>
      <c r="F1373" s="84" t="s">
        <v>7036</v>
      </c>
      <c r="G1373" s="49"/>
      <c r="H1373" s="89">
        <v>26493000</v>
      </c>
      <c r="I1373" s="99">
        <v>26493000</v>
      </c>
      <c r="J1373" s="86" t="s">
        <v>3319</v>
      </c>
      <c r="K1373" s="84"/>
      <c r="L1373" s="101" t="s">
        <v>658</v>
      </c>
    </row>
    <row r="1374" spans="2:12" ht="27.6">
      <c r="B1374" s="88" t="s">
        <v>5745</v>
      </c>
      <c r="C1374" s="84" t="s">
        <v>5746</v>
      </c>
      <c r="D1374" s="84"/>
      <c r="E1374" s="49" t="s">
        <v>6842</v>
      </c>
      <c r="F1374" s="84" t="s">
        <v>7037</v>
      </c>
      <c r="G1374" s="49"/>
      <c r="H1374" s="89">
        <v>274015959</v>
      </c>
      <c r="I1374" s="99">
        <v>274015959</v>
      </c>
      <c r="J1374" s="86" t="s">
        <v>3319</v>
      </c>
      <c r="K1374" s="84"/>
      <c r="L1374" s="101" t="s">
        <v>658</v>
      </c>
    </row>
    <row r="1375" spans="2:12" ht="41.45">
      <c r="B1375" s="88" t="s">
        <v>4816</v>
      </c>
      <c r="C1375" s="84" t="s">
        <v>4817</v>
      </c>
      <c r="D1375" s="84"/>
      <c r="E1375" s="49" t="s">
        <v>7005</v>
      </c>
      <c r="F1375" s="84" t="s">
        <v>7038</v>
      </c>
      <c r="G1375" s="49"/>
      <c r="H1375" s="89">
        <v>86084100</v>
      </c>
      <c r="I1375" s="99">
        <v>86084100</v>
      </c>
      <c r="J1375" s="86" t="s">
        <v>3319</v>
      </c>
      <c r="K1375" s="84"/>
      <c r="L1375" s="101" t="s">
        <v>658</v>
      </c>
    </row>
    <row r="1376" spans="2:12" ht="27.6">
      <c r="B1376" s="88" t="s">
        <v>470</v>
      </c>
      <c r="C1376" s="84" t="s">
        <v>471</v>
      </c>
      <c r="D1376" s="84"/>
      <c r="E1376" s="49" t="s">
        <v>6842</v>
      </c>
      <c r="F1376" s="84" t="s">
        <v>6995</v>
      </c>
      <c r="G1376" s="49"/>
      <c r="H1376" s="89">
        <v>51484712</v>
      </c>
      <c r="I1376" s="99">
        <v>51484712</v>
      </c>
      <c r="J1376" s="86" t="s">
        <v>3319</v>
      </c>
      <c r="K1376" s="84"/>
      <c r="L1376" s="101" t="s">
        <v>658</v>
      </c>
    </row>
    <row r="1377" spans="2:12" ht="27.6">
      <c r="B1377" s="88" t="s">
        <v>5862</v>
      </c>
      <c r="C1377" s="84" t="s">
        <v>5863</v>
      </c>
      <c r="D1377" s="84"/>
      <c r="E1377" s="49" t="s">
        <v>6842</v>
      </c>
      <c r="F1377" s="84" t="s">
        <v>7011</v>
      </c>
      <c r="G1377" s="49"/>
      <c r="H1377" s="89">
        <v>103821120</v>
      </c>
      <c r="I1377" s="99">
        <v>103821120</v>
      </c>
      <c r="J1377" s="86" t="s">
        <v>3319</v>
      </c>
      <c r="K1377" s="84"/>
      <c r="L1377" s="101" t="s">
        <v>658</v>
      </c>
    </row>
    <row r="1378" spans="2:12">
      <c r="B1378" s="88" t="s">
        <v>5371</v>
      </c>
      <c r="C1378" s="84" t="s">
        <v>5372</v>
      </c>
      <c r="D1378" s="84"/>
      <c r="E1378" s="49" t="s">
        <v>6842</v>
      </c>
      <c r="F1378" s="84" t="s">
        <v>7039</v>
      </c>
      <c r="G1378" s="49"/>
      <c r="H1378" s="89">
        <v>63928483</v>
      </c>
      <c r="I1378" s="99">
        <v>63928483</v>
      </c>
      <c r="J1378" s="86" t="s">
        <v>3319</v>
      </c>
      <c r="K1378" s="84"/>
      <c r="L1378" s="101" t="s">
        <v>658</v>
      </c>
    </row>
    <row r="1379" spans="2:12">
      <c r="B1379" s="88" t="s">
        <v>4944</v>
      </c>
      <c r="C1379" s="84" t="s">
        <v>4945</v>
      </c>
      <c r="D1379" s="84"/>
      <c r="E1379" s="49" t="s">
        <v>6842</v>
      </c>
      <c r="F1379" s="84" t="s">
        <v>7040</v>
      </c>
      <c r="G1379" s="49"/>
      <c r="H1379" s="89">
        <v>29714640</v>
      </c>
      <c r="I1379" s="99">
        <v>29714640</v>
      </c>
      <c r="J1379" s="86" t="s">
        <v>3319</v>
      </c>
      <c r="K1379" s="84"/>
      <c r="L1379" s="101" t="s">
        <v>658</v>
      </c>
    </row>
    <row r="1380" spans="2:12" ht="41.45">
      <c r="B1380" s="88" t="s">
        <v>5814</v>
      </c>
      <c r="C1380" s="84" t="s">
        <v>5815</v>
      </c>
      <c r="D1380" s="84"/>
      <c r="E1380" s="49" t="s">
        <v>6842</v>
      </c>
      <c r="F1380" s="84" t="s">
        <v>7034</v>
      </c>
      <c r="G1380" s="49"/>
      <c r="H1380" s="89">
        <v>219742946</v>
      </c>
      <c r="I1380" s="99">
        <v>219742946</v>
      </c>
      <c r="J1380" s="86" t="s">
        <v>3319</v>
      </c>
      <c r="K1380" s="84"/>
      <c r="L1380" s="101" t="s">
        <v>658</v>
      </c>
    </row>
    <row r="1381" spans="2:12">
      <c r="B1381" s="88" t="s">
        <v>6085</v>
      </c>
      <c r="C1381" s="84" t="s">
        <v>6086</v>
      </c>
      <c r="D1381" s="84"/>
      <c r="E1381" s="49" t="s">
        <v>6842</v>
      </c>
      <c r="F1381" s="84" t="s">
        <v>7041</v>
      </c>
      <c r="G1381" s="49"/>
      <c r="H1381" s="89">
        <v>36872281</v>
      </c>
      <c r="I1381" s="99">
        <v>36872281</v>
      </c>
      <c r="J1381" s="86" t="s">
        <v>3319</v>
      </c>
      <c r="K1381" s="84"/>
      <c r="L1381" s="101" t="s">
        <v>658</v>
      </c>
    </row>
    <row r="1382" spans="2:12">
      <c r="B1382" s="88" t="s">
        <v>5651</v>
      </c>
      <c r="C1382" s="84" t="s">
        <v>5652</v>
      </c>
      <c r="D1382" s="84"/>
      <c r="E1382" s="49" t="s">
        <v>6842</v>
      </c>
      <c r="F1382" s="84" t="s">
        <v>7029</v>
      </c>
      <c r="G1382" s="49"/>
      <c r="H1382" s="89">
        <v>879584331</v>
      </c>
      <c r="I1382" s="99">
        <v>879584331</v>
      </c>
      <c r="J1382" s="86" t="s">
        <v>3319</v>
      </c>
      <c r="K1382" s="84"/>
      <c r="L1382" s="101" t="s">
        <v>658</v>
      </c>
    </row>
    <row r="1383" spans="2:12" ht="27.6">
      <c r="B1383" s="88" t="s">
        <v>5759</v>
      </c>
      <c r="C1383" s="84" t="s">
        <v>5760</v>
      </c>
      <c r="D1383" s="84"/>
      <c r="E1383" s="49" t="s">
        <v>6842</v>
      </c>
      <c r="F1383" s="84" t="s">
        <v>7042</v>
      </c>
      <c r="G1383" s="49"/>
      <c r="H1383" s="89">
        <v>118997896</v>
      </c>
      <c r="I1383" s="99">
        <v>118997896</v>
      </c>
      <c r="J1383" s="86" t="s">
        <v>3319</v>
      </c>
      <c r="K1383" s="84"/>
      <c r="L1383" s="101" t="s">
        <v>658</v>
      </c>
    </row>
    <row r="1384" spans="2:12">
      <c r="B1384" s="88" t="s">
        <v>4836</v>
      </c>
      <c r="C1384" s="84" t="s">
        <v>4837</v>
      </c>
      <c r="D1384" s="84"/>
      <c r="E1384" s="49" t="s">
        <v>6994</v>
      </c>
      <c r="F1384" s="84" t="s">
        <v>7043</v>
      </c>
      <c r="G1384" s="49"/>
      <c r="H1384" s="89">
        <v>127447276</v>
      </c>
      <c r="I1384" s="99">
        <v>127447276</v>
      </c>
      <c r="J1384" s="86" t="s">
        <v>3319</v>
      </c>
      <c r="K1384" s="84"/>
      <c r="L1384" s="101" t="s">
        <v>658</v>
      </c>
    </row>
    <row r="1385" spans="2:12" ht="27.6">
      <c r="B1385" s="88" t="s">
        <v>6116</v>
      </c>
      <c r="C1385" s="84" t="s">
        <v>6117</v>
      </c>
      <c r="D1385" s="84"/>
      <c r="E1385" s="49" t="s">
        <v>6842</v>
      </c>
      <c r="F1385" s="84" t="s">
        <v>7044</v>
      </c>
      <c r="G1385" s="49"/>
      <c r="H1385" s="89">
        <v>1275697088</v>
      </c>
      <c r="I1385" s="99">
        <v>1275697088</v>
      </c>
      <c r="J1385" s="86" t="s">
        <v>3319</v>
      </c>
      <c r="K1385" s="84"/>
      <c r="L1385" s="101" t="s">
        <v>658</v>
      </c>
    </row>
    <row r="1386" spans="2:12" ht="41.45">
      <c r="B1386" s="88" t="s">
        <v>562</v>
      </c>
      <c r="C1386" s="84" t="s">
        <v>6087</v>
      </c>
      <c r="D1386" s="84"/>
      <c r="E1386" s="49" t="s">
        <v>6842</v>
      </c>
      <c r="F1386" s="84" t="s">
        <v>7045</v>
      </c>
      <c r="G1386" s="49"/>
      <c r="H1386" s="89">
        <v>45454396038</v>
      </c>
      <c r="I1386" s="99">
        <v>45454396038</v>
      </c>
      <c r="J1386" s="86" t="s">
        <v>3319</v>
      </c>
      <c r="K1386" s="84"/>
      <c r="L1386" s="101" t="s">
        <v>658</v>
      </c>
    </row>
    <row r="1387" spans="2:12" ht="27.6">
      <c r="B1387" s="88" t="s">
        <v>4768</v>
      </c>
      <c r="C1387" s="84" t="s">
        <v>7046</v>
      </c>
      <c r="D1387" s="84"/>
      <c r="E1387" s="49" t="s">
        <v>6842</v>
      </c>
      <c r="F1387" s="84" t="s">
        <v>6978</v>
      </c>
      <c r="G1387" s="49"/>
      <c r="H1387" s="89">
        <v>4634382392</v>
      </c>
      <c r="I1387" s="99">
        <v>4634382392</v>
      </c>
      <c r="J1387" s="86" t="s">
        <v>3319</v>
      </c>
      <c r="K1387" s="84"/>
      <c r="L1387" s="101" t="s">
        <v>658</v>
      </c>
    </row>
    <row r="1388" spans="2:12">
      <c r="B1388" s="88" t="s">
        <v>5636</v>
      </c>
      <c r="C1388" s="84" t="s">
        <v>5637</v>
      </c>
      <c r="D1388" s="84"/>
      <c r="E1388" s="49" t="s">
        <v>6842</v>
      </c>
      <c r="F1388" s="84" t="s">
        <v>7047</v>
      </c>
      <c r="G1388" s="49"/>
      <c r="H1388" s="89">
        <v>167223532</v>
      </c>
      <c r="I1388" s="99">
        <v>167223532</v>
      </c>
      <c r="J1388" s="86" t="s">
        <v>3319</v>
      </c>
      <c r="K1388" s="84"/>
      <c r="L1388" s="101" t="s">
        <v>658</v>
      </c>
    </row>
    <row r="1389" spans="2:12" ht="27.6">
      <c r="B1389" s="88" t="s">
        <v>439</v>
      </c>
      <c r="C1389" s="84" t="s">
        <v>7048</v>
      </c>
      <c r="D1389" s="84"/>
      <c r="E1389" s="49" t="s">
        <v>6842</v>
      </c>
      <c r="F1389" s="84" t="s">
        <v>7049</v>
      </c>
      <c r="G1389" s="49"/>
      <c r="H1389" s="89">
        <v>5402148861</v>
      </c>
      <c r="I1389" s="99">
        <v>5402148861</v>
      </c>
      <c r="J1389" s="86" t="s">
        <v>3319</v>
      </c>
      <c r="K1389" s="84"/>
      <c r="L1389" s="101" t="s">
        <v>658</v>
      </c>
    </row>
    <row r="1390" spans="2:12" ht="27.6">
      <c r="B1390" s="88" t="s">
        <v>5870</v>
      </c>
      <c r="C1390" s="84" t="s">
        <v>5871</v>
      </c>
      <c r="D1390" s="84"/>
      <c r="E1390" s="49" t="s">
        <v>6842</v>
      </c>
      <c r="F1390" s="84" t="s">
        <v>7050</v>
      </c>
      <c r="G1390" s="49"/>
      <c r="H1390" s="89">
        <v>33690204</v>
      </c>
      <c r="I1390" s="99">
        <v>33690204</v>
      </c>
      <c r="J1390" s="86" t="s">
        <v>3319</v>
      </c>
      <c r="K1390" s="84"/>
      <c r="L1390" s="101" t="s">
        <v>658</v>
      </c>
    </row>
    <row r="1391" spans="2:12">
      <c r="B1391" s="88" t="s">
        <v>5663</v>
      </c>
      <c r="C1391" s="84" t="s">
        <v>5664</v>
      </c>
      <c r="D1391" s="84"/>
      <c r="E1391" s="49" t="s">
        <v>6842</v>
      </c>
      <c r="F1391" s="84" t="s">
        <v>6995</v>
      </c>
      <c r="G1391" s="49"/>
      <c r="H1391" s="89">
        <v>70110526</v>
      </c>
      <c r="I1391" s="99">
        <v>70110526</v>
      </c>
      <c r="J1391" s="86" t="s">
        <v>3319</v>
      </c>
      <c r="K1391" s="84"/>
      <c r="L1391" s="101" t="s">
        <v>658</v>
      </c>
    </row>
    <row r="1392" spans="2:12">
      <c r="B1392" s="88" t="s">
        <v>4729</v>
      </c>
      <c r="C1392" s="84" t="s">
        <v>4730</v>
      </c>
      <c r="D1392" s="84"/>
      <c r="E1392" s="49" t="s">
        <v>7005</v>
      </c>
      <c r="F1392" s="84" t="s">
        <v>6995</v>
      </c>
      <c r="G1392" s="49"/>
      <c r="H1392" s="89">
        <v>44215000</v>
      </c>
      <c r="I1392" s="99">
        <v>44215000</v>
      </c>
      <c r="J1392" s="86" t="s">
        <v>3319</v>
      </c>
      <c r="K1392" s="84"/>
      <c r="L1392" s="101" t="s">
        <v>658</v>
      </c>
    </row>
    <row r="1393" spans="2:12" ht="27.6">
      <c r="B1393" s="88" t="s">
        <v>420</v>
      </c>
      <c r="C1393" s="84" t="s">
        <v>6082</v>
      </c>
      <c r="D1393" s="84"/>
      <c r="E1393" s="49" t="s">
        <v>6842</v>
      </c>
      <c r="F1393" s="84" t="s">
        <v>7001</v>
      </c>
      <c r="G1393" s="49"/>
      <c r="H1393" s="89">
        <v>682753889</v>
      </c>
      <c r="I1393" s="99">
        <v>682753889</v>
      </c>
      <c r="J1393" s="86" t="s">
        <v>3319</v>
      </c>
      <c r="K1393" s="84"/>
      <c r="L1393" s="101" t="s">
        <v>658</v>
      </c>
    </row>
    <row r="1394" spans="2:12">
      <c r="B1394" s="88" t="s">
        <v>4942</v>
      </c>
      <c r="C1394" s="84" t="s">
        <v>4943</v>
      </c>
      <c r="D1394" s="84"/>
      <c r="E1394" s="49" t="s">
        <v>6842</v>
      </c>
      <c r="F1394" s="84" t="s">
        <v>7043</v>
      </c>
      <c r="G1394" s="49"/>
      <c r="H1394" s="89">
        <v>117101396</v>
      </c>
      <c r="I1394" s="99">
        <v>117101396</v>
      </c>
      <c r="J1394" s="86" t="s">
        <v>3319</v>
      </c>
      <c r="K1394" s="84"/>
      <c r="L1394" s="101" t="s">
        <v>658</v>
      </c>
    </row>
    <row r="1395" spans="2:12" ht="27.6">
      <c r="B1395" s="88" t="s">
        <v>6034</v>
      </c>
      <c r="C1395" s="84" t="s">
        <v>6620</v>
      </c>
      <c r="D1395" s="84"/>
      <c r="E1395" s="49" t="s">
        <v>6842</v>
      </c>
      <c r="F1395" s="84" t="s">
        <v>7044</v>
      </c>
      <c r="G1395" s="49"/>
      <c r="H1395" s="89">
        <v>108015391</v>
      </c>
      <c r="I1395" s="99">
        <v>108015391</v>
      </c>
      <c r="J1395" s="86" t="s">
        <v>3319</v>
      </c>
      <c r="K1395" s="84"/>
      <c r="L1395" s="101" t="s">
        <v>658</v>
      </c>
    </row>
    <row r="1396" spans="2:12" ht="41.45">
      <c r="B1396" s="88" t="s">
        <v>5771</v>
      </c>
      <c r="C1396" s="84" t="s">
        <v>5772</v>
      </c>
      <c r="D1396" s="84"/>
      <c r="E1396" s="49" t="s">
        <v>6842</v>
      </c>
      <c r="F1396" s="84" t="s">
        <v>6875</v>
      </c>
      <c r="G1396" s="49"/>
      <c r="H1396" s="89">
        <v>27753600</v>
      </c>
      <c r="I1396" s="99">
        <v>27753600</v>
      </c>
      <c r="J1396" s="86" t="s">
        <v>3319</v>
      </c>
      <c r="K1396" s="84"/>
      <c r="L1396" s="101" t="s">
        <v>658</v>
      </c>
    </row>
    <row r="1397" spans="2:12" ht="27.6">
      <c r="B1397" s="88" t="s">
        <v>5977</v>
      </c>
      <c r="C1397" s="84" t="s">
        <v>5978</v>
      </c>
      <c r="D1397" s="84"/>
      <c r="E1397" s="49" t="s">
        <v>6842</v>
      </c>
      <c r="F1397" s="84" t="s">
        <v>7011</v>
      </c>
      <c r="G1397" s="49"/>
      <c r="H1397" s="89">
        <v>2445488498</v>
      </c>
      <c r="I1397" s="99">
        <v>2445488498</v>
      </c>
      <c r="J1397" s="86" t="s">
        <v>3319</v>
      </c>
      <c r="K1397" s="84"/>
      <c r="L1397" s="101" t="s">
        <v>658</v>
      </c>
    </row>
    <row r="1398" spans="2:12" ht="27.6">
      <c r="B1398" s="88" t="s">
        <v>5698</v>
      </c>
      <c r="C1398" s="84" t="s">
        <v>5699</v>
      </c>
      <c r="D1398" s="84"/>
      <c r="E1398" s="49" t="s">
        <v>6842</v>
      </c>
      <c r="F1398" s="84" t="s">
        <v>7043</v>
      </c>
      <c r="G1398" s="49"/>
      <c r="H1398" s="89">
        <v>965712000</v>
      </c>
      <c r="I1398" s="99">
        <v>965712000</v>
      </c>
      <c r="J1398" s="86" t="s">
        <v>3319</v>
      </c>
      <c r="K1398" s="84"/>
      <c r="L1398" s="101" t="s">
        <v>658</v>
      </c>
    </row>
    <row r="1399" spans="2:12" ht="27.6">
      <c r="B1399" s="88" t="s">
        <v>4902</v>
      </c>
      <c r="C1399" s="84" t="s">
        <v>4903</v>
      </c>
      <c r="D1399" s="84"/>
      <c r="E1399" s="49" t="s">
        <v>6842</v>
      </c>
      <c r="F1399" s="84" t="s">
        <v>7008</v>
      </c>
      <c r="G1399" s="49"/>
      <c r="H1399" s="89">
        <v>114073487</v>
      </c>
      <c r="I1399" s="99">
        <v>114073487</v>
      </c>
      <c r="J1399" s="86" t="s">
        <v>3319</v>
      </c>
      <c r="K1399" s="84"/>
      <c r="L1399" s="101" t="s">
        <v>658</v>
      </c>
    </row>
    <row r="1400" spans="2:12" ht="27.6">
      <c r="B1400" s="88" t="s">
        <v>5937</v>
      </c>
      <c r="C1400" s="84" t="s">
        <v>5938</v>
      </c>
      <c r="D1400" s="84"/>
      <c r="E1400" s="49" t="s">
        <v>6842</v>
      </c>
      <c r="F1400" s="84" t="s">
        <v>6747</v>
      </c>
      <c r="G1400" s="49"/>
      <c r="H1400" s="89">
        <v>429005663</v>
      </c>
      <c r="I1400" s="99">
        <v>429005663</v>
      </c>
      <c r="J1400" s="86" t="s">
        <v>3319</v>
      </c>
      <c r="K1400" s="84"/>
      <c r="L1400" s="101" t="s">
        <v>658</v>
      </c>
    </row>
    <row r="1401" spans="2:12" ht="27.6">
      <c r="B1401" s="88" t="s">
        <v>4743</v>
      </c>
      <c r="C1401" s="84" t="s">
        <v>4744</v>
      </c>
      <c r="D1401" s="84"/>
      <c r="E1401" s="49" t="s">
        <v>7005</v>
      </c>
      <c r="F1401" s="84" t="s">
        <v>7008</v>
      </c>
      <c r="G1401" s="49"/>
      <c r="H1401" s="89">
        <v>102925200</v>
      </c>
      <c r="I1401" s="99">
        <v>102925200</v>
      </c>
      <c r="J1401" s="86" t="s">
        <v>3319</v>
      </c>
      <c r="K1401" s="84"/>
      <c r="L1401" s="101" t="s">
        <v>658</v>
      </c>
    </row>
    <row r="1402" spans="2:12" ht="27.6">
      <c r="B1402" s="88" t="s">
        <v>5947</v>
      </c>
      <c r="C1402" s="84" t="s">
        <v>5948</v>
      </c>
      <c r="D1402" s="84"/>
      <c r="E1402" s="49" t="s">
        <v>6842</v>
      </c>
      <c r="F1402" s="84" t="s">
        <v>6995</v>
      </c>
      <c r="G1402" s="49"/>
      <c r="H1402" s="89">
        <v>38593023</v>
      </c>
      <c r="I1402" s="99">
        <v>38593023</v>
      </c>
      <c r="J1402" s="86" t="s">
        <v>3319</v>
      </c>
      <c r="K1402" s="84"/>
      <c r="L1402" s="101" t="s">
        <v>658</v>
      </c>
    </row>
    <row r="1403" spans="2:12">
      <c r="B1403" s="88" t="s">
        <v>5535</v>
      </c>
      <c r="C1403" s="84" t="s">
        <v>5536</v>
      </c>
      <c r="D1403" s="84"/>
      <c r="E1403" s="49" t="s">
        <v>6842</v>
      </c>
      <c r="F1403" s="84" t="s">
        <v>6984</v>
      </c>
      <c r="G1403" s="49"/>
      <c r="H1403" s="89">
        <v>131093280</v>
      </c>
      <c r="I1403" s="99">
        <v>131093280</v>
      </c>
      <c r="J1403" s="86" t="s">
        <v>3319</v>
      </c>
      <c r="K1403" s="84"/>
      <c r="L1403" s="101" t="s">
        <v>658</v>
      </c>
    </row>
    <row r="1404" spans="2:12">
      <c r="B1404" s="88" t="s">
        <v>5470</v>
      </c>
      <c r="C1404" s="84" t="s">
        <v>5471</v>
      </c>
      <c r="D1404" s="84"/>
      <c r="E1404" s="49" t="s">
        <v>6842</v>
      </c>
      <c r="F1404" s="84" t="s">
        <v>7051</v>
      </c>
      <c r="G1404" s="49"/>
      <c r="H1404" s="89">
        <v>97350000</v>
      </c>
      <c r="I1404" s="99">
        <v>97350000</v>
      </c>
      <c r="J1404" s="86" t="s">
        <v>3319</v>
      </c>
      <c r="K1404" s="84"/>
      <c r="L1404" s="101" t="s">
        <v>658</v>
      </c>
    </row>
    <row r="1405" spans="2:12" ht="27.6">
      <c r="B1405" s="88" t="s">
        <v>5887</v>
      </c>
      <c r="C1405" s="84" t="s">
        <v>5888</v>
      </c>
      <c r="D1405" s="84"/>
      <c r="E1405" s="49" t="s">
        <v>6842</v>
      </c>
      <c r="F1405" s="84" t="s">
        <v>7026</v>
      </c>
      <c r="G1405" s="49"/>
      <c r="H1405" s="89">
        <v>223013849</v>
      </c>
      <c r="I1405" s="99">
        <v>223013849</v>
      </c>
      <c r="J1405" s="86" t="s">
        <v>3319</v>
      </c>
      <c r="K1405" s="84"/>
      <c r="L1405" s="101" t="s">
        <v>658</v>
      </c>
    </row>
    <row r="1406" spans="2:12" ht="27.6">
      <c r="B1406" s="88" t="s">
        <v>4846</v>
      </c>
      <c r="C1406" s="84" t="s">
        <v>4847</v>
      </c>
      <c r="D1406" s="84"/>
      <c r="E1406" s="49" t="s">
        <v>7052</v>
      </c>
      <c r="F1406" s="84" t="s">
        <v>7034</v>
      </c>
      <c r="G1406" s="49"/>
      <c r="H1406" s="89">
        <v>68170830</v>
      </c>
      <c r="I1406" s="99">
        <v>68170830</v>
      </c>
      <c r="J1406" s="86" t="s">
        <v>3319</v>
      </c>
      <c r="K1406" s="84"/>
      <c r="L1406" s="101" t="s">
        <v>658</v>
      </c>
    </row>
    <row r="1407" spans="2:12" ht="27.6">
      <c r="B1407" s="88" t="s">
        <v>5266</v>
      </c>
      <c r="C1407" s="84" t="s">
        <v>5267</v>
      </c>
      <c r="D1407" s="84"/>
      <c r="E1407" s="49" t="s">
        <v>7053</v>
      </c>
      <c r="F1407" s="84" t="s">
        <v>7054</v>
      </c>
      <c r="G1407" s="49"/>
      <c r="H1407" s="89">
        <v>93120540</v>
      </c>
      <c r="I1407" s="99">
        <v>93120540</v>
      </c>
      <c r="J1407" s="86" t="s">
        <v>3319</v>
      </c>
      <c r="K1407" s="84"/>
      <c r="L1407" s="101" t="s">
        <v>658</v>
      </c>
    </row>
    <row r="1408" spans="2:12" ht="41.45">
      <c r="B1408" s="88" t="s">
        <v>6013</v>
      </c>
      <c r="C1408" s="84" t="s">
        <v>7055</v>
      </c>
      <c r="D1408" s="84"/>
      <c r="E1408" s="49" t="s">
        <v>7056</v>
      </c>
      <c r="F1408" s="84" t="s">
        <v>6995</v>
      </c>
      <c r="G1408" s="49"/>
      <c r="H1408" s="89">
        <v>721384140</v>
      </c>
      <c r="I1408" s="99">
        <v>721384140</v>
      </c>
      <c r="J1408" s="86" t="s">
        <v>3319</v>
      </c>
      <c r="K1408" s="84"/>
      <c r="L1408" s="101" t="s">
        <v>658</v>
      </c>
    </row>
    <row r="1409" spans="2:12">
      <c r="B1409" s="88" t="s">
        <v>4960</v>
      </c>
      <c r="C1409" s="84" t="s">
        <v>4961</v>
      </c>
      <c r="D1409" s="84"/>
      <c r="E1409" s="49" t="s">
        <v>7057</v>
      </c>
      <c r="F1409" s="84" t="s">
        <v>7006</v>
      </c>
      <c r="G1409" s="49"/>
      <c r="H1409" s="89">
        <v>39675376</v>
      </c>
      <c r="I1409" s="99">
        <v>39675376</v>
      </c>
      <c r="J1409" s="86" t="s">
        <v>3319</v>
      </c>
      <c r="K1409" s="84"/>
      <c r="L1409" s="101" t="s">
        <v>658</v>
      </c>
    </row>
    <row r="1410" spans="2:12">
      <c r="B1410" s="88" t="s">
        <v>5303</v>
      </c>
      <c r="C1410" s="84" t="s">
        <v>5304</v>
      </c>
      <c r="D1410" s="84"/>
      <c r="E1410" s="49" t="s">
        <v>7058</v>
      </c>
      <c r="F1410" s="84" t="s">
        <v>7051</v>
      </c>
      <c r="G1410" s="49"/>
      <c r="H1410" s="89">
        <v>200600000</v>
      </c>
      <c r="I1410" s="99">
        <v>200600000</v>
      </c>
      <c r="J1410" s="86" t="s">
        <v>3319</v>
      </c>
      <c r="K1410" s="84"/>
      <c r="L1410" s="101" t="s">
        <v>658</v>
      </c>
    </row>
    <row r="1411" spans="2:12">
      <c r="B1411" s="88" t="s">
        <v>5619</v>
      </c>
      <c r="C1411" s="84" t="s">
        <v>5620</v>
      </c>
      <c r="D1411" s="84"/>
      <c r="E1411" s="49" t="s">
        <v>7059</v>
      </c>
      <c r="F1411" s="84" t="s">
        <v>7042</v>
      </c>
      <c r="G1411" s="49"/>
      <c r="H1411" s="89">
        <v>43091700</v>
      </c>
      <c r="I1411" s="99">
        <v>43091700</v>
      </c>
      <c r="J1411" s="86" t="s">
        <v>3319</v>
      </c>
      <c r="K1411" s="84"/>
      <c r="L1411" s="101" t="s">
        <v>658</v>
      </c>
    </row>
    <row r="1412" spans="2:12" ht="27.6">
      <c r="B1412" s="88" t="s">
        <v>4926</v>
      </c>
      <c r="C1412" s="84" t="s">
        <v>4927</v>
      </c>
      <c r="D1412" s="84"/>
      <c r="E1412" s="49" t="s">
        <v>7060</v>
      </c>
      <c r="F1412" s="84" t="s">
        <v>7061</v>
      </c>
      <c r="G1412" s="49"/>
      <c r="H1412" s="89">
        <v>25600000</v>
      </c>
      <c r="I1412" s="99">
        <v>25600000</v>
      </c>
      <c r="J1412" s="86" t="s">
        <v>3319</v>
      </c>
      <c r="K1412" s="84"/>
      <c r="L1412" s="101" t="s">
        <v>658</v>
      </c>
    </row>
    <row r="1413" spans="2:12" ht="27.6">
      <c r="B1413" s="88" t="s">
        <v>5665</v>
      </c>
      <c r="C1413" s="84" t="s">
        <v>5666</v>
      </c>
      <c r="D1413" s="84"/>
      <c r="E1413" s="49" t="s">
        <v>7062</v>
      </c>
      <c r="F1413" s="84" t="s">
        <v>7063</v>
      </c>
      <c r="G1413" s="49"/>
      <c r="H1413" s="89">
        <v>68169450</v>
      </c>
      <c r="I1413" s="99">
        <v>68169450</v>
      </c>
      <c r="J1413" s="86" t="s">
        <v>3319</v>
      </c>
      <c r="K1413" s="84"/>
      <c r="L1413" s="101" t="s">
        <v>658</v>
      </c>
    </row>
    <row r="1414" spans="2:12" ht="27.6">
      <c r="B1414" s="88" t="s">
        <v>5405</v>
      </c>
      <c r="C1414" s="84" t="s">
        <v>5406</v>
      </c>
      <c r="D1414" s="84"/>
      <c r="E1414" s="49" t="s">
        <v>7064</v>
      </c>
      <c r="F1414" s="84" t="s">
        <v>7065</v>
      </c>
      <c r="G1414" s="49"/>
      <c r="H1414" s="89">
        <v>10000000</v>
      </c>
      <c r="I1414" s="99">
        <v>10000000</v>
      </c>
      <c r="J1414" s="86" t="s">
        <v>7066</v>
      </c>
      <c r="K1414" s="84"/>
      <c r="L1414" s="101" t="s">
        <v>668</v>
      </c>
    </row>
    <row r="1415" spans="2:12" ht="27.6">
      <c r="B1415" s="88" t="s">
        <v>5836</v>
      </c>
      <c r="C1415" s="84" t="s">
        <v>7067</v>
      </c>
      <c r="D1415" s="84"/>
      <c r="E1415" s="49" t="s">
        <v>7068</v>
      </c>
      <c r="F1415" s="84" t="s">
        <v>7069</v>
      </c>
      <c r="G1415" s="49"/>
      <c r="H1415" s="89">
        <v>4510000</v>
      </c>
      <c r="I1415" s="99">
        <v>4510000</v>
      </c>
      <c r="J1415" s="86" t="s">
        <v>7066</v>
      </c>
      <c r="K1415" s="84"/>
      <c r="L1415" s="101" t="s">
        <v>668</v>
      </c>
    </row>
    <row r="1416" spans="2:12">
      <c r="B1416" s="88" t="s">
        <v>5333</v>
      </c>
      <c r="C1416" s="84" t="s">
        <v>5334</v>
      </c>
      <c r="D1416" s="84"/>
      <c r="E1416" s="49" t="s">
        <v>7070</v>
      </c>
      <c r="F1416" s="84" t="s">
        <v>7071</v>
      </c>
      <c r="G1416" s="49"/>
      <c r="H1416" s="89">
        <v>923729</v>
      </c>
      <c r="I1416" s="99">
        <v>923729</v>
      </c>
      <c r="J1416" s="86" t="s">
        <v>7066</v>
      </c>
      <c r="K1416" s="84"/>
      <c r="L1416" s="101" t="s">
        <v>668</v>
      </c>
    </row>
    <row r="1417" spans="2:12">
      <c r="B1417" s="88" t="s">
        <v>410</v>
      </c>
      <c r="C1417" s="84" t="s">
        <v>7072</v>
      </c>
      <c r="D1417" s="84"/>
      <c r="E1417" s="49" t="s">
        <v>7073</v>
      </c>
      <c r="F1417" s="84" t="s">
        <v>7074</v>
      </c>
      <c r="G1417" s="49"/>
      <c r="H1417" s="89">
        <v>98694694</v>
      </c>
      <c r="I1417" s="99">
        <v>98694694</v>
      </c>
      <c r="J1417" s="86" t="s">
        <v>7066</v>
      </c>
      <c r="K1417" s="84"/>
      <c r="L1417" s="101" t="s">
        <v>668</v>
      </c>
    </row>
    <row r="1418" spans="2:12" ht="41.45">
      <c r="B1418" s="88" t="s">
        <v>5909</v>
      </c>
      <c r="C1418" s="84" t="s">
        <v>5910</v>
      </c>
      <c r="D1418" s="84"/>
      <c r="E1418" s="49" t="s">
        <v>7075</v>
      </c>
      <c r="F1418" s="84" t="s">
        <v>7076</v>
      </c>
      <c r="G1418" s="49"/>
      <c r="H1418" s="89">
        <v>94718581</v>
      </c>
      <c r="I1418" s="99">
        <v>94718581</v>
      </c>
      <c r="J1418" s="86" t="s">
        <v>7066</v>
      </c>
      <c r="K1418" s="84"/>
      <c r="L1418" s="101" t="s">
        <v>668</v>
      </c>
    </row>
    <row r="1419" spans="2:12">
      <c r="B1419" s="88" t="s">
        <v>6320</v>
      </c>
      <c r="C1419" s="84" t="s">
        <v>7030</v>
      </c>
      <c r="D1419" s="84"/>
      <c r="E1419" s="49" t="s">
        <v>7077</v>
      </c>
      <c r="F1419" s="84" t="s">
        <v>7078</v>
      </c>
      <c r="G1419" s="49"/>
      <c r="H1419" s="89">
        <v>19303326</v>
      </c>
      <c r="I1419" s="99">
        <v>19303326</v>
      </c>
      <c r="J1419" s="86" t="s">
        <v>7066</v>
      </c>
      <c r="K1419" s="84"/>
      <c r="L1419" s="101" t="s">
        <v>668</v>
      </c>
    </row>
    <row r="1420" spans="2:12">
      <c r="B1420" s="88" t="s">
        <v>5213</v>
      </c>
      <c r="C1420" s="84" t="s">
        <v>5214</v>
      </c>
      <c r="D1420" s="84"/>
      <c r="E1420" s="49" t="s">
        <v>7079</v>
      </c>
      <c r="F1420" s="84" t="s">
        <v>7080</v>
      </c>
      <c r="G1420" s="49"/>
      <c r="H1420" s="89">
        <v>360000</v>
      </c>
      <c r="I1420" s="99">
        <v>360000</v>
      </c>
      <c r="J1420" s="86" t="s">
        <v>7066</v>
      </c>
      <c r="K1420" s="84"/>
      <c r="L1420" s="101" t="s">
        <v>668</v>
      </c>
    </row>
    <row r="1421" spans="2:12">
      <c r="B1421" s="88" t="s">
        <v>418</v>
      </c>
      <c r="C1421" s="84" t="s">
        <v>419</v>
      </c>
      <c r="D1421" s="84"/>
      <c r="E1421" s="49" t="s">
        <v>7081</v>
      </c>
      <c r="F1421" s="84" t="s">
        <v>7082</v>
      </c>
      <c r="G1421" s="49"/>
      <c r="H1421" s="89">
        <v>436108285</v>
      </c>
      <c r="I1421" s="99">
        <v>436108285</v>
      </c>
      <c r="J1421" s="86" t="s">
        <v>7066</v>
      </c>
      <c r="K1421" s="84"/>
      <c r="L1421" s="101" t="s">
        <v>668</v>
      </c>
    </row>
    <row r="1422" spans="2:12">
      <c r="B1422" s="88" t="s">
        <v>5243</v>
      </c>
      <c r="C1422" s="84" t="s">
        <v>5244</v>
      </c>
      <c r="D1422" s="84"/>
      <c r="E1422" s="49" t="s">
        <v>7083</v>
      </c>
      <c r="F1422" s="84" t="s">
        <v>7074</v>
      </c>
      <c r="G1422" s="49"/>
      <c r="H1422" s="89">
        <v>19916525</v>
      </c>
      <c r="I1422" s="99">
        <v>19916525</v>
      </c>
      <c r="J1422" s="86" t="s">
        <v>7066</v>
      </c>
      <c r="K1422" s="84"/>
      <c r="L1422" s="101" t="s">
        <v>668</v>
      </c>
    </row>
    <row r="1423" spans="2:12" ht="27.6">
      <c r="B1423" s="88" t="s">
        <v>6116</v>
      </c>
      <c r="C1423" s="84" t="s">
        <v>7084</v>
      </c>
      <c r="D1423" s="84"/>
      <c r="E1423" s="49" t="s">
        <v>7085</v>
      </c>
      <c r="F1423" s="84" t="s">
        <v>6342</v>
      </c>
      <c r="G1423" s="49"/>
      <c r="H1423" s="89">
        <v>6067203</v>
      </c>
      <c r="I1423" s="99">
        <v>6067203</v>
      </c>
      <c r="J1423" s="86" t="s">
        <v>7066</v>
      </c>
      <c r="K1423" s="84"/>
      <c r="L1423" s="101" t="s">
        <v>668</v>
      </c>
    </row>
    <row r="1424" spans="2:12">
      <c r="B1424" s="88" t="s">
        <v>5582</v>
      </c>
      <c r="C1424" s="84" t="s">
        <v>5583</v>
      </c>
      <c r="D1424" s="84"/>
      <c r="E1424" s="49" t="s">
        <v>7086</v>
      </c>
      <c r="F1424" s="84" t="s">
        <v>7087</v>
      </c>
      <c r="G1424" s="49"/>
      <c r="H1424" s="89">
        <v>2432203</v>
      </c>
      <c r="I1424" s="99">
        <v>2432203</v>
      </c>
      <c r="J1424" s="86" t="s">
        <v>7066</v>
      </c>
      <c r="K1424" s="84"/>
      <c r="L1424" s="101" t="s">
        <v>668</v>
      </c>
    </row>
    <row r="1425" spans="2:12">
      <c r="B1425" s="88" t="s">
        <v>5838</v>
      </c>
      <c r="C1425" s="84" t="s">
        <v>5839</v>
      </c>
      <c r="D1425" s="84"/>
      <c r="E1425" s="49" t="s">
        <v>7088</v>
      </c>
      <c r="F1425" s="84" t="s">
        <v>7089</v>
      </c>
      <c r="G1425" s="49"/>
      <c r="H1425" s="89">
        <v>13750847</v>
      </c>
      <c r="I1425" s="99">
        <v>13750847</v>
      </c>
      <c r="J1425" s="86" t="s">
        <v>7066</v>
      </c>
      <c r="K1425" s="84"/>
      <c r="L1425" s="101" t="s">
        <v>668</v>
      </c>
    </row>
    <row r="1426" spans="2:12">
      <c r="B1426" s="88" t="s">
        <v>5720</v>
      </c>
      <c r="C1426" s="84" t="s">
        <v>5721</v>
      </c>
      <c r="D1426" s="84"/>
      <c r="E1426" s="49" t="s">
        <v>7090</v>
      </c>
      <c r="F1426" s="84" t="s">
        <v>7091</v>
      </c>
      <c r="G1426" s="49"/>
      <c r="H1426" s="89">
        <v>20603390</v>
      </c>
      <c r="I1426" s="99">
        <v>20603390</v>
      </c>
      <c r="J1426" s="86" t="s">
        <v>7066</v>
      </c>
      <c r="K1426" s="84"/>
      <c r="L1426" s="101" t="s">
        <v>668</v>
      </c>
    </row>
    <row r="1427" spans="2:12" ht="27.6">
      <c r="B1427" s="88" t="s">
        <v>5413</v>
      </c>
      <c r="C1427" s="84" t="s">
        <v>5414</v>
      </c>
      <c r="D1427" s="84"/>
      <c r="E1427" s="49" t="s">
        <v>7092</v>
      </c>
      <c r="F1427" s="84" t="s">
        <v>7093</v>
      </c>
      <c r="G1427" s="49"/>
      <c r="H1427" s="89">
        <v>2974576</v>
      </c>
      <c r="I1427" s="99">
        <v>2974576</v>
      </c>
      <c r="J1427" s="86" t="s">
        <v>7066</v>
      </c>
      <c r="K1427" s="84"/>
      <c r="L1427" s="101" t="s">
        <v>668</v>
      </c>
    </row>
    <row r="1428" spans="2:12" ht="27.6">
      <c r="B1428" s="88" t="s">
        <v>6052</v>
      </c>
      <c r="C1428" s="84" t="s">
        <v>6053</v>
      </c>
      <c r="D1428" s="84"/>
      <c r="E1428" s="49"/>
      <c r="F1428" s="84" t="s">
        <v>7078</v>
      </c>
      <c r="G1428" s="49"/>
      <c r="H1428" s="89">
        <v>264973790</v>
      </c>
      <c r="I1428" s="99">
        <v>264973790</v>
      </c>
      <c r="J1428" s="86" t="s">
        <v>7066</v>
      </c>
      <c r="K1428" s="84"/>
      <c r="L1428" s="101" t="s">
        <v>668</v>
      </c>
    </row>
    <row r="1429" spans="2:12" ht="27.6">
      <c r="B1429" s="88" t="s">
        <v>5070</v>
      </c>
      <c r="C1429" s="84" t="s">
        <v>5071</v>
      </c>
      <c r="D1429" s="84"/>
      <c r="E1429" s="49" t="s">
        <v>7094</v>
      </c>
      <c r="F1429" s="84" t="s">
        <v>7095</v>
      </c>
      <c r="G1429" s="49"/>
      <c r="H1429" s="89">
        <v>2234136</v>
      </c>
      <c r="I1429" s="99">
        <v>2234136</v>
      </c>
      <c r="J1429" s="86" t="s">
        <v>7066</v>
      </c>
      <c r="K1429" s="84"/>
      <c r="L1429" s="101" t="s">
        <v>668</v>
      </c>
    </row>
    <row r="1430" spans="2:12" ht="27.6">
      <c r="B1430" s="88" t="s">
        <v>5804</v>
      </c>
      <c r="C1430" s="84" t="s">
        <v>5805</v>
      </c>
      <c r="D1430" s="84"/>
      <c r="E1430" s="49" t="s">
        <v>7096</v>
      </c>
      <c r="F1430" s="84" t="s">
        <v>7097</v>
      </c>
      <c r="G1430" s="49"/>
      <c r="H1430" s="89">
        <v>80281481</v>
      </c>
      <c r="I1430" s="99">
        <v>80281481</v>
      </c>
      <c r="J1430" s="86" t="s">
        <v>7066</v>
      </c>
      <c r="K1430" s="84"/>
      <c r="L1430" s="101" t="s">
        <v>668</v>
      </c>
    </row>
    <row r="1431" spans="2:12" ht="27.6">
      <c r="B1431" s="88" t="s">
        <v>439</v>
      </c>
      <c r="C1431" s="84" t="s">
        <v>5621</v>
      </c>
      <c r="D1431" s="84"/>
      <c r="E1431" s="49" t="s">
        <v>7098</v>
      </c>
      <c r="F1431" s="84" t="s">
        <v>6422</v>
      </c>
      <c r="G1431" s="49"/>
      <c r="H1431" s="89">
        <v>2147587988</v>
      </c>
      <c r="I1431" s="99">
        <v>2147587988</v>
      </c>
      <c r="J1431" s="86" t="s">
        <v>7066</v>
      </c>
      <c r="K1431" s="84"/>
      <c r="L1431" s="101" t="s">
        <v>668</v>
      </c>
    </row>
    <row r="1432" spans="2:12" ht="27.6">
      <c r="B1432" s="88" t="s">
        <v>5417</v>
      </c>
      <c r="C1432" s="84" t="s">
        <v>5418</v>
      </c>
      <c r="D1432" s="84"/>
      <c r="E1432" s="49" t="s">
        <v>7099</v>
      </c>
      <c r="F1432" s="84" t="s">
        <v>7097</v>
      </c>
      <c r="G1432" s="49"/>
      <c r="H1432" s="89">
        <v>8330932</v>
      </c>
      <c r="I1432" s="99">
        <v>8330932</v>
      </c>
      <c r="J1432" s="86" t="s">
        <v>7066</v>
      </c>
      <c r="K1432" s="84"/>
      <c r="L1432" s="101" t="s">
        <v>668</v>
      </c>
    </row>
    <row r="1433" spans="2:12" ht="41.45">
      <c r="B1433" s="88" t="s">
        <v>5608</v>
      </c>
      <c r="C1433" s="84" t="s">
        <v>5609</v>
      </c>
      <c r="D1433" s="84"/>
      <c r="E1433" s="49" t="s">
        <v>7100</v>
      </c>
      <c r="F1433" s="84" t="s">
        <v>7101</v>
      </c>
      <c r="G1433" s="49"/>
      <c r="H1433" s="89">
        <v>29012959</v>
      </c>
      <c r="I1433" s="99">
        <v>29012959</v>
      </c>
      <c r="J1433" s="86" t="s">
        <v>7066</v>
      </c>
      <c r="K1433" s="84"/>
      <c r="L1433" s="101" t="s">
        <v>668</v>
      </c>
    </row>
    <row r="1434" spans="2:12">
      <c r="B1434" s="88" t="s">
        <v>6108</v>
      </c>
      <c r="C1434" s="84" t="s">
        <v>7102</v>
      </c>
      <c r="D1434" s="84"/>
      <c r="E1434" s="49" t="s">
        <v>7103</v>
      </c>
      <c r="F1434" s="84" t="s">
        <v>7104</v>
      </c>
      <c r="G1434" s="49"/>
      <c r="H1434" s="89">
        <v>2306897296</v>
      </c>
      <c r="I1434" s="99">
        <v>2306897296</v>
      </c>
      <c r="J1434" s="86" t="s">
        <v>7066</v>
      </c>
      <c r="K1434" s="84"/>
      <c r="L1434" s="101" t="s">
        <v>668</v>
      </c>
    </row>
    <row r="1435" spans="2:12">
      <c r="B1435" s="88" t="s">
        <v>6044</v>
      </c>
      <c r="C1435" s="84" t="s">
        <v>7105</v>
      </c>
      <c r="D1435" s="84"/>
      <c r="E1435" s="49" t="s">
        <v>7106</v>
      </c>
      <c r="F1435" s="84" t="s">
        <v>7107</v>
      </c>
      <c r="G1435" s="49"/>
      <c r="H1435" s="89">
        <v>18229517</v>
      </c>
      <c r="I1435" s="99">
        <v>18229517</v>
      </c>
      <c r="J1435" s="86" t="s">
        <v>7066</v>
      </c>
      <c r="K1435" s="84"/>
      <c r="L1435" s="101" t="s">
        <v>668</v>
      </c>
    </row>
    <row r="1436" spans="2:12">
      <c r="B1436" s="90" t="s">
        <v>5816</v>
      </c>
      <c r="C1436" s="49" t="s">
        <v>5817</v>
      </c>
      <c r="D1436" s="84"/>
      <c r="E1436" s="49" t="s">
        <v>7108</v>
      </c>
      <c r="F1436" s="49" t="s">
        <v>7109</v>
      </c>
      <c r="G1436" s="49"/>
      <c r="H1436" s="89">
        <v>22711864</v>
      </c>
      <c r="I1436" s="100">
        <v>22711864</v>
      </c>
      <c r="J1436" s="84" t="s">
        <v>7066</v>
      </c>
      <c r="K1436" s="84"/>
      <c r="L1436" s="101" t="s">
        <v>668</v>
      </c>
    </row>
    <row r="1437" spans="2:12" ht="27.6">
      <c r="B1437" s="90" t="s">
        <v>5937</v>
      </c>
      <c r="C1437" s="49" t="s">
        <v>5938</v>
      </c>
      <c r="D1437" s="84"/>
      <c r="E1437" s="49" t="s">
        <v>7110</v>
      </c>
      <c r="F1437" s="49" t="s">
        <v>6396</v>
      </c>
      <c r="G1437" s="49"/>
      <c r="H1437" s="89">
        <v>1104958</v>
      </c>
      <c r="I1437" s="100">
        <v>1104958</v>
      </c>
      <c r="J1437" s="84" t="s">
        <v>7066</v>
      </c>
      <c r="K1437" s="84"/>
      <c r="L1437" s="101" t="s">
        <v>668</v>
      </c>
    </row>
    <row r="1438" spans="2:12">
      <c r="B1438" s="90" t="s">
        <v>5502</v>
      </c>
      <c r="C1438" s="49" t="s">
        <v>5503</v>
      </c>
      <c r="D1438" s="84"/>
      <c r="E1438" s="49" t="s">
        <v>7111</v>
      </c>
      <c r="F1438" s="49" t="s">
        <v>7112</v>
      </c>
      <c r="G1438" s="49"/>
      <c r="H1438" s="89">
        <v>182584010</v>
      </c>
      <c r="I1438" s="100">
        <v>182584010</v>
      </c>
      <c r="J1438" s="84" t="s">
        <v>7066</v>
      </c>
      <c r="K1438" s="84"/>
      <c r="L1438" s="101" t="s">
        <v>668</v>
      </c>
    </row>
    <row r="1439" spans="2:12">
      <c r="B1439" s="90" t="s">
        <v>5684</v>
      </c>
      <c r="C1439" s="49" t="s">
        <v>5685</v>
      </c>
      <c r="D1439" s="84"/>
      <c r="E1439" s="49" t="s">
        <v>7113</v>
      </c>
      <c r="F1439" s="49" t="s">
        <v>7114</v>
      </c>
      <c r="G1439" s="49"/>
      <c r="H1439" s="89">
        <v>2610169</v>
      </c>
      <c r="I1439" s="100">
        <v>2610169</v>
      </c>
      <c r="J1439" s="84" t="s">
        <v>7066</v>
      </c>
      <c r="K1439" s="84"/>
      <c r="L1439" s="101" t="s">
        <v>668</v>
      </c>
    </row>
    <row r="1440" spans="2:12">
      <c r="B1440" s="90" t="s">
        <v>5537</v>
      </c>
      <c r="C1440" s="49" t="s">
        <v>5538</v>
      </c>
      <c r="D1440" s="84"/>
      <c r="E1440" s="49" t="s">
        <v>7115</v>
      </c>
      <c r="F1440" s="49" t="s">
        <v>7116</v>
      </c>
      <c r="G1440" s="49"/>
      <c r="H1440" s="89">
        <v>516949</v>
      </c>
      <c r="I1440" s="100">
        <v>516949</v>
      </c>
      <c r="J1440" s="84" t="s">
        <v>7066</v>
      </c>
      <c r="K1440" s="84"/>
      <c r="L1440" s="101" t="s">
        <v>668</v>
      </c>
    </row>
    <row r="1441" spans="2:12">
      <c r="B1441" s="90" t="s">
        <v>5052</v>
      </c>
      <c r="C1441" s="49" t="s">
        <v>5053</v>
      </c>
      <c r="D1441" s="84"/>
      <c r="E1441" s="49" t="s">
        <v>7117</v>
      </c>
      <c r="F1441" s="49" t="s">
        <v>7076</v>
      </c>
      <c r="G1441" s="49"/>
      <c r="H1441" s="89">
        <v>2966102</v>
      </c>
      <c r="I1441" s="100">
        <v>2966102</v>
      </c>
      <c r="J1441" s="84" t="s">
        <v>7066</v>
      </c>
      <c r="K1441" s="84"/>
      <c r="L1441" s="101" t="s">
        <v>668</v>
      </c>
    </row>
    <row r="1442" spans="2:12" ht="27.6">
      <c r="B1442" s="90" t="s">
        <v>5738</v>
      </c>
      <c r="C1442" s="49" t="s">
        <v>5739</v>
      </c>
      <c r="D1442" s="84"/>
      <c r="E1442" s="49" t="s">
        <v>7118</v>
      </c>
      <c r="F1442" s="49" t="s">
        <v>7119</v>
      </c>
      <c r="G1442" s="49"/>
      <c r="H1442" s="89">
        <v>432203</v>
      </c>
      <c r="I1442" s="100">
        <v>432203</v>
      </c>
      <c r="J1442" s="84" t="s">
        <v>7066</v>
      </c>
      <c r="K1442" s="84"/>
      <c r="L1442" s="101" t="s">
        <v>668</v>
      </c>
    </row>
    <row r="1443" spans="2:12" ht="27.6">
      <c r="B1443" s="90" t="s">
        <v>5781</v>
      </c>
      <c r="C1443" s="49" t="s">
        <v>5782</v>
      </c>
      <c r="D1443" s="84"/>
      <c r="E1443" s="49" t="s">
        <v>7120</v>
      </c>
      <c r="F1443" s="49" t="s">
        <v>7076</v>
      </c>
      <c r="G1443" s="49"/>
      <c r="H1443" s="89">
        <v>50566747</v>
      </c>
      <c r="I1443" s="100">
        <v>50566747</v>
      </c>
      <c r="J1443" s="84" t="s">
        <v>7066</v>
      </c>
      <c r="K1443" s="84"/>
      <c r="L1443" s="101" t="s">
        <v>668</v>
      </c>
    </row>
    <row r="1444" spans="2:12" ht="27.6">
      <c r="B1444" s="90" t="s">
        <v>5095</v>
      </c>
      <c r="C1444" s="49" t="s">
        <v>5096</v>
      </c>
      <c r="D1444" s="84"/>
      <c r="E1444" s="49" t="s">
        <v>7121</v>
      </c>
      <c r="F1444" s="49" t="s">
        <v>7122</v>
      </c>
      <c r="G1444" s="49"/>
      <c r="H1444" s="89">
        <v>105932</v>
      </c>
      <c r="I1444" s="100">
        <v>105932</v>
      </c>
      <c r="J1444" s="84" t="s">
        <v>7066</v>
      </c>
      <c r="K1444" s="84"/>
      <c r="L1444" s="101" t="s">
        <v>668</v>
      </c>
    </row>
    <row r="1445" spans="2:12" ht="27.6">
      <c r="B1445" s="90" t="s">
        <v>5062</v>
      </c>
      <c r="C1445" s="49" t="s">
        <v>5063</v>
      </c>
      <c r="D1445" s="84"/>
      <c r="E1445" s="49" t="s">
        <v>7123</v>
      </c>
      <c r="F1445" s="49" t="s">
        <v>7076</v>
      </c>
      <c r="G1445" s="49"/>
      <c r="H1445" s="89">
        <v>230601091</v>
      </c>
      <c r="I1445" s="100">
        <v>230601091</v>
      </c>
      <c r="J1445" s="84" t="s">
        <v>7066</v>
      </c>
      <c r="K1445" s="84"/>
      <c r="L1445" s="101" t="s">
        <v>668</v>
      </c>
    </row>
    <row r="1446" spans="2:12" ht="27.6">
      <c r="B1446" s="90" t="s">
        <v>5123</v>
      </c>
      <c r="C1446" s="49" t="s">
        <v>5124</v>
      </c>
      <c r="D1446" s="84"/>
      <c r="E1446" s="49" t="s">
        <v>7124</v>
      </c>
      <c r="F1446" s="49" t="s">
        <v>7125</v>
      </c>
      <c r="G1446" s="49"/>
      <c r="H1446" s="89">
        <v>32675106</v>
      </c>
      <c r="I1446" s="100">
        <v>32675106</v>
      </c>
      <c r="J1446" s="84" t="s">
        <v>7066</v>
      </c>
      <c r="K1446" s="84"/>
      <c r="L1446" s="101" t="s">
        <v>668</v>
      </c>
    </row>
    <row r="1447" spans="2:12" ht="27.6">
      <c r="B1447" s="90" t="s">
        <v>5967</v>
      </c>
      <c r="C1447" s="49" t="s">
        <v>5968</v>
      </c>
      <c r="D1447" s="84"/>
      <c r="E1447" s="49" t="s">
        <v>7126</v>
      </c>
      <c r="F1447" s="49" t="s">
        <v>7076</v>
      </c>
      <c r="G1447" s="49"/>
      <c r="H1447" s="89">
        <v>169263940</v>
      </c>
      <c r="I1447" s="100">
        <v>169263940</v>
      </c>
      <c r="J1447" s="84" t="s">
        <v>7066</v>
      </c>
      <c r="K1447" s="84"/>
      <c r="L1447" s="101" t="s">
        <v>668</v>
      </c>
    </row>
    <row r="1448" spans="2:12" ht="27.6">
      <c r="B1448" s="90" t="s">
        <v>5139</v>
      </c>
      <c r="C1448" s="49" t="s">
        <v>5140</v>
      </c>
      <c r="D1448" s="84"/>
      <c r="E1448" s="49" t="s">
        <v>7127</v>
      </c>
      <c r="F1448" s="49" t="s">
        <v>7076</v>
      </c>
      <c r="G1448" s="49"/>
      <c r="H1448" s="89">
        <v>76387884</v>
      </c>
      <c r="I1448" s="100">
        <v>76387884</v>
      </c>
      <c r="J1448" s="84" t="s">
        <v>7066</v>
      </c>
      <c r="K1448" s="84"/>
      <c r="L1448" s="101" t="s">
        <v>668</v>
      </c>
    </row>
    <row r="1449" spans="2:12" ht="27.6">
      <c r="B1449" s="90" t="s">
        <v>5628</v>
      </c>
      <c r="C1449" s="49" t="s">
        <v>5629</v>
      </c>
      <c r="D1449" s="84"/>
      <c r="E1449" s="49" t="s">
        <v>7128</v>
      </c>
      <c r="F1449" s="49" t="s">
        <v>7129</v>
      </c>
      <c r="G1449" s="49"/>
      <c r="H1449" s="89">
        <v>8055169</v>
      </c>
      <c r="I1449" s="100">
        <v>8055169</v>
      </c>
      <c r="J1449" s="84" t="s">
        <v>7066</v>
      </c>
      <c r="K1449" s="84"/>
      <c r="L1449" s="101" t="s">
        <v>668</v>
      </c>
    </row>
    <row r="1450" spans="2:12" ht="27.6">
      <c r="B1450" s="90" t="s">
        <v>5319</v>
      </c>
      <c r="C1450" s="49" t="s">
        <v>5320</v>
      </c>
      <c r="D1450" s="84"/>
      <c r="E1450" s="49" t="s">
        <v>7130</v>
      </c>
      <c r="F1450" s="49" t="s">
        <v>7131</v>
      </c>
      <c r="G1450" s="49"/>
      <c r="H1450" s="89">
        <v>929404065</v>
      </c>
      <c r="I1450" s="100">
        <v>929404065</v>
      </c>
      <c r="J1450" s="84" t="s">
        <v>7066</v>
      </c>
      <c r="K1450" s="84"/>
      <c r="L1450" s="101" t="s">
        <v>668</v>
      </c>
    </row>
    <row r="1451" spans="2:12">
      <c r="B1451" s="90" t="s">
        <v>5704</v>
      </c>
      <c r="C1451" s="49" t="s">
        <v>6608</v>
      </c>
      <c r="D1451" s="84"/>
      <c r="E1451" s="49" t="s">
        <v>7132</v>
      </c>
      <c r="F1451" s="49" t="s">
        <v>7133</v>
      </c>
      <c r="G1451" s="49"/>
      <c r="H1451" s="89">
        <v>45700785</v>
      </c>
      <c r="I1451" s="100">
        <v>45700785</v>
      </c>
      <c r="J1451" s="84" t="s">
        <v>7066</v>
      </c>
      <c r="K1451" s="84"/>
      <c r="L1451" s="101" t="s">
        <v>668</v>
      </c>
    </row>
    <row r="1452" spans="2:12" ht="41.45">
      <c r="B1452" s="90" t="s">
        <v>5119</v>
      </c>
      <c r="C1452" s="49" t="s">
        <v>5120</v>
      </c>
      <c r="D1452" s="84"/>
      <c r="E1452" s="49" t="s">
        <v>1236</v>
      </c>
      <c r="F1452" s="49" t="s">
        <v>7076</v>
      </c>
      <c r="G1452" s="49"/>
      <c r="H1452" s="89">
        <v>218220</v>
      </c>
      <c r="I1452" s="100">
        <v>218220</v>
      </c>
      <c r="J1452" s="84" t="s">
        <v>7066</v>
      </c>
      <c r="K1452" s="84"/>
      <c r="L1452" s="101" t="s">
        <v>668</v>
      </c>
    </row>
    <row r="1453" spans="2:12" ht="27.6">
      <c r="B1453" s="90" t="s">
        <v>4754</v>
      </c>
      <c r="C1453" s="49" t="s">
        <v>4755</v>
      </c>
      <c r="D1453" s="84"/>
      <c r="E1453" s="49" t="s">
        <v>7134</v>
      </c>
      <c r="F1453" s="49" t="s">
        <v>7076</v>
      </c>
      <c r="G1453" s="49"/>
      <c r="H1453" s="89">
        <v>19094866</v>
      </c>
      <c r="I1453" s="100">
        <v>19094866</v>
      </c>
      <c r="J1453" s="84" t="s">
        <v>7066</v>
      </c>
      <c r="K1453" s="84"/>
      <c r="L1453" s="101" t="s">
        <v>668</v>
      </c>
    </row>
    <row r="1454" spans="2:12">
      <c r="B1454" s="90" t="s">
        <v>464</v>
      </c>
      <c r="C1454" s="49" t="s">
        <v>7135</v>
      </c>
      <c r="D1454" s="84"/>
      <c r="E1454" s="49" t="s">
        <v>981</v>
      </c>
      <c r="F1454" s="49" t="s">
        <v>7074</v>
      </c>
      <c r="G1454" s="49"/>
      <c r="H1454" s="89">
        <v>863808864</v>
      </c>
      <c r="I1454" s="100">
        <v>863808864</v>
      </c>
      <c r="J1454" s="84" t="s">
        <v>7066</v>
      </c>
      <c r="K1454" s="84"/>
      <c r="L1454" s="101" t="s">
        <v>668</v>
      </c>
    </row>
    <row r="1455" spans="2:12" ht="27.6">
      <c r="B1455" s="90" t="s">
        <v>5927</v>
      </c>
      <c r="C1455" s="49" t="s">
        <v>5928</v>
      </c>
      <c r="D1455" s="84"/>
      <c r="E1455" s="49" t="s">
        <v>7136</v>
      </c>
      <c r="F1455" s="49" t="s">
        <v>7109</v>
      </c>
      <c r="G1455" s="49"/>
      <c r="H1455" s="89">
        <v>171292528</v>
      </c>
      <c r="I1455" s="100">
        <v>171292528</v>
      </c>
      <c r="J1455" s="84" t="s">
        <v>7066</v>
      </c>
      <c r="K1455" s="84"/>
      <c r="L1455" s="101" t="s">
        <v>668</v>
      </c>
    </row>
    <row r="1456" spans="2:12" ht="27.6">
      <c r="B1456" s="90" t="s">
        <v>119</v>
      </c>
      <c r="C1456" s="49" t="s">
        <v>7137</v>
      </c>
      <c r="D1456" s="84"/>
      <c r="E1456" s="49" t="s">
        <v>7138</v>
      </c>
      <c r="F1456" s="49" t="s">
        <v>7076</v>
      </c>
      <c r="G1456" s="49"/>
      <c r="H1456" s="89">
        <v>92089800</v>
      </c>
      <c r="I1456" s="100">
        <v>92089800</v>
      </c>
      <c r="J1456" s="84" t="s">
        <v>7066</v>
      </c>
      <c r="K1456" s="84"/>
      <c r="L1456" s="101" t="s">
        <v>668</v>
      </c>
    </row>
    <row r="1457" spans="2:12" ht="27.6">
      <c r="B1457" s="90" t="s">
        <v>5710</v>
      </c>
      <c r="C1457" s="49" t="s">
        <v>5711</v>
      </c>
      <c r="D1457" s="84"/>
      <c r="E1457" s="49" t="s">
        <v>7139</v>
      </c>
      <c r="F1457" s="49" t="s">
        <v>7140</v>
      </c>
      <c r="G1457" s="49"/>
      <c r="H1457" s="89">
        <v>1962712</v>
      </c>
      <c r="I1457" s="100">
        <v>1962712</v>
      </c>
      <c r="J1457" s="84" t="s">
        <v>7066</v>
      </c>
      <c r="K1457" s="84"/>
      <c r="L1457" s="101" t="s">
        <v>668</v>
      </c>
    </row>
    <row r="1458" spans="2:12" ht="27.6">
      <c r="B1458" s="90" t="s">
        <v>5308</v>
      </c>
      <c r="C1458" s="49" t="s">
        <v>5309</v>
      </c>
      <c r="D1458" s="84"/>
      <c r="E1458" s="49" t="s">
        <v>6399</v>
      </c>
      <c r="F1458" s="49" t="s">
        <v>7141</v>
      </c>
      <c r="G1458" s="49"/>
      <c r="H1458" s="89">
        <v>575000000</v>
      </c>
      <c r="I1458" s="100">
        <v>575000000</v>
      </c>
      <c r="J1458" s="84" t="s">
        <v>7066</v>
      </c>
      <c r="K1458" s="84"/>
      <c r="L1458" s="101" t="s">
        <v>668</v>
      </c>
    </row>
    <row r="1459" spans="2:12" ht="27.6">
      <c r="B1459" s="90" t="s">
        <v>5655</v>
      </c>
      <c r="C1459" s="49" t="s">
        <v>5656</v>
      </c>
      <c r="D1459" s="84"/>
      <c r="E1459" s="49" t="s">
        <v>7142</v>
      </c>
      <c r="F1459" s="49" t="s">
        <v>7143</v>
      </c>
      <c r="G1459" s="49"/>
      <c r="H1459" s="89">
        <v>8541524</v>
      </c>
      <c r="I1459" s="100">
        <v>8541524</v>
      </c>
      <c r="J1459" s="84" t="s">
        <v>7066</v>
      </c>
      <c r="K1459" s="84"/>
      <c r="L1459" s="101" t="s">
        <v>668</v>
      </c>
    </row>
    <row r="1460" spans="2:12">
      <c r="B1460" s="90" t="s">
        <v>5692</v>
      </c>
      <c r="C1460" s="49" t="s">
        <v>5693</v>
      </c>
      <c r="D1460" s="84"/>
      <c r="E1460" s="49" t="s">
        <v>7144</v>
      </c>
      <c r="F1460" s="49" t="s">
        <v>6422</v>
      </c>
      <c r="G1460" s="49"/>
      <c r="H1460" s="89">
        <v>520781708</v>
      </c>
      <c r="I1460" s="100">
        <v>520781708</v>
      </c>
      <c r="J1460" s="84" t="s">
        <v>7066</v>
      </c>
      <c r="K1460" s="84"/>
      <c r="L1460" s="101" t="s">
        <v>668</v>
      </c>
    </row>
    <row r="1461" spans="2:12" ht="27.6">
      <c r="B1461" s="90" t="s">
        <v>5566</v>
      </c>
      <c r="C1461" s="49" t="s">
        <v>5567</v>
      </c>
      <c r="D1461" s="84"/>
      <c r="E1461" s="49" t="s">
        <v>6399</v>
      </c>
      <c r="F1461" s="49" t="s">
        <v>7145</v>
      </c>
      <c r="G1461" s="49"/>
      <c r="H1461" s="89">
        <v>38302939</v>
      </c>
      <c r="I1461" s="100">
        <v>38302939</v>
      </c>
      <c r="J1461" s="84" t="s">
        <v>7066</v>
      </c>
      <c r="K1461" s="84"/>
      <c r="L1461" s="101" t="s">
        <v>668</v>
      </c>
    </row>
    <row r="1462" spans="2:12">
      <c r="B1462" s="90" t="s">
        <v>5125</v>
      </c>
      <c r="C1462" s="49" t="s">
        <v>5126</v>
      </c>
      <c r="D1462" s="84"/>
      <c r="E1462" s="49" t="s">
        <v>7146</v>
      </c>
      <c r="F1462" s="49" t="s">
        <v>7147</v>
      </c>
      <c r="G1462" s="49"/>
      <c r="H1462" s="89">
        <v>6509330</v>
      </c>
      <c r="I1462" s="100">
        <v>6509330</v>
      </c>
      <c r="J1462" s="84" t="s">
        <v>7066</v>
      </c>
      <c r="K1462" s="84"/>
      <c r="L1462" s="101" t="s">
        <v>668</v>
      </c>
    </row>
    <row r="1463" spans="2:12" ht="27.6">
      <c r="B1463" s="90" t="s">
        <v>5127</v>
      </c>
      <c r="C1463" s="49" t="s">
        <v>5128</v>
      </c>
      <c r="D1463" s="84"/>
      <c r="E1463" s="49" t="s">
        <v>7148</v>
      </c>
      <c r="F1463" s="84" t="s">
        <v>7149</v>
      </c>
      <c r="G1463" s="49"/>
      <c r="H1463" s="89">
        <v>27376666</v>
      </c>
      <c r="I1463" s="102">
        <v>27376666</v>
      </c>
      <c r="J1463" s="84" t="s">
        <v>7066</v>
      </c>
      <c r="K1463" s="84"/>
      <c r="L1463" s="101" t="s">
        <v>668</v>
      </c>
    </row>
    <row r="1464" spans="2:12">
      <c r="B1464" s="90" t="s">
        <v>5129</v>
      </c>
      <c r="C1464" s="49" t="s">
        <v>5130</v>
      </c>
      <c r="D1464" s="84"/>
      <c r="E1464" s="49" t="s">
        <v>7150</v>
      </c>
      <c r="F1464" s="49" t="s">
        <v>7151</v>
      </c>
      <c r="G1464" s="49"/>
      <c r="H1464" s="89">
        <v>19415000</v>
      </c>
      <c r="I1464" s="100">
        <v>19415000</v>
      </c>
      <c r="J1464" s="84" t="s">
        <v>7066</v>
      </c>
      <c r="K1464" s="84"/>
      <c r="L1464" s="101" t="s">
        <v>668</v>
      </c>
    </row>
    <row r="1465" spans="2:12">
      <c r="B1465" s="90" t="s">
        <v>5117</v>
      </c>
      <c r="C1465" s="49" t="s">
        <v>5118</v>
      </c>
      <c r="D1465" s="84"/>
      <c r="E1465" s="49" t="s">
        <v>7152</v>
      </c>
      <c r="F1465" s="49" t="s">
        <v>7153</v>
      </c>
      <c r="G1465" s="49"/>
      <c r="H1465" s="89">
        <v>6266949</v>
      </c>
      <c r="I1465" s="100">
        <v>6266949</v>
      </c>
      <c r="J1465" s="84" t="s">
        <v>7066</v>
      </c>
      <c r="K1465" s="84"/>
      <c r="L1465" s="101" t="s">
        <v>668</v>
      </c>
    </row>
    <row r="1466" spans="2:12">
      <c r="B1466" s="90" t="s">
        <v>5846</v>
      </c>
      <c r="C1466" s="49" t="s">
        <v>5847</v>
      </c>
      <c r="D1466" s="84"/>
      <c r="E1466" s="49" t="s">
        <v>7154</v>
      </c>
      <c r="F1466" s="49" t="s">
        <v>7155</v>
      </c>
      <c r="G1466" s="49"/>
      <c r="H1466" s="89">
        <v>105932</v>
      </c>
      <c r="I1466" s="100">
        <v>105932</v>
      </c>
      <c r="J1466" s="84" t="s">
        <v>7066</v>
      </c>
      <c r="K1466" s="84"/>
      <c r="L1466" s="101" t="s">
        <v>668</v>
      </c>
    </row>
    <row r="1467" spans="2:12" ht="27.6">
      <c r="B1467" s="90" t="s">
        <v>5842</v>
      </c>
      <c r="C1467" s="49" t="s">
        <v>5843</v>
      </c>
      <c r="D1467" s="84"/>
      <c r="E1467" s="49" t="s">
        <v>7156</v>
      </c>
      <c r="F1467" s="49" t="s">
        <v>7157</v>
      </c>
      <c r="G1467" s="49"/>
      <c r="H1467" s="89">
        <v>42390000</v>
      </c>
      <c r="I1467" s="100">
        <v>42390000</v>
      </c>
      <c r="J1467" s="84" t="s">
        <v>7066</v>
      </c>
      <c r="K1467" s="84"/>
      <c r="L1467" s="101" t="s">
        <v>668</v>
      </c>
    </row>
    <row r="1468" spans="2:12" ht="27.6">
      <c r="B1468" s="90" t="s">
        <v>5183</v>
      </c>
      <c r="C1468" s="49" t="s">
        <v>5184</v>
      </c>
      <c r="D1468" s="84"/>
      <c r="E1468" s="49" t="s">
        <v>7158</v>
      </c>
      <c r="F1468" s="49" t="s">
        <v>7076</v>
      </c>
      <c r="G1468" s="49"/>
      <c r="H1468" s="89">
        <v>732119</v>
      </c>
      <c r="I1468" s="100">
        <v>732119</v>
      </c>
      <c r="J1468" s="84" t="s">
        <v>7066</v>
      </c>
      <c r="K1468" s="84"/>
      <c r="L1468" s="101" t="s">
        <v>668</v>
      </c>
    </row>
    <row r="1469" spans="2:12" ht="27.6">
      <c r="B1469" s="90" t="s">
        <v>5012</v>
      </c>
      <c r="C1469" s="49" t="s">
        <v>5013</v>
      </c>
      <c r="D1469" s="84"/>
      <c r="E1469" s="49" t="s">
        <v>7159</v>
      </c>
      <c r="F1469" s="49" t="s">
        <v>7160</v>
      </c>
      <c r="G1469" s="49"/>
      <c r="H1469" s="89">
        <v>1092000</v>
      </c>
      <c r="I1469" s="100">
        <v>1092000</v>
      </c>
      <c r="J1469" s="84" t="s">
        <v>7066</v>
      </c>
      <c r="K1469" s="84"/>
      <c r="L1469" s="101" t="s">
        <v>668</v>
      </c>
    </row>
    <row r="1470" spans="2:12">
      <c r="B1470" s="90" t="s">
        <v>5602</v>
      </c>
      <c r="C1470" s="49" t="s">
        <v>7161</v>
      </c>
      <c r="D1470" s="84"/>
      <c r="E1470" s="49" t="s">
        <v>7162</v>
      </c>
      <c r="F1470" s="49" t="s">
        <v>7163</v>
      </c>
      <c r="G1470" s="49"/>
      <c r="H1470" s="89">
        <v>520000</v>
      </c>
      <c r="I1470" s="100">
        <v>520000</v>
      </c>
      <c r="J1470" s="84" t="s">
        <v>7066</v>
      </c>
      <c r="K1470" s="84"/>
      <c r="L1470" s="101" t="s">
        <v>668</v>
      </c>
    </row>
    <row r="1471" spans="2:12" ht="41.45">
      <c r="B1471" s="90" t="s">
        <v>5407</v>
      </c>
      <c r="C1471" s="49" t="s">
        <v>5408</v>
      </c>
      <c r="D1471" s="84"/>
      <c r="E1471" s="49" t="s">
        <v>7164</v>
      </c>
      <c r="F1471" s="49" t="s">
        <v>7165</v>
      </c>
      <c r="G1471" s="49"/>
      <c r="H1471" s="89">
        <v>1048400</v>
      </c>
      <c r="I1471" s="100">
        <v>1048400</v>
      </c>
      <c r="J1471" s="84" t="s">
        <v>7066</v>
      </c>
      <c r="K1471" s="84"/>
      <c r="L1471" s="101" t="s">
        <v>668</v>
      </c>
    </row>
    <row r="1472" spans="2:12">
      <c r="B1472" s="90" t="s">
        <v>6070</v>
      </c>
      <c r="C1472" s="49" t="s">
        <v>6071</v>
      </c>
      <c r="D1472" s="84"/>
      <c r="E1472" s="49" t="s">
        <v>7166</v>
      </c>
      <c r="F1472" s="49" t="s">
        <v>7167</v>
      </c>
      <c r="G1472" s="49"/>
      <c r="H1472" s="89">
        <v>14538265</v>
      </c>
      <c r="I1472" s="100">
        <v>14538265</v>
      </c>
      <c r="J1472" s="84" t="s">
        <v>7066</v>
      </c>
      <c r="K1472" s="84"/>
      <c r="L1472" s="101" t="s">
        <v>668</v>
      </c>
    </row>
    <row r="1473" spans="2:12" ht="27.6">
      <c r="B1473" s="90" t="s">
        <v>497</v>
      </c>
      <c r="C1473" s="49" t="s">
        <v>6107</v>
      </c>
      <c r="D1473" s="84"/>
      <c r="E1473" s="49" t="s">
        <v>7168</v>
      </c>
      <c r="F1473" s="49" t="s">
        <v>7163</v>
      </c>
      <c r="G1473" s="49"/>
      <c r="H1473" s="89">
        <v>1516190160</v>
      </c>
      <c r="I1473" s="100">
        <v>1516190160</v>
      </c>
      <c r="J1473" s="84" t="s">
        <v>7066</v>
      </c>
      <c r="K1473" s="84"/>
      <c r="L1473" s="101" t="s">
        <v>668</v>
      </c>
    </row>
    <row r="1474" spans="2:12" ht="27.6">
      <c r="B1474" s="90" t="s">
        <v>5925</v>
      </c>
      <c r="C1474" s="49" t="s">
        <v>5926</v>
      </c>
      <c r="D1474" s="84"/>
      <c r="E1474" s="49" t="s">
        <v>7169</v>
      </c>
      <c r="F1474" s="49" t="s">
        <v>7170</v>
      </c>
      <c r="G1474" s="49"/>
      <c r="H1474" s="89">
        <v>12000000</v>
      </c>
      <c r="I1474" s="100">
        <v>12000000</v>
      </c>
      <c r="J1474" s="84" t="s">
        <v>7066</v>
      </c>
      <c r="K1474" s="84"/>
      <c r="L1474" s="101" t="s">
        <v>668</v>
      </c>
    </row>
    <row r="1475" spans="2:12" ht="27.6">
      <c r="B1475" s="90" t="s">
        <v>5642</v>
      </c>
      <c r="C1475" s="49" t="s">
        <v>5643</v>
      </c>
      <c r="D1475" s="84"/>
      <c r="E1475" s="49" t="s">
        <v>7171</v>
      </c>
      <c r="F1475" s="49" t="s">
        <v>7172</v>
      </c>
      <c r="G1475" s="49"/>
      <c r="H1475" s="89">
        <v>162500</v>
      </c>
      <c r="I1475" s="100">
        <v>162500</v>
      </c>
      <c r="J1475" s="84" t="s">
        <v>7066</v>
      </c>
      <c r="K1475" s="84"/>
      <c r="L1475" s="101" t="s">
        <v>668</v>
      </c>
    </row>
    <row r="1476" spans="2:12">
      <c r="B1476" s="90" t="s">
        <v>512</v>
      </c>
      <c r="C1476" s="49" t="s">
        <v>5795</v>
      </c>
      <c r="D1476" s="84"/>
      <c r="E1476" s="49" t="s">
        <v>7173</v>
      </c>
      <c r="F1476" s="84" t="s">
        <v>7163</v>
      </c>
      <c r="G1476" s="49"/>
      <c r="H1476" s="89">
        <v>31373956530</v>
      </c>
      <c r="I1476" s="102">
        <v>31373956530</v>
      </c>
      <c r="J1476" s="84" t="s">
        <v>7066</v>
      </c>
      <c r="K1476" s="84"/>
      <c r="L1476" s="101" t="s">
        <v>668</v>
      </c>
    </row>
    <row r="1477" spans="2:12" ht="27.6">
      <c r="B1477" s="90" t="s">
        <v>5769</v>
      </c>
      <c r="C1477" s="49" t="s">
        <v>5770</v>
      </c>
      <c r="D1477" s="84"/>
      <c r="E1477" s="49" t="s">
        <v>7174</v>
      </c>
      <c r="F1477" s="49" t="s">
        <v>6396</v>
      </c>
      <c r="G1477" s="49"/>
      <c r="H1477" s="89">
        <v>2872881</v>
      </c>
      <c r="I1477" s="100">
        <v>2872881</v>
      </c>
      <c r="J1477" s="84" t="s">
        <v>7066</v>
      </c>
      <c r="K1477" s="84"/>
      <c r="L1477" s="101" t="s">
        <v>668</v>
      </c>
    </row>
    <row r="1478" spans="2:12" ht="27.6">
      <c r="B1478" s="90" t="s">
        <v>5700</v>
      </c>
      <c r="C1478" s="49" t="s">
        <v>5701</v>
      </c>
      <c r="D1478" s="84"/>
      <c r="E1478" s="49" t="s">
        <v>7175</v>
      </c>
      <c r="F1478" s="49" t="s">
        <v>7176</v>
      </c>
      <c r="G1478" s="49"/>
      <c r="H1478" s="89">
        <v>3473578</v>
      </c>
      <c r="I1478" s="100">
        <v>3473578</v>
      </c>
      <c r="J1478" s="84" t="s">
        <v>7066</v>
      </c>
      <c r="K1478" s="84"/>
      <c r="L1478" s="101" t="s">
        <v>668</v>
      </c>
    </row>
    <row r="1479" spans="2:12">
      <c r="B1479" s="90" t="s">
        <v>6573</v>
      </c>
      <c r="C1479" s="49" t="s">
        <v>6614</v>
      </c>
      <c r="D1479" s="84"/>
      <c r="E1479" s="49" t="s">
        <v>7177</v>
      </c>
      <c r="F1479" s="49" t="s">
        <v>7178</v>
      </c>
      <c r="G1479" s="49"/>
      <c r="H1479" s="89">
        <v>76386892</v>
      </c>
      <c r="I1479" s="100">
        <v>76386892</v>
      </c>
      <c r="J1479" s="84" t="s">
        <v>7066</v>
      </c>
      <c r="K1479" s="84"/>
      <c r="L1479" s="101" t="s">
        <v>668</v>
      </c>
    </row>
    <row r="1480" spans="2:12" ht="27.6">
      <c r="B1480" s="90" t="s">
        <v>6021</v>
      </c>
      <c r="C1480" s="49" t="s">
        <v>7179</v>
      </c>
      <c r="D1480" s="84"/>
      <c r="E1480" s="49" t="s">
        <v>7180</v>
      </c>
      <c r="F1480" s="49" t="s">
        <v>7160</v>
      </c>
      <c r="G1480" s="49"/>
      <c r="H1480" s="89">
        <v>10001271</v>
      </c>
      <c r="I1480" s="100">
        <v>10001271</v>
      </c>
      <c r="J1480" s="84" t="s">
        <v>7066</v>
      </c>
      <c r="K1480" s="84"/>
      <c r="L1480" s="101" t="s">
        <v>668</v>
      </c>
    </row>
    <row r="1481" spans="2:12">
      <c r="B1481" s="90" t="s">
        <v>6078</v>
      </c>
      <c r="C1481" s="49" t="s">
        <v>6345</v>
      </c>
      <c r="D1481" s="84"/>
      <c r="E1481" s="49" t="s">
        <v>6399</v>
      </c>
      <c r="F1481" s="49" t="s">
        <v>7181</v>
      </c>
      <c r="G1481" s="49"/>
      <c r="H1481" s="89">
        <v>5975873</v>
      </c>
      <c r="I1481" s="100">
        <v>5975873</v>
      </c>
      <c r="J1481" s="84" t="s">
        <v>7066</v>
      </c>
      <c r="K1481" s="84"/>
      <c r="L1481" s="101" t="s">
        <v>668</v>
      </c>
    </row>
    <row r="1482" spans="2:12" ht="27.6">
      <c r="B1482" s="90" t="s">
        <v>6074</v>
      </c>
      <c r="C1482" s="49" t="s">
        <v>6075</v>
      </c>
      <c r="D1482" s="84"/>
      <c r="E1482" s="49" t="s">
        <v>7083</v>
      </c>
      <c r="F1482" s="49" t="s">
        <v>7182</v>
      </c>
      <c r="G1482" s="49"/>
      <c r="H1482" s="89">
        <v>21988566</v>
      </c>
      <c r="I1482" s="100">
        <v>21988566</v>
      </c>
      <c r="J1482" s="84" t="s">
        <v>7066</v>
      </c>
      <c r="K1482" s="84"/>
      <c r="L1482" s="101" t="s">
        <v>668</v>
      </c>
    </row>
    <row r="1483" spans="2:12" ht="27.6">
      <c r="B1483" s="90" t="s">
        <v>4918</v>
      </c>
      <c r="C1483" s="49" t="s">
        <v>7183</v>
      </c>
      <c r="D1483" s="84"/>
      <c r="E1483" s="49" t="s">
        <v>7184</v>
      </c>
      <c r="F1483" s="49" t="s">
        <v>7097</v>
      </c>
      <c r="G1483" s="49"/>
      <c r="H1483" s="89">
        <v>308550665</v>
      </c>
      <c r="I1483" s="100">
        <v>308550665</v>
      </c>
      <c r="J1483" s="84" t="s">
        <v>7066</v>
      </c>
      <c r="K1483" s="84"/>
      <c r="L1483" s="101" t="s">
        <v>668</v>
      </c>
    </row>
    <row r="1484" spans="2:12">
      <c r="B1484" s="90" t="s">
        <v>5115</v>
      </c>
      <c r="C1484" s="49" t="s">
        <v>5116</v>
      </c>
      <c r="D1484" s="84"/>
      <c r="E1484" s="49" t="s">
        <v>7185</v>
      </c>
      <c r="F1484" s="49" t="s">
        <v>7186</v>
      </c>
      <c r="G1484" s="49"/>
      <c r="H1484" s="89">
        <v>903390</v>
      </c>
      <c r="I1484" s="100">
        <v>903390</v>
      </c>
      <c r="J1484" s="84" t="s">
        <v>7066</v>
      </c>
      <c r="K1484" s="84"/>
      <c r="L1484" s="101" t="s">
        <v>668</v>
      </c>
    </row>
    <row r="1485" spans="2:12">
      <c r="B1485" s="90" t="s">
        <v>5961</v>
      </c>
      <c r="C1485" s="49" t="s">
        <v>5962</v>
      </c>
      <c r="D1485" s="84"/>
      <c r="E1485" s="49" t="s">
        <v>7187</v>
      </c>
      <c r="F1485" s="84" t="s">
        <v>7114</v>
      </c>
      <c r="G1485" s="49"/>
      <c r="H1485" s="89">
        <v>5396059</v>
      </c>
      <c r="I1485" s="102">
        <v>5396059</v>
      </c>
      <c r="J1485" s="84" t="s">
        <v>7066</v>
      </c>
      <c r="K1485" s="84"/>
      <c r="L1485" s="101" t="s">
        <v>668</v>
      </c>
    </row>
    <row r="1486" spans="2:12" ht="27.6">
      <c r="B1486" s="90" t="s">
        <v>5255</v>
      </c>
      <c r="C1486" s="49" t="s">
        <v>7188</v>
      </c>
      <c r="D1486" s="84"/>
      <c r="E1486" s="49" t="s">
        <v>7189</v>
      </c>
      <c r="F1486" s="49" t="s">
        <v>7190</v>
      </c>
      <c r="G1486" s="49"/>
      <c r="H1486" s="89">
        <v>334308154</v>
      </c>
      <c r="I1486" s="100">
        <v>334308154</v>
      </c>
      <c r="J1486" s="84" t="s">
        <v>7066</v>
      </c>
      <c r="K1486" s="84"/>
      <c r="L1486" s="101" t="s">
        <v>668</v>
      </c>
    </row>
    <row r="1487" spans="2:12">
      <c r="B1487" s="90" t="s">
        <v>5808</v>
      </c>
      <c r="C1487" s="49" t="s">
        <v>5809</v>
      </c>
      <c r="D1487" s="84"/>
      <c r="E1487" s="49" t="s">
        <v>7191</v>
      </c>
      <c r="F1487" s="49" t="s">
        <v>7192</v>
      </c>
      <c r="G1487" s="49"/>
      <c r="H1487" s="89">
        <v>1737288</v>
      </c>
      <c r="I1487" s="100">
        <v>1737288</v>
      </c>
      <c r="J1487" s="84" t="s">
        <v>7066</v>
      </c>
      <c r="K1487" s="84"/>
      <c r="L1487" s="101" t="s">
        <v>668</v>
      </c>
    </row>
    <row r="1488" spans="2:12">
      <c r="B1488" s="90" t="s">
        <v>5239</v>
      </c>
      <c r="C1488" s="49" t="s">
        <v>5240</v>
      </c>
      <c r="D1488" s="84"/>
      <c r="E1488" s="49" t="s">
        <v>7193</v>
      </c>
      <c r="F1488" s="49" t="s">
        <v>6342</v>
      </c>
      <c r="G1488" s="49"/>
      <c r="H1488" s="89">
        <v>371481371</v>
      </c>
      <c r="I1488" s="100">
        <v>371481371</v>
      </c>
      <c r="J1488" s="84" t="s">
        <v>7066</v>
      </c>
      <c r="K1488" s="84"/>
      <c r="L1488" s="101" t="s">
        <v>668</v>
      </c>
    </row>
    <row r="1489" spans="2:12" ht="41.45">
      <c r="B1489" s="90" t="s">
        <v>6089</v>
      </c>
      <c r="C1489" s="49" t="s">
        <v>6090</v>
      </c>
      <c r="D1489" s="84"/>
      <c r="E1489" s="49" t="s">
        <v>7194</v>
      </c>
      <c r="F1489" s="49" t="s">
        <v>7114</v>
      </c>
      <c r="G1489" s="49"/>
      <c r="H1489" s="89">
        <v>13298734</v>
      </c>
      <c r="I1489" s="100">
        <v>13298734</v>
      </c>
      <c r="J1489" s="84" t="s">
        <v>7066</v>
      </c>
      <c r="K1489" s="84"/>
      <c r="L1489" s="101" t="s">
        <v>668</v>
      </c>
    </row>
    <row r="1490" spans="2:12" ht="27.6">
      <c r="B1490" s="90" t="s">
        <v>5539</v>
      </c>
      <c r="C1490" s="49" t="s">
        <v>5540</v>
      </c>
      <c r="D1490" s="84"/>
      <c r="E1490" s="49" t="s">
        <v>7195</v>
      </c>
      <c r="F1490" s="84" t="s">
        <v>6396</v>
      </c>
      <c r="G1490" s="49"/>
      <c r="H1490" s="89">
        <v>11469356</v>
      </c>
      <c r="I1490" s="102">
        <v>11469356</v>
      </c>
      <c r="J1490" s="84" t="s">
        <v>7066</v>
      </c>
      <c r="K1490" s="84"/>
      <c r="L1490" s="101" t="s">
        <v>668</v>
      </c>
    </row>
    <row r="1491" spans="2:12" ht="27.6">
      <c r="B1491" s="90" t="s">
        <v>608</v>
      </c>
      <c r="C1491" s="49" t="s">
        <v>4751</v>
      </c>
      <c r="D1491" s="84"/>
      <c r="E1491" s="49" t="s">
        <v>7196</v>
      </c>
      <c r="F1491" s="49" t="s">
        <v>7197</v>
      </c>
      <c r="G1491" s="49"/>
      <c r="H1491" s="89">
        <v>2674484231</v>
      </c>
      <c r="I1491" s="100">
        <v>2674484231</v>
      </c>
      <c r="J1491" s="84" t="s">
        <v>7066</v>
      </c>
      <c r="K1491" s="84"/>
      <c r="L1491" s="101" t="s">
        <v>668</v>
      </c>
    </row>
    <row r="1492" spans="2:12">
      <c r="B1492" s="90" t="s">
        <v>6329</v>
      </c>
      <c r="C1492" s="49" t="s">
        <v>7198</v>
      </c>
      <c r="D1492" s="84"/>
      <c r="E1492" s="49" t="s">
        <v>7199</v>
      </c>
      <c r="F1492" s="84" t="s">
        <v>7097</v>
      </c>
      <c r="G1492" s="49"/>
      <c r="H1492" s="89">
        <v>1080587996</v>
      </c>
      <c r="I1492" s="102">
        <v>1080587996</v>
      </c>
      <c r="J1492" s="84" t="s">
        <v>7066</v>
      </c>
      <c r="K1492" s="84"/>
      <c r="L1492" s="101" t="s">
        <v>668</v>
      </c>
    </row>
    <row r="1493" spans="2:12" ht="27.6">
      <c r="B1493" s="90" t="s">
        <v>6141</v>
      </c>
      <c r="C1493" s="49" t="s">
        <v>6142</v>
      </c>
      <c r="D1493" s="84"/>
      <c r="E1493" s="49" t="s">
        <v>7200</v>
      </c>
      <c r="F1493" s="49" t="s">
        <v>7114</v>
      </c>
      <c r="G1493" s="49"/>
      <c r="H1493" s="89">
        <v>49830501</v>
      </c>
      <c r="I1493" s="100">
        <v>49830501</v>
      </c>
      <c r="J1493" s="84" t="s">
        <v>7066</v>
      </c>
      <c r="K1493" s="84"/>
      <c r="L1493" s="101" t="s">
        <v>668</v>
      </c>
    </row>
    <row r="1494" spans="2:12">
      <c r="B1494" s="90" t="s">
        <v>5253</v>
      </c>
      <c r="C1494" s="49" t="s">
        <v>5252</v>
      </c>
      <c r="D1494" s="84"/>
      <c r="E1494" s="49" t="s">
        <v>7201</v>
      </c>
      <c r="F1494" s="49" t="s">
        <v>6396</v>
      </c>
      <c r="G1494" s="49"/>
      <c r="H1494" s="89">
        <v>136964986</v>
      </c>
      <c r="I1494" s="100">
        <v>136964986</v>
      </c>
      <c r="J1494" s="84" t="s">
        <v>7066</v>
      </c>
      <c r="K1494" s="84"/>
      <c r="L1494" s="101" t="s">
        <v>668</v>
      </c>
    </row>
    <row r="1495" spans="2:12" ht="27.6">
      <c r="B1495" s="90" t="s">
        <v>5087</v>
      </c>
      <c r="C1495" s="49" t="s">
        <v>5088</v>
      </c>
      <c r="D1495" s="84"/>
      <c r="E1495" s="49" t="s">
        <v>6780</v>
      </c>
      <c r="F1495" s="49" t="s">
        <v>7076</v>
      </c>
      <c r="G1495" s="49"/>
      <c r="H1495" s="89">
        <v>5277739</v>
      </c>
      <c r="I1495" s="100">
        <v>5277739</v>
      </c>
      <c r="J1495" s="84" t="s">
        <v>7066</v>
      </c>
      <c r="K1495" s="84"/>
      <c r="L1495" s="101" t="s">
        <v>668</v>
      </c>
    </row>
    <row r="1496" spans="2:12">
      <c r="B1496" s="90" t="s">
        <v>5087</v>
      </c>
      <c r="C1496" s="49" t="s">
        <v>7202</v>
      </c>
      <c r="D1496" s="84"/>
      <c r="E1496" s="49" t="s">
        <v>7203</v>
      </c>
      <c r="F1496" s="49" t="s">
        <v>7076</v>
      </c>
      <c r="G1496" s="49"/>
      <c r="H1496" s="89">
        <v>11200593</v>
      </c>
      <c r="I1496" s="100">
        <v>11200593</v>
      </c>
      <c r="J1496" s="84" t="s">
        <v>7066</v>
      </c>
      <c r="K1496" s="84"/>
      <c r="L1496" s="101" t="s">
        <v>668</v>
      </c>
    </row>
    <row r="1497" spans="2:12" ht="27.6">
      <c r="B1497" s="90" t="s">
        <v>5448</v>
      </c>
      <c r="C1497" s="49" t="s">
        <v>5449</v>
      </c>
      <c r="D1497" s="84"/>
      <c r="E1497" s="49" t="s">
        <v>7204</v>
      </c>
      <c r="F1497" s="49" t="s">
        <v>6342</v>
      </c>
      <c r="G1497" s="49"/>
      <c r="H1497" s="89">
        <v>6005030</v>
      </c>
      <c r="I1497" s="100">
        <v>6005030</v>
      </c>
      <c r="J1497" s="84" t="s">
        <v>7066</v>
      </c>
      <c r="K1497" s="84"/>
      <c r="L1497" s="101" t="s">
        <v>668</v>
      </c>
    </row>
    <row r="1498" spans="2:12" ht="27.6">
      <c r="B1498" s="90" t="s">
        <v>5281</v>
      </c>
      <c r="C1498" s="49" t="s">
        <v>5282</v>
      </c>
      <c r="D1498" s="84"/>
      <c r="E1498" s="49" t="s">
        <v>7205</v>
      </c>
      <c r="F1498" s="49" t="s">
        <v>7206</v>
      </c>
      <c r="G1498" s="49"/>
      <c r="H1498" s="89">
        <v>14254237</v>
      </c>
      <c r="I1498" s="100">
        <v>14254237</v>
      </c>
      <c r="J1498" s="84" t="s">
        <v>7066</v>
      </c>
      <c r="K1498" s="84"/>
      <c r="L1498" s="101" t="s">
        <v>668</v>
      </c>
    </row>
    <row r="1499" spans="2:12">
      <c r="B1499" s="90" t="s">
        <v>5875</v>
      </c>
      <c r="C1499" s="49" t="s">
        <v>6811</v>
      </c>
      <c r="D1499" s="84"/>
      <c r="E1499" s="49" t="s">
        <v>7207</v>
      </c>
      <c r="F1499" s="49" t="s">
        <v>7163</v>
      </c>
      <c r="G1499" s="49"/>
      <c r="H1499" s="89">
        <v>260202030</v>
      </c>
      <c r="I1499" s="100">
        <v>260202030</v>
      </c>
      <c r="J1499" s="84" t="s">
        <v>7066</v>
      </c>
      <c r="K1499" s="84"/>
      <c r="L1499" s="101" t="s">
        <v>668</v>
      </c>
    </row>
    <row r="1500" spans="2:12" ht="27.6">
      <c r="B1500" s="90" t="s">
        <v>5800</v>
      </c>
      <c r="C1500" s="49" t="s">
        <v>5801</v>
      </c>
      <c r="D1500" s="84"/>
      <c r="E1500" s="49" t="s">
        <v>7208</v>
      </c>
      <c r="F1500" s="49" t="s">
        <v>7163</v>
      </c>
      <c r="G1500" s="49"/>
      <c r="H1500" s="89">
        <v>241927659</v>
      </c>
      <c r="I1500" s="100">
        <v>241927659</v>
      </c>
      <c r="J1500" s="84" t="s">
        <v>7066</v>
      </c>
      <c r="K1500" s="84"/>
      <c r="L1500" s="101" t="s">
        <v>668</v>
      </c>
    </row>
    <row r="1501" spans="2:12">
      <c r="B1501" s="90" t="s">
        <v>5753</v>
      </c>
      <c r="C1501" s="49" t="s">
        <v>5754</v>
      </c>
      <c r="D1501" s="84"/>
      <c r="E1501" s="49" t="s">
        <v>7090</v>
      </c>
      <c r="F1501" s="84" t="s">
        <v>7206</v>
      </c>
      <c r="G1501" s="49"/>
      <c r="H1501" s="89">
        <v>3585000</v>
      </c>
      <c r="I1501" s="102">
        <v>3585000</v>
      </c>
      <c r="J1501" s="84" t="s">
        <v>7066</v>
      </c>
      <c r="K1501" s="84"/>
      <c r="L1501" s="101" t="s">
        <v>668</v>
      </c>
    </row>
    <row r="1502" spans="2:12" ht="27.6">
      <c r="B1502" s="90" t="s">
        <v>6133</v>
      </c>
      <c r="C1502" s="49" t="s">
        <v>6134</v>
      </c>
      <c r="D1502" s="84"/>
      <c r="E1502" s="49" t="s">
        <v>7209</v>
      </c>
      <c r="F1502" s="49" t="s">
        <v>7210</v>
      </c>
      <c r="G1502" s="49"/>
      <c r="H1502" s="89">
        <v>12500000</v>
      </c>
      <c r="I1502" s="100">
        <v>12500000</v>
      </c>
      <c r="J1502" s="84" t="s">
        <v>7066</v>
      </c>
      <c r="K1502" s="84"/>
      <c r="L1502" s="101" t="s">
        <v>668</v>
      </c>
    </row>
    <row r="1503" spans="2:12" ht="27.6">
      <c r="B1503" s="90" t="s">
        <v>621</v>
      </c>
      <c r="C1503" s="49" t="s">
        <v>6118</v>
      </c>
      <c r="D1503" s="84"/>
      <c r="E1503" s="49" t="s">
        <v>6367</v>
      </c>
      <c r="F1503" s="49" t="s">
        <v>7163</v>
      </c>
      <c r="G1503" s="49"/>
      <c r="H1503" s="89">
        <v>227074638</v>
      </c>
      <c r="I1503" s="100">
        <v>227074638</v>
      </c>
      <c r="J1503" s="84" t="s">
        <v>7066</v>
      </c>
      <c r="K1503" s="84"/>
      <c r="L1503" s="101" t="s">
        <v>668</v>
      </c>
    </row>
    <row r="1504" spans="2:12">
      <c r="B1504" s="90" t="s">
        <v>6060</v>
      </c>
      <c r="C1504" s="49" t="s">
        <v>6061</v>
      </c>
      <c r="D1504" s="84" t="s">
        <v>667</v>
      </c>
      <c r="E1504" s="49" t="s">
        <v>7211</v>
      </c>
      <c r="F1504" s="49" t="s">
        <v>6368</v>
      </c>
      <c r="G1504" s="49"/>
      <c r="H1504" s="89"/>
      <c r="I1504" s="100">
        <v>468388730</v>
      </c>
      <c r="J1504" s="84" t="s">
        <v>6360</v>
      </c>
      <c r="K1504" s="84" t="s">
        <v>6375</v>
      </c>
      <c r="L1504" s="101" t="s">
        <v>735</v>
      </c>
    </row>
    <row r="1505" spans="2:12">
      <c r="B1505" s="90" t="s">
        <v>5245</v>
      </c>
      <c r="C1505" s="49" t="s">
        <v>5246</v>
      </c>
      <c r="D1505" s="84" t="s">
        <v>667</v>
      </c>
      <c r="E1505" s="49" t="s">
        <v>7212</v>
      </c>
      <c r="F1505" s="49" t="s">
        <v>7213</v>
      </c>
      <c r="G1505" s="49"/>
      <c r="H1505" s="89"/>
      <c r="I1505" s="100">
        <v>29447450</v>
      </c>
      <c r="J1505" s="84" t="s">
        <v>6360</v>
      </c>
      <c r="K1505" s="84" t="s">
        <v>6375</v>
      </c>
      <c r="L1505" s="101" t="s">
        <v>735</v>
      </c>
    </row>
    <row r="1506" spans="2:12" ht="27.6">
      <c r="B1506" s="90" t="s">
        <v>5270</v>
      </c>
      <c r="C1506" s="49" t="s">
        <v>5271</v>
      </c>
      <c r="D1506" s="84" t="s">
        <v>667</v>
      </c>
      <c r="E1506" s="49" t="s">
        <v>7211</v>
      </c>
      <c r="F1506" s="84" t="s">
        <v>6359</v>
      </c>
      <c r="G1506" s="49"/>
      <c r="H1506" s="89"/>
      <c r="I1506" s="102">
        <v>33056389</v>
      </c>
      <c r="J1506" s="84" t="s">
        <v>6360</v>
      </c>
      <c r="K1506" s="84" t="s">
        <v>6375</v>
      </c>
      <c r="L1506" s="101" t="s">
        <v>735</v>
      </c>
    </row>
    <row r="1507" spans="2:12" ht="27.6">
      <c r="B1507" s="90" t="s">
        <v>5219</v>
      </c>
      <c r="C1507" s="49" t="s">
        <v>5220</v>
      </c>
      <c r="D1507" s="84" t="s">
        <v>667</v>
      </c>
      <c r="E1507" s="49" t="s">
        <v>7214</v>
      </c>
      <c r="F1507" s="49" t="s">
        <v>7215</v>
      </c>
      <c r="G1507" s="49"/>
      <c r="H1507" s="89"/>
      <c r="I1507" s="100">
        <v>112810000</v>
      </c>
      <c r="J1507" s="84" t="s">
        <v>6360</v>
      </c>
      <c r="K1507" s="84" t="s">
        <v>6375</v>
      </c>
      <c r="L1507" s="101" t="s">
        <v>735</v>
      </c>
    </row>
    <row r="1508" spans="2:12">
      <c r="B1508" s="90"/>
      <c r="C1508" s="49" t="s">
        <v>6177</v>
      </c>
      <c r="D1508" s="84" t="s">
        <v>667</v>
      </c>
      <c r="E1508" s="49" t="s">
        <v>7212</v>
      </c>
      <c r="F1508" s="49" t="s">
        <v>7216</v>
      </c>
      <c r="G1508" s="49"/>
      <c r="H1508" s="89"/>
      <c r="I1508" s="100">
        <v>42216250</v>
      </c>
      <c r="J1508" s="84" t="s">
        <v>6360</v>
      </c>
      <c r="K1508" s="84" t="s">
        <v>6375</v>
      </c>
      <c r="L1508" s="101" t="s">
        <v>735</v>
      </c>
    </row>
    <row r="1509" spans="2:12">
      <c r="B1509" s="90"/>
      <c r="C1509" s="49" t="s">
        <v>6195</v>
      </c>
      <c r="D1509" s="84" t="s">
        <v>667</v>
      </c>
      <c r="E1509" s="49" t="s">
        <v>7212</v>
      </c>
      <c r="F1509" s="84" t="s">
        <v>7217</v>
      </c>
      <c r="G1509" s="49"/>
      <c r="H1509" s="89"/>
      <c r="I1509" s="102">
        <v>70680000</v>
      </c>
      <c r="J1509" s="84" t="s">
        <v>6360</v>
      </c>
      <c r="K1509" s="84" t="s">
        <v>6375</v>
      </c>
      <c r="L1509" s="101" t="s">
        <v>735</v>
      </c>
    </row>
    <row r="1510" spans="2:12" ht="124.15">
      <c r="B1510" s="90" t="s">
        <v>489</v>
      </c>
      <c r="C1510" s="49" t="s">
        <v>7218</v>
      </c>
      <c r="D1510" s="84" t="s">
        <v>653</v>
      </c>
      <c r="E1510" s="49" t="s">
        <v>7219</v>
      </c>
      <c r="F1510" s="84" t="s">
        <v>7220</v>
      </c>
      <c r="G1510" s="49"/>
      <c r="H1510" s="89">
        <v>238397903</v>
      </c>
      <c r="I1510" s="102">
        <v>238397903</v>
      </c>
      <c r="J1510" s="84"/>
      <c r="K1510" s="84"/>
      <c r="L1510" s="101" t="s">
        <v>682</v>
      </c>
    </row>
    <row r="1511" spans="2:12" ht="151.9">
      <c r="B1511" s="90" t="s">
        <v>5726</v>
      </c>
      <c r="C1511" s="49" t="s">
        <v>5727</v>
      </c>
      <c r="D1511" s="84" t="s">
        <v>667</v>
      </c>
      <c r="E1511" s="49" t="s">
        <v>7221</v>
      </c>
      <c r="F1511" s="84" t="s">
        <v>7222</v>
      </c>
      <c r="G1511" s="49"/>
      <c r="H1511" s="89">
        <v>191161915</v>
      </c>
      <c r="I1511" s="102">
        <v>191161915</v>
      </c>
      <c r="J1511" s="84"/>
      <c r="K1511" s="84"/>
      <c r="L1511" s="101" t="s">
        <v>682</v>
      </c>
    </row>
    <row r="1512" spans="2:12" ht="96.6">
      <c r="B1512" s="90" t="s">
        <v>439</v>
      </c>
      <c r="C1512" s="49" t="s">
        <v>7048</v>
      </c>
      <c r="D1512" s="84" t="s">
        <v>653</v>
      </c>
      <c r="E1512" s="49" t="s">
        <v>7223</v>
      </c>
      <c r="F1512" s="84" t="s">
        <v>7224</v>
      </c>
      <c r="G1512" s="49"/>
      <c r="H1512" s="89">
        <v>822397804</v>
      </c>
      <c r="I1512" s="102">
        <v>822397804</v>
      </c>
      <c r="J1512" s="84"/>
      <c r="K1512" s="84"/>
      <c r="L1512" s="101" t="s">
        <v>682</v>
      </c>
    </row>
    <row r="1513" spans="2:12" ht="124.15">
      <c r="B1513" s="90" t="s">
        <v>457</v>
      </c>
      <c r="C1513" s="49" t="s">
        <v>7225</v>
      </c>
      <c r="D1513" s="84" t="s">
        <v>653</v>
      </c>
      <c r="E1513" s="49" t="s">
        <v>7226</v>
      </c>
      <c r="F1513" s="49" t="s">
        <v>7224</v>
      </c>
      <c r="G1513" s="49"/>
      <c r="H1513" s="89">
        <v>179675886</v>
      </c>
      <c r="I1513" s="100">
        <v>179675886</v>
      </c>
      <c r="J1513" s="84"/>
      <c r="K1513" s="84"/>
      <c r="L1513" s="101" t="s">
        <v>682</v>
      </c>
    </row>
    <row r="1514" spans="2:12" ht="96.6">
      <c r="B1514" s="90" t="s">
        <v>464</v>
      </c>
      <c r="C1514" s="49" t="s">
        <v>5524</v>
      </c>
      <c r="D1514" s="84" t="s">
        <v>653</v>
      </c>
      <c r="E1514" s="49" t="s">
        <v>7227</v>
      </c>
      <c r="F1514" s="49" t="s">
        <v>7228</v>
      </c>
      <c r="G1514" s="49"/>
      <c r="H1514" s="89">
        <v>4372429978</v>
      </c>
      <c r="I1514" s="100">
        <v>4372429978</v>
      </c>
      <c r="J1514" s="84"/>
      <c r="K1514" s="84"/>
      <c r="L1514" s="101" t="s">
        <v>682</v>
      </c>
    </row>
    <row r="1515" spans="2:12" ht="96.6">
      <c r="B1515" s="90" t="s">
        <v>7229</v>
      </c>
      <c r="C1515" s="49" t="s">
        <v>7230</v>
      </c>
      <c r="D1515" s="84" t="s">
        <v>667</v>
      </c>
      <c r="E1515" s="49" t="s">
        <v>7231</v>
      </c>
      <c r="F1515" s="49" t="s">
        <v>7232</v>
      </c>
      <c r="G1515" s="49"/>
      <c r="H1515" s="89">
        <v>46745000</v>
      </c>
      <c r="I1515" s="100">
        <v>46745000</v>
      </c>
      <c r="J1515" s="84"/>
      <c r="K1515" s="84"/>
      <c r="L1515" s="101" t="s">
        <v>682</v>
      </c>
    </row>
    <row r="1516" spans="2:12" ht="96.6">
      <c r="B1516" s="90" t="s">
        <v>7229</v>
      </c>
      <c r="C1516" s="49" t="s">
        <v>6150</v>
      </c>
      <c r="D1516" s="84" t="s">
        <v>667</v>
      </c>
      <c r="E1516" s="49" t="s">
        <v>7233</v>
      </c>
      <c r="F1516" s="84" t="s">
        <v>7232</v>
      </c>
      <c r="G1516" s="49"/>
      <c r="H1516" s="89">
        <v>49997142</v>
      </c>
      <c r="I1516" s="102">
        <v>49997142</v>
      </c>
      <c r="J1516" s="84"/>
      <c r="K1516" s="84"/>
      <c r="L1516" s="101" t="s">
        <v>682</v>
      </c>
    </row>
    <row r="1517" spans="2:12" ht="27.6">
      <c r="B1517" s="90" t="s">
        <v>5103</v>
      </c>
      <c r="C1517" s="49" t="s">
        <v>5104</v>
      </c>
      <c r="D1517" s="84" t="s">
        <v>667</v>
      </c>
      <c r="E1517" s="49" t="s">
        <v>7234</v>
      </c>
      <c r="F1517" s="49" t="s">
        <v>7235</v>
      </c>
      <c r="G1517" s="49"/>
      <c r="H1517" s="89">
        <v>178212280</v>
      </c>
      <c r="I1517" s="100">
        <v>178212280</v>
      </c>
      <c r="J1517" s="84"/>
      <c r="K1517" s="84"/>
      <c r="L1517" s="101" t="s">
        <v>682</v>
      </c>
    </row>
    <row r="1518" spans="2:12" ht="96.6">
      <c r="B1518" s="90" t="s">
        <v>5442</v>
      </c>
      <c r="C1518" s="49" t="s">
        <v>5443</v>
      </c>
      <c r="D1518" s="84" t="s">
        <v>667</v>
      </c>
      <c r="E1518" s="49" t="s">
        <v>7236</v>
      </c>
      <c r="F1518" s="49" t="s">
        <v>7237</v>
      </c>
      <c r="G1518" s="49"/>
      <c r="H1518" s="89">
        <v>104430000</v>
      </c>
      <c r="I1518" s="100">
        <v>104430000</v>
      </c>
      <c r="J1518" s="84"/>
      <c r="K1518" s="84"/>
      <c r="L1518" s="101" t="s">
        <v>682</v>
      </c>
    </row>
    <row r="1519" spans="2:12" ht="69">
      <c r="B1519" s="90" t="s">
        <v>5207</v>
      </c>
      <c r="C1519" s="49" t="s">
        <v>5208</v>
      </c>
      <c r="D1519" s="84" t="s">
        <v>667</v>
      </c>
      <c r="E1519" s="49" t="s">
        <v>7238</v>
      </c>
      <c r="F1519" s="49" t="s">
        <v>7239</v>
      </c>
      <c r="G1519" s="49"/>
      <c r="H1519" s="89">
        <v>522071884</v>
      </c>
      <c r="I1519" s="100">
        <v>522071884</v>
      </c>
      <c r="J1519" s="84"/>
      <c r="K1519" s="84"/>
      <c r="L1519" s="101" t="s">
        <v>682</v>
      </c>
    </row>
    <row r="1520" spans="2:12">
      <c r="B1520" s="90" t="s">
        <v>4958</v>
      </c>
      <c r="C1520" s="49" t="s">
        <v>4959</v>
      </c>
      <c r="D1520" s="84" t="s">
        <v>667</v>
      </c>
      <c r="E1520" s="49" t="s">
        <v>7240</v>
      </c>
      <c r="F1520" s="49" t="s">
        <v>6392</v>
      </c>
      <c r="G1520" s="49"/>
      <c r="H1520" s="89">
        <v>54927029</v>
      </c>
      <c r="I1520" s="100">
        <v>54927029</v>
      </c>
      <c r="J1520" s="84"/>
      <c r="K1520" s="84"/>
      <c r="L1520" s="101" t="s">
        <v>682</v>
      </c>
    </row>
    <row r="1521" spans="2:12" ht="41.45">
      <c r="B1521" s="90" t="s">
        <v>5630</v>
      </c>
      <c r="C1521" s="49" t="s">
        <v>5631</v>
      </c>
      <c r="D1521" s="84" t="s">
        <v>667</v>
      </c>
      <c r="E1521" s="49" t="s">
        <v>7241</v>
      </c>
      <c r="F1521" s="49" t="s">
        <v>7232</v>
      </c>
      <c r="G1521" s="49"/>
      <c r="H1521" s="89">
        <v>193370616</v>
      </c>
      <c r="I1521" s="100">
        <v>193370616</v>
      </c>
      <c r="J1521" s="84"/>
      <c r="K1521" s="84"/>
      <c r="L1521" s="101" t="s">
        <v>682</v>
      </c>
    </row>
    <row r="1522" spans="2:12" ht="27.6">
      <c r="B1522" s="90" t="s">
        <v>4920</v>
      </c>
      <c r="C1522" s="49" t="s">
        <v>4921</v>
      </c>
      <c r="D1522" s="84" t="s">
        <v>667</v>
      </c>
      <c r="E1522" s="49" t="s">
        <v>7242</v>
      </c>
      <c r="F1522" s="49" t="s">
        <v>7243</v>
      </c>
      <c r="G1522" s="49"/>
      <c r="H1522" s="89">
        <v>35751488</v>
      </c>
      <c r="I1522" s="100">
        <v>35751488</v>
      </c>
      <c r="J1522" s="84"/>
      <c r="K1522" s="84"/>
      <c r="L1522" s="101" t="s">
        <v>682</v>
      </c>
    </row>
    <row r="1523" spans="2:12">
      <c r="B1523" s="90" t="s">
        <v>5935</v>
      </c>
      <c r="C1523" s="49" t="s">
        <v>5936</v>
      </c>
      <c r="D1523" s="84" t="s">
        <v>667</v>
      </c>
      <c r="E1523" s="49" t="s">
        <v>7244</v>
      </c>
      <c r="F1523" s="49" t="s">
        <v>7245</v>
      </c>
      <c r="G1523" s="49"/>
      <c r="H1523" s="89">
        <v>5163302304</v>
      </c>
      <c r="I1523" s="100">
        <v>5163302304</v>
      </c>
      <c r="J1523" s="84"/>
      <c r="K1523" s="84"/>
      <c r="L1523" s="101" t="s">
        <v>682</v>
      </c>
    </row>
    <row r="1524" spans="2:12">
      <c r="B1524" s="90" t="s">
        <v>5632</v>
      </c>
      <c r="C1524" s="49" t="s">
        <v>5633</v>
      </c>
      <c r="D1524" s="84" t="s">
        <v>667</v>
      </c>
      <c r="E1524" s="49" t="s">
        <v>7246</v>
      </c>
      <c r="F1524" s="49" t="s">
        <v>7247</v>
      </c>
      <c r="G1524" s="49"/>
      <c r="H1524" s="89">
        <v>48170550</v>
      </c>
      <c r="I1524" s="100">
        <v>48170550</v>
      </c>
      <c r="J1524" s="84"/>
      <c r="K1524" s="84"/>
      <c r="L1524" s="101" t="s">
        <v>682</v>
      </c>
    </row>
    <row r="1525" spans="2:12">
      <c r="B1525" s="90" t="s">
        <v>6329</v>
      </c>
      <c r="C1525" s="49" t="s">
        <v>4734</v>
      </c>
      <c r="D1525" s="84" t="s">
        <v>653</v>
      </c>
      <c r="E1525" s="49" t="s">
        <v>7248</v>
      </c>
      <c r="F1525" s="84" t="s">
        <v>7249</v>
      </c>
      <c r="G1525" s="49"/>
      <c r="H1525" s="89">
        <v>288686584</v>
      </c>
      <c r="I1525" s="102">
        <v>288686584</v>
      </c>
      <c r="J1525" s="84"/>
      <c r="K1525" s="84"/>
      <c r="L1525" s="101" t="s">
        <v>682</v>
      </c>
    </row>
    <row r="1526" spans="2:12" ht="41.45">
      <c r="B1526" s="90" t="s">
        <v>4768</v>
      </c>
      <c r="C1526" s="49" t="s">
        <v>7250</v>
      </c>
      <c r="D1526" s="84" t="s">
        <v>667</v>
      </c>
      <c r="E1526" s="49" t="s">
        <v>7251</v>
      </c>
      <c r="F1526" s="49" t="s">
        <v>7245</v>
      </c>
      <c r="G1526" s="49"/>
      <c r="H1526" s="89">
        <v>183394943</v>
      </c>
      <c r="I1526" s="100">
        <v>183394943</v>
      </c>
      <c r="J1526" s="84"/>
      <c r="K1526" s="84"/>
      <c r="L1526" s="101" t="s">
        <v>682</v>
      </c>
    </row>
    <row r="1527" spans="2:12" ht="55.15">
      <c r="B1527" s="90" t="s">
        <v>608</v>
      </c>
      <c r="C1527" s="49" t="s">
        <v>7252</v>
      </c>
      <c r="D1527" s="84" t="s">
        <v>653</v>
      </c>
      <c r="E1527" s="49" t="s">
        <v>7253</v>
      </c>
      <c r="F1527" s="49" t="s">
        <v>7254</v>
      </c>
      <c r="G1527" s="49"/>
      <c r="H1527" s="89">
        <v>7242684078</v>
      </c>
      <c r="I1527" s="100">
        <v>7242684078</v>
      </c>
      <c r="J1527" s="84"/>
      <c r="K1527" s="84"/>
      <c r="L1527" s="101" t="s">
        <v>682</v>
      </c>
    </row>
    <row r="1528" spans="2:12" ht="27.6">
      <c r="B1528" s="90" t="s">
        <v>6036</v>
      </c>
      <c r="C1528" s="49" t="s">
        <v>6037</v>
      </c>
      <c r="D1528" s="84" t="s">
        <v>653</v>
      </c>
      <c r="E1528" s="49" t="s">
        <v>7255</v>
      </c>
      <c r="F1528" s="49" t="s">
        <v>7256</v>
      </c>
      <c r="G1528" s="49"/>
      <c r="H1528" s="89">
        <v>24979512206</v>
      </c>
      <c r="I1528" s="100">
        <v>24979512206</v>
      </c>
      <c r="J1528" s="84"/>
      <c r="K1528" s="84"/>
      <c r="L1528" s="101" t="s">
        <v>682</v>
      </c>
    </row>
    <row r="1529" spans="2:12" ht="27.6">
      <c r="B1529" s="90" t="s">
        <v>612</v>
      </c>
      <c r="C1529" s="49" t="s">
        <v>5316</v>
      </c>
      <c r="D1529" s="84" t="s">
        <v>653</v>
      </c>
      <c r="E1529" s="49" t="s">
        <v>7257</v>
      </c>
      <c r="F1529" s="84" t="s">
        <v>7258</v>
      </c>
      <c r="G1529" s="49"/>
      <c r="H1529" s="89">
        <v>431201472</v>
      </c>
      <c r="I1529" s="102">
        <v>431201472</v>
      </c>
      <c r="J1529" s="84"/>
      <c r="K1529" s="84"/>
      <c r="L1529" s="101" t="s">
        <v>682</v>
      </c>
    </row>
    <row r="1530" spans="2:12">
      <c r="B1530" s="90" t="s">
        <v>6064</v>
      </c>
      <c r="C1530" s="49" t="s">
        <v>6065</v>
      </c>
      <c r="D1530" s="84" t="s">
        <v>667</v>
      </c>
      <c r="E1530" s="49" t="s">
        <v>7259</v>
      </c>
      <c r="F1530" s="49" t="s">
        <v>7260</v>
      </c>
      <c r="G1530" s="49"/>
      <c r="H1530" s="89">
        <v>138892287</v>
      </c>
      <c r="I1530" s="100">
        <v>138892287</v>
      </c>
      <c r="J1530" s="84"/>
      <c r="K1530" s="84"/>
      <c r="L1530" s="101" t="s">
        <v>682</v>
      </c>
    </row>
    <row r="1531" spans="2:12">
      <c r="B1531" s="90" t="s">
        <v>627</v>
      </c>
      <c r="C1531" s="49" t="s">
        <v>5342</v>
      </c>
      <c r="D1531" s="84" t="s">
        <v>667</v>
      </c>
      <c r="E1531" s="49" t="s">
        <v>7261</v>
      </c>
      <c r="F1531" s="84" t="s">
        <v>7256</v>
      </c>
      <c r="G1531" s="49"/>
      <c r="H1531" s="89">
        <v>213930440</v>
      </c>
      <c r="I1531" s="102">
        <v>213930440</v>
      </c>
      <c r="J1531" s="84"/>
      <c r="K1531" s="84"/>
      <c r="L1531" s="101" t="s">
        <v>682</v>
      </c>
    </row>
    <row r="1532" spans="2:12" ht="41.45">
      <c r="B1532" s="90" t="s">
        <v>5704</v>
      </c>
      <c r="C1532" s="49" t="s">
        <v>5705</v>
      </c>
      <c r="D1532" s="84" t="s">
        <v>667</v>
      </c>
      <c r="E1532" s="49" t="s">
        <v>7262</v>
      </c>
      <c r="F1532" s="49" t="s">
        <v>7263</v>
      </c>
      <c r="G1532" s="49"/>
      <c r="H1532" s="89"/>
      <c r="I1532" s="100">
        <v>538681709</v>
      </c>
      <c r="J1532" s="84" t="s">
        <v>1231</v>
      </c>
      <c r="K1532" s="84"/>
      <c r="L1532" s="101" t="s">
        <v>700</v>
      </c>
    </row>
    <row r="1533" spans="2:12" ht="55.15">
      <c r="B1533" s="90" t="s">
        <v>5285</v>
      </c>
      <c r="C1533" s="49" t="s">
        <v>5286</v>
      </c>
      <c r="D1533" s="84" t="s">
        <v>667</v>
      </c>
      <c r="E1533" s="49" t="s">
        <v>7264</v>
      </c>
      <c r="F1533" s="49" t="s">
        <v>7265</v>
      </c>
      <c r="G1533" s="49"/>
      <c r="H1533" s="89"/>
      <c r="I1533" s="100">
        <v>212355191</v>
      </c>
      <c r="J1533" s="84" t="s">
        <v>1231</v>
      </c>
      <c r="K1533" s="84"/>
      <c r="L1533" s="101" t="s">
        <v>700</v>
      </c>
    </row>
    <row r="1534" spans="2:12">
      <c r="B1534" s="90" t="s">
        <v>6050</v>
      </c>
      <c r="C1534" s="49" t="s">
        <v>7266</v>
      </c>
      <c r="D1534" s="84" t="s">
        <v>667</v>
      </c>
      <c r="E1534" s="49" t="s">
        <v>7267</v>
      </c>
      <c r="F1534" s="49" t="s">
        <v>7268</v>
      </c>
      <c r="G1534" s="49"/>
      <c r="H1534" s="89"/>
      <c r="I1534" s="100">
        <v>194392754</v>
      </c>
      <c r="J1534" s="84" t="s">
        <v>1231</v>
      </c>
      <c r="K1534" s="84"/>
      <c r="L1534" s="101" t="s">
        <v>700</v>
      </c>
    </row>
    <row r="1535" spans="2:12" ht="27.6">
      <c r="B1535" s="90" t="s">
        <v>5564</v>
      </c>
      <c r="C1535" s="49" t="s">
        <v>7269</v>
      </c>
      <c r="D1535" s="84" t="s">
        <v>667</v>
      </c>
      <c r="E1535" s="49" t="s">
        <v>7270</v>
      </c>
      <c r="F1535" s="49" t="s">
        <v>7271</v>
      </c>
      <c r="G1535" s="49"/>
      <c r="H1535" s="89"/>
      <c r="I1535" s="100">
        <v>141417573</v>
      </c>
      <c r="J1535" s="84" t="s">
        <v>1231</v>
      </c>
      <c r="K1535" s="84"/>
      <c r="L1535" s="101" t="s">
        <v>700</v>
      </c>
    </row>
    <row r="1536" spans="2:12">
      <c r="B1536" s="90" t="s">
        <v>6078</v>
      </c>
      <c r="C1536" s="49" t="s">
        <v>6345</v>
      </c>
      <c r="D1536" s="84" t="s">
        <v>667</v>
      </c>
      <c r="E1536" s="49" t="s">
        <v>7272</v>
      </c>
      <c r="F1536" s="49" t="s">
        <v>7273</v>
      </c>
      <c r="G1536" s="49"/>
      <c r="H1536" s="89"/>
      <c r="I1536" s="100">
        <v>100871273</v>
      </c>
      <c r="J1536" s="84" t="s">
        <v>7274</v>
      </c>
      <c r="K1536" s="84"/>
      <c r="L1536" s="101" t="s">
        <v>700</v>
      </c>
    </row>
    <row r="1537" spans="2:12" ht="27.6">
      <c r="B1537" s="90" t="s">
        <v>5121</v>
      </c>
      <c r="C1537" s="49" t="s">
        <v>5122</v>
      </c>
      <c r="D1537" s="84" t="s">
        <v>667</v>
      </c>
      <c r="E1537" s="49" t="s">
        <v>7275</v>
      </c>
      <c r="F1537" s="49" t="s">
        <v>7276</v>
      </c>
      <c r="G1537" s="49"/>
      <c r="H1537" s="89"/>
      <c r="I1537" s="100">
        <v>72228830</v>
      </c>
      <c r="J1537" s="84" t="s">
        <v>1231</v>
      </c>
      <c r="K1537" s="84"/>
      <c r="L1537" s="101" t="s">
        <v>700</v>
      </c>
    </row>
    <row r="1538" spans="2:12" ht="27.6">
      <c r="B1538" s="90" t="s">
        <v>5338</v>
      </c>
      <c r="C1538" s="49" t="s">
        <v>5339</v>
      </c>
      <c r="D1538" s="84" t="s">
        <v>667</v>
      </c>
      <c r="E1538" s="49" t="s">
        <v>7277</v>
      </c>
      <c r="F1538" s="49" t="s">
        <v>7278</v>
      </c>
      <c r="G1538" s="49"/>
      <c r="H1538" s="89"/>
      <c r="I1538" s="100">
        <v>69710000</v>
      </c>
      <c r="J1538" s="84" t="s">
        <v>1231</v>
      </c>
      <c r="K1538" s="84"/>
      <c r="L1538" s="101" t="s">
        <v>700</v>
      </c>
    </row>
    <row r="1539" spans="2:12">
      <c r="B1539" s="90" t="s">
        <v>6076</v>
      </c>
      <c r="C1539" s="49" t="s">
        <v>6077</v>
      </c>
      <c r="D1539" s="84" t="s">
        <v>667</v>
      </c>
      <c r="E1539" s="49" t="s">
        <v>7279</v>
      </c>
      <c r="F1539" s="49" t="s">
        <v>7280</v>
      </c>
      <c r="G1539" s="49"/>
      <c r="H1539" s="89"/>
      <c r="I1539" s="100">
        <v>66690000</v>
      </c>
      <c r="J1539" s="84" t="s">
        <v>1231</v>
      </c>
      <c r="K1539" s="84"/>
      <c r="L1539" s="101" t="s">
        <v>700</v>
      </c>
    </row>
    <row r="1540" spans="2:12">
      <c r="B1540" s="90" t="s">
        <v>5279</v>
      </c>
      <c r="C1540" s="49" t="s">
        <v>5280</v>
      </c>
      <c r="D1540" s="49" t="s">
        <v>667</v>
      </c>
      <c r="E1540" s="49" t="s">
        <v>7281</v>
      </c>
      <c r="F1540" s="49" t="s">
        <v>7282</v>
      </c>
      <c r="G1540" s="49"/>
      <c r="H1540" s="113"/>
      <c r="I1540" s="114">
        <v>53868250</v>
      </c>
      <c r="J1540" s="49" t="s">
        <v>1231</v>
      </c>
      <c r="K1540" s="49"/>
      <c r="L1540" s="101" t="s">
        <v>700</v>
      </c>
    </row>
    <row r="1541" spans="2:12">
      <c r="B1541" s="90" t="s">
        <v>5131</v>
      </c>
      <c r="C1541" s="49" t="s">
        <v>5132</v>
      </c>
      <c r="D1541" s="49" t="s">
        <v>667</v>
      </c>
      <c r="E1541" s="49" t="s">
        <v>7283</v>
      </c>
      <c r="F1541" s="49" t="s">
        <v>7284</v>
      </c>
      <c r="G1541" s="49"/>
      <c r="H1541" s="113"/>
      <c r="I1541" s="114">
        <v>37281800</v>
      </c>
      <c r="J1541" s="49" t="s">
        <v>1231</v>
      </c>
      <c r="K1541" s="49"/>
      <c r="L1541" s="101" t="s">
        <v>700</v>
      </c>
    </row>
    <row r="1542" spans="2:12" ht="27.6">
      <c r="B1542" s="90" t="s">
        <v>4918</v>
      </c>
      <c r="C1542" s="49" t="s">
        <v>7285</v>
      </c>
      <c r="D1542" s="49" t="s">
        <v>667</v>
      </c>
      <c r="E1542" s="49" t="s">
        <v>7286</v>
      </c>
      <c r="F1542" s="49" t="s">
        <v>7287</v>
      </c>
      <c r="G1542" s="49"/>
      <c r="H1542" s="113"/>
      <c r="I1542" s="114">
        <v>33439153</v>
      </c>
      <c r="J1542" s="49" t="s">
        <v>1231</v>
      </c>
      <c r="K1542" s="49"/>
      <c r="L1542" s="101" t="s">
        <v>700</v>
      </c>
    </row>
    <row r="1543" spans="2:12" ht="27.6">
      <c r="B1543" s="90" t="s">
        <v>5323</v>
      </c>
      <c r="C1543" s="49" t="s">
        <v>5324</v>
      </c>
      <c r="D1543" s="49" t="s">
        <v>667</v>
      </c>
      <c r="E1543" s="49" t="s">
        <v>7288</v>
      </c>
      <c r="F1543" s="49" t="s">
        <v>7289</v>
      </c>
      <c r="G1543" s="49"/>
      <c r="H1543" s="113"/>
      <c r="I1543" s="114">
        <v>29043000</v>
      </c>
      <c r="J1543" s="49" t="s">
        <v>1231</v>
      </c>
      <c r="K1543" s="49"/>
      <c r="L1543" s="101" t="s">
        <v>700</v>
      </c>
    </row>
    <row r="1544" spans="2:12" ht="27.6">
      <c r="B1544" s="90" t="s">
        <v>5395</v>
      </c>
      <c r="C1544" s="49" t="s">
        <v>5396</v>
      </c>
      <c r="D1544" s="49" t="s">
        <v>667</v>
      </c>
      <c r="E1544" s="49" t="s">
        <v>7290</v>
      </c>
      <c r="F1544" s="49" t="s">
        <v>7291</v>
      </c>
      <c r="G1544" s="49"/>
      <c r="H1544" s="113"/>
      <c r="I1544" s="114">
        <v>27015000</v>
      </c>
      <c r="J1544" s="49" t="s">
        <v>1231</v>
      </c>
      <c r="K1544" s="49"/>
      <c r="L1544" s="101" t="s">
        <v>700</v>
      </c>
    </row>
    <row r="1545" spans="2:12" ht="27.6">
      <c r="B1545" s="90" t="s">
        <v>6074</v>
      </c>
      <c r="C1545" s="49" t="s">
        <v>7292</v>
      </c>
      <c r="D1545" s="49" t="s">
        <v>667</v>
      </c>
      <c r="E1545" s="49" t="s">
        <v>7293</v>
      </c>
      <c r="F1545" s="49" t="s">
        <v>7294</v>
      </c>
      <c r="G1545" s="49"/>
      <c r="H1545" s="113"/>
      <c r="I1545" s="114">
        <v>26157515</v>
      </c>
      <c r="J1545" s="49" t="s">
        <v>981</v>
      </c>
      <c r="K1545" s="49"/>
      <c r="L1545" s="101" t="s">
        <v>700</v>
      </c>
    </row>
    <row r="1546" spans="2:12" ht="27.6">
      <c r="B1546" s="90" t="s">
        <v>6032</v>
      </c>
      <c r="C1546" s="49" t="s">
        <v>7295</v>
      </c>
      <c r="D1546" s="49" t="s">
        <v>667</v>
      </c>
      <c r="E1546" s="49" t="s">
        <v>7296</v>
      </c>
      <c r="F1546" s="49" t="s">
        <v>7297</v>
      </c>
      <c r="G1546" s="49"/>
      <c r="H1546" s="113"/>
      <c r="I1546" s="114">
        <v>24780000</v>
      </c>
      <c r="J1546" s="49" t="s">
        <v>1231</v>
      </c>
      <c r="K1546" s="49"/>
      <c r="L1546" s="101" t="s">
        <v>700</v>
      </c>
    </row>
    <row r="1547" spans="2:12" ht="124.15">
      <c r="B1547" s="90" t="s">
        <v>4994</v>
      </c>
      <c r="C1547" s="49" t="s">
        <v>4995</v>
      </c>
      <c r="D1547" s="49" t="s">
        <v>7298</v>
      </c>
      <c r="E1547" s="49" t="s">
        <v>7299</v>
      </c>
      <c r="F1547" s="49" t="s">
        <v>7300</v>
      </c>
      <c r="G1547" s="49"/>
      <c r="H1547" s="113">
        <v>25161036</v>
      </c>
      <c r="I1547" s="114">
        <v>25161036</v>
      </c>
      <c r="J1547" s="49"/>
      <c r="K1547" s="49"/>
      <c r="L1547" s="62" t="s">
        <v>650</v>
      </c>
    </row>
    <row r="1548" spans="2:12" ht="27.6">
      <c r="B1548" s="90" t="s">
        <v>5547</v>
      </c>
      <c r="C1548" s="49" t="s">
        <v>4921</v>
      </c>
      <c r="D1548" s="49" t="s">
        <v>7298</v>
      </c>
      <c r="E1548" s="49" t="s">
        <v>7301</v>
      </c>
      <c r="F1548" s="49" t="s">
        <v>7300</v>
      </c>
      <c r="G1548" s="49" t="s">
        <v>7302</v>
      </c>
      <c r="H1548" s="113">
        <v>27895423</v>
      </c>
      <c r="I1548" s="114">
        <v>27895423</v>
      </c>
      <c r="J1548" s="49"/>
      <c r="K1548" s="49"/>
      <c r="L1548" s="62" t="s">
        <v>650</v>
      </c>
    </row>
    <row r="1549" spans="2:12" ht="96.6">
      <c r="B1549" s="90" t="s">
        <v>5080</v>
      </c>
      <c r="C1549" s="49" t="s">
        <v>5081</v>
      </c>
      <c r="D1549" s="49" t="s">
        <v>7298</v>
      </c>
      <c r="E1549" s="49" t="s">
        <v>7303</v>
      </c>
      <c r="F1549" s="49" t="s">
        <v>7300</v>
      </c>
      <c r="G1549" s="49"/>
      <c r="H1549" s="113">
        <v>28700000</v>
      </c>
      <c r="I1549" s="114">
        <v>28700000</v>
      </c>
      <c r="J1549" s="49"/>
      <c r="K1549" s="49"/>
      <c r="L1549" s="62" t="s">
        <v>650</v>
      </c>
    </row>
    <row r="1550" spans="2:12" ht="96.6">
      <c r="B1550" s="90" t="s">
        <v>5074</v>
      </c>
      <c r="C1550" s="49" t="s">
        <v>5075</v>
      </c>
      <c r="D1550" s="49" t="s">
        <v>7298</v>
      </c>
      <c r="E1550" s="49" t="s">
        <v>7304</v>
      </c>
      <c r="F1550" s="49" t="s">
        <v>7300</v>
      </c>
      <c r="G1550" s="49"/>
      <c r="H1550" s="113">
        <v>28700000</v>
      </c>
      <c r="I1550" s="114">
        <v>28700000</v>
      </c>
      <c r="J1550" s="49"/>
      <c r="K1550" s="49"/>
      <c r="L1550" s="62" t="s">
        <v>650</v>
      </c>
    </row>
    <row r="1551" spans="2:12" ht="96.6">
      <c r="B1551" s="90" t="s">
        <v>5097</v>
      </c>
      <c r="C1551" s="49" t="s">
        <v>5098</v>
      </c>
      <c r="D1551" s="49" t="s">
        <v>7298</v>
      </c>
      <c r="E1551" s="49" t="s">
        <v>7305</v>
      </c>
      <c r="F1551" s="49" t="s">
        <v>7300</v>
      </c>
      <c r="G1551" s="49"/>
      <c r="H1551" s="113">
        <v>29055400</v>
      </c>
      <c r="I1551" s="114">
        <v>29055400</v>
      </c>
      <c r="J1551" s="49"/>
      <c r="K1551" s="49"/>
      <c r="L1551" s="62" t="s">
        <v>650</v>
      </c>
    </row>
    <row r="1552" spans="2:12" ht="124.15">
      <c r="B1552" s="90" t="s">
        <v>5957</v>
      </c>
      <c r="C1552" s="49" t="s">
        <v>5958</v>
      </c>
      <c r="D1552" s="49" t="s">
        <v>7298</v>
      </c>
      <c r="E1552" s="49" t="s">
        <v>7306</v>
      </c>
      <c r="F1552" s="49" t="s">
        <v>7300</v>
      </c>
      <c r="G1552" s="49"/>
      <c r="H1552" s="113">
        <v>29382000</v>
      </c>
      <c r="I1552" s="114">
        <v>29382000</v>
      </c>
      <c r="J1552" s="49"/>
      <c r="K1552" s="49"/>
      <c r="L1552" s="62" t="s">
        <v>650</v>
      </c>
    </row>
    <row r="1553" spans="2:12" ht="96.6">
      <c r="B1553" s="90" t="s">
        <v>6044</v>
      </c>
      <c r="C1553" s="49" t="s">
        <v>6045</v>
      </c>
      <c r="D1553" s="49" t="s">
        <v>7298</v>
      </c>
      <c r="E1553" s="49" t="s">
        <v>7307</v>
      </c>
      <c r="F1553" s="49" t="s">
        <v>7308</v>
      </c>
      <c r="G1553" s="49"/>
      <c r="H1553" s="113">
        <v>29835481</v>
      </c>
      <c r="I1553" s="114">
        <v>29835481</v>
      </c>
      <c r="J1553" s="49"/>
      <c r="K1553" s="49"/>
      <c r="L1553" s="62" t="s">
        <v>650</v>
      </c>
    </row>
    <row r="1554" spans="2:12" ht="69">
      <c r="B1554" s="90" t="s">
        <v>6149</v>
      </c>
      <c r="C1554" s="49" t="s">
        <v>6144</v>
      </c>
      <c r="D1554" s="49" t="s">
        <v>7298</v>
      </c>
      <c r="E1554" s="49" t="s">
        <v>7309</v>
      </c>
      <c r="F1554" s="49" t="s">
        <v>7308</v>
      </c>
      <c r="G1554" s="49"/>
      <c r="H1554" s="113">
        <v>29977688</v>
      </c>
      <c r="I1554" s="114">
        <v>29977688</v>
      </c>
      <c r="J1554" s="49"/>
      <c r="K1554" s="49"/>
      <c r="L1554" s="62" t="s">
        <v>650</v>
      </c>
    </row>
    <row r="1555" spans="2:12" ht="69">
      <c r="B1555" s="90" t="s">
        <v>5678</v>
      </c>
      <c r="C1555" s="49" t="s">
        <v>5679</v>
      </c>
      <c r="D1555" s="49" t="s">
        <v>7298</v>
      </c>
      <c r="E1555" s="49" t="s">
        <v>7310</v>
      </c>
      <c r="F1555" s="49" t="s">
        <v>7308</v>
      </c>
      <c r="G1555" s="49"/>
      <c r="H1555" s="113">
        <v>31800000</v>
      </c>
      <c r="I1555" s="114">
        <v>31800000</v>
      </c>
      <c r="J1555" s="49"/>
      <c r="K1555" s="49"/>
      <c r="L1555" s="62" t="s">
        <v>650</v>
      </c>
    </row>
    <row r="1556" spans="2:12" ht="69">
      <c r="B1556" s="90" t="s">
        <v>5091</v>
      </c>
      <c r="C1556" s="49" t="s">
        <v>5092</v>
      </c>
      <c r="D1556" s="49" t="s">
        <v>7298</v>
      </c>
      <c r="E1556" s="49" t="s">
        <v>7311</v>
      </c>
      <c r="F1556" s="49" t="s">
        <v>7308</v>
      </c>
      <c r="G1556" s="49"/>
      <c r="H1556" s="113">
        <v>33858448</v>
      </c>
      <c r="I1556" s="114">
        <v>33858448</v>
      </c>
      <c r="J1556" s="49"/>
      <c r="K1556" s="49"/>
      <c r="L1556" s="62" t="s">
        <v>650</v>
      </c>
    </row>
    <row r="1557" spans="2:12" ht="96.6">
      <c r="B1557" s="90" t="s">
        <v>5574</v>
      </c>
      <c r="C1557" s="49" t="s">
        <v>7312</v>
      </c>
      <c r="D1557" s="49" t="s">
        <v>7298</v>
      </c>
      <c r="E1557" s="49" t="s">
        <v>7313</v>
      </c>
      <c r="F1557" s="49" t="s">
        <v>7308</v>
      </c>
      <c r="G1557" s="49"/>
      <c r="H1557" s="113">
        <v>34739200</v>
      </c>
      <c r="I1557" s="114">
        <v>34739200</v>
      </c>
      <c r="J1557" s="49"/>
      <c r="K1557" s="49"/>
      <c r="L1557" s="62" t="s">
        <v>650</v>
      </c>
    </row>
    <row r="1558" spans="2:12" ht="96.6">
      <c r="B1558" s="90" t="s">
        <v>5268</v>
      </c>
      <c r="C1558" s="49" t="s">
        <v>5269</v>
      </c>
      <c r="D1558" s="49" t="s">
        <v>7298</v>
      </c>
      <c r="E1558" s="49" t="s">
        <v>7314</v>
      </c>
      <c r="F1558" s="49" t="s">
        <v>7308</v>
      </c>
      <c r="G1558" s="49"/>
      <c r="H1558" s="113">
        <v>34970982</v>
      </c>
      <c r="I1558" s="114">
        <v>34970982</v>
      </c>
      <c r="J1558" s="49"/>
      <c r="K1558" s="49"/>
      <c r="L1558" s="62" t="s">
        <v>650</v>
      </c>
    </row>
    <row r="1559" spans="2:12" ht="27.6">
      <c r="B1559" s="90" t="s">
        <v>6032</v>
      </c>
      <c r="C1559" s="49" t="s">
        <v>7295</v>
      </c>
      <c r="D1559" s="49" t="s">
        <v>7298</v>
      </c>
      <c r="E1559" s="49" t="s">
        <v>7315</v>
      </c>
      <c r="F1559" s="49" t="s">
        <v>7308</v>
      </c>
      <c r="G1559" s="49"/>
      <c r="H1559" s="113">
        <v>35990000</v>
      </c>
      <c r="I1559" s="114">
        <v>35990000</v>
      </c>
      <c r="J1559" s="49"/>
      <c r="K1559" s="49"/>
      <c r="L1559" s="62" t="s">
        <v>650</v>
      </c>
    </row>
    <row r="1560" spans="2:12" ht="96.6">
      <c r="B1560" s="90" t="s">
        <v>6133</v>
      </c>
      <c r="C1560" s="49" t="s">
        <v>7316</v>
      </c>
      <c r="D1560" s="49" t="s">
        <v>7298</v>
      </c>
      <c r="E1560" s="49" t="s">
        <v>7317</v>
      </c>
      <c r="F1560" s="49" t="s">
        <v>7308</v>
      </c>
      <c r="G1560" s="49"/>
      <c r="H1560" s="113">
        <v>36856710</v>
      </c>
      <c r="I1560" s="114">
        <v>36856710</v>
      </c>
      <c r="J1560" s="49"/>
      <c r="K1560" s="49"/>
      <c r="L1560" s="62" t="s">
        <v>650</v>
      </c>
    </row>
    <row r="1561" spans="2:12" ht="55.15">
      <c r="B1561" s="90" t="s">
        <v>5963</v>
      </c>
      <c r="C1561" s="49" t="s">
        <v>5964</v>
      </c>
      <c r="D1561" s="49" t="s">
        <v>7298</v>
      </c>
      <c r="E1561" s="49" t="s">
        <v>7318</v>
      </c>
      <c r="F1561" s="49" t="s">
        <v>7308</v>
      </c>
      <c r="G1561" s="49"/>
      <c r="H1561" s="113">
        <v>38350000</v>
      </c>
      <c r="I1561" s="114">
        <v>38350000</v>
      </c>
      <c r="J1561" s="49"/>
      <c r="K1561" s="49"/>
      <c r="L1561" s="62" t="s">
        <v>650</v>
      </c>
    </row>
    <row r="1562" spans="2:12" ht="124.15">
      <c r="B1562" s="90" t="s">
        <v>5600</v>
      </c>
      <c r="C1562" s="49" t="s">
        <v>5601</v>
      </c>
      <c r="D1562" s="49" t="s">
        <v>7298</v>
      </c>
      <c r="E1562" s="49" t="s">
        <v>7319</v>
      </c>
      <c r="F1562" s="49" t="s">
        <v>7308</v>
      </c>
      <c r="G1562" s="49"/>
      <c r="H1562" s="113">
        <v>38822000</v>
      </c>
      <c r="I1562" s="114">
        <v>38822000</v>
      </c>
      <c r="J1562" s="49"/>
      <c r="K1562" s="49"/>
      <c r="L1562" s="62" t="s">
        <v>650</v>
      </c>
    </row>
    <row r="1563" spans="2:12" ht="96.6">
      <c r="B1563" s="90" t="s">
        <v>5444</v>
      </c>
      <c r="C1563" s="49" t="s">
        <v>7320</v>
      </c>
      <c r="D1563" s="49" t="s">
        <v>7298</v>
      </c>
      <c r="E1563" s="49" t="s">
        <v>7321</v>
      </c>
      <c r="F1563" s="49" t="s">
        <v>7300</v>
      </c>
      <c r="G1563" s="49"/>
      <c r="H1563" s="113">
        <v>40453086</v>
      </c>
      <c r="I1563" s="114">
        <v>40453086</v>
      </c>
      <c r="J1563" s="49"/>
      <c r="K1563" s="49"/>
      <c r="L1563" s="62" t="s">
        <v>650</v>
      </c>
    </row>
    <row r="1564" spans="2:12" ht="96.6">
      <c r="B1564" s="90" t="s">
        <v>5468</v>
      </c>
      <c r="C1564" s="49" t="s">
        <v>5469</v>
      </c>
      <c r="D1564" s="49" t="s">
        <v>7298</v>
      </c>
      <c r="E1564" s="49" t="s">
        <v>7322</v>
      </c>
      <c r="F1564" s="49" t="s">
        <v>7300</v>
      </c>
      <c r="G1564" s="49"/>
      <c r="H1564" s="113">
        <v>40655130</v>
      </c>
      <c r="I1564" s="114">
        <v>40655130</v>
      </c>
      <c r="J1564" s="49"/>
      <c r="K1564" s="49"/>
      <c r="L1564" s="62" t="s">
        <v>650</v>
      </c>
    </row>
    <row r="1565" spans="2:12" ht="96.6">
      <c r="B1565" s="90" t="s">
        <v>5093</v>
      </c>
      <c r="C1565" s="49" t="s">
        <v>5094</v>
      </c>
      <c r="D1565" s="49" t="s">
        <v>7298</v>
      </c>
      <c r="E1565" s="49" t="s">
        <v>7323</v>
      </c>
      <c r="F1565" s="49" t="s">
        <v>7300</v>
      </c>
      <c r="G1565" s="49"/>
      <c r="H1565" s="113">
        <v>41505000</v>
      </c>
      <c r="I1565" s="114">
        <v>41505000</v>
      </c>
      <c r="J1565" s="49"/>
      <c r="K1565" s="49"/>
      <c r="L1565" s="62" t="s">
        <v>650</v>
      </c>
    </row>
    <row r="1566" spans="2:12" ht="124.15">
      <c r="B1566" s="90" t="s">
        <v>4934</v>
      </c>
      <c r="C1566" s="49" t="s">
        <v>4935</v>
      </c>
      <c r="D1566" s="49" t="s">
        <v>7298</v>
      </c>
      <c r="E1566" s="49" t="s">
        <v>7324</v>
      </c>
      <c r="F1566" s="49" t="s">
        <v>7300</v>
      </c>
      <c r="G1566" s="49"/>
      <c r="H1566" s="113">
        <v>43556750</v>
      </c>
      <c r="I1566" s="114">
        <v>43556750</v>
      </c>
      <c r="J1566" s="49"/>
      <c r="K1566" s="49"/>
      <c r="L1566" s="62" t="s">
        <v>650</v>
      </c>
    </row>
    <row r="1567" spans="2:12" ht="96.6">
      <c r="B1567" s="90" t="s">
        <v>5024</v>
      </c>
      <c r="C1567" s="49" t="s">
        <v>5025</v>
      </c>
      <c r="D1567" s="49" t="s">
        <v>7298</v>
      </c>
      <c r="E1567" s="49" t="s">
        <v>7325</v>
      </c>
      <c r="F1567" s="49" t="s">
        <v>7300</v>
      </c>
      <c r="G1567" s="49"/>
      <c r="H1567" s="113">
        <v>44089253</v>
      </c>
      <c r="I1567" s="114">
        <v>44089253</v>
      </c>
      <c r="J1567" s="49"/>
      <c r="K1567" s="49"/>
      <c r="L1567" s="62" t="s">
        <v>650</v>
      </c>
    </row>
    <row r="1568" spans="2:12" ht="124.15">
      <c r="B1568" s="90" t="s">
        <v>5979</v>
      </c>
      <c r="C1568" s="49" t="s">
        <v>5980</v>
      </c>
      <c r="D1568" s="49" t="s">
        <v>7298</v>
      </c>
      <c r="E1568" s="49" t="s">
        <v>7326</v>
      </c>
      <c r="F1568" s="49" t="s">
        <v>7300</v>
      </c>
      <c r="G1568" s="49"/>
      <c r="H1568" s="113">
        <v>45046405</v>
      </c>
      <c r="I1568" s="114">
        <v>45046405</v>
      </c>
      <c r="J1568" s="49"/>
      <c r="K1568" s="49"/>
      <c r="L1568" s="62" t="s">
        <v>650</v>
      </c>
    </row>
    <row r="1569" spans="2:12" ht="96.6">
      <c r="B1569" s="90"/>
      <c r="C1569" s="49" t="s">
        <v>6150</v>
      </c>
      <c r="D1569" s="49" t="s">
        <v>7298</v>
      </c>
      <c r="E1569" s="49" t="s">
        <v>7233</v>
      </c>
      <c r="F1569" s="49" t="s">
        <v>7308</v>
      </c>
      <c r="G1569" s="49"/>
      <c r="H1569" s="113">
        <v>45947193</v>
      </c>
      <c r="I1569" s="114">
        <v>45947193</v>
      </c>
      <c r="J1569" s="49"/>
      <c r="K1569" s="49"/>
      <c r="L1569" s="62" t="s">
        <v>650</v>
      </c>
    </row>
    <row r="1570" spans="2:12" ht="96.6">
      <c r="B1570" s="90"/>
      <c r="C1570" s="49" t="s">
        <v>7230</v>
      </c>
      <c r="D1570" s="49" t="s">
        <v>7298</v>
      </c>
      <c r="E1570" s="49" t="s">
        <v>7231</v>
      </c>
      <c r="F1570" s="49" t="s">
        <v>7308</v>
      </c>
      <c r="G1570" s="49"/>
      <c r="H1570" s="113">
        <v>46747194</v>
      </c>
      <c r="I1570" s="114">
        <v>46747194</v>
      </c>
      <c r="J1570" s="49"/>
      <c r="K1570" s="49"/>
      <c r="L1570" s="62" t="s">
        <v>650</v>
      </c>
    </row>
    <row r="1571" spans="2:12" ht="124.15">
      <c r="B1571" s="90" t="s">
        <v>5000</v>
      </c>
      <c r="C1571" s="49" t="s">
        <v>5001</v>
      </c>
      <c r="D1571" s="49" t="s">
        <v>7298</v>
      </c>
      <c r="E1571" s="49" t="s">
        <v>7327</v>
      </c>
      <c r="F1571" s="49" t="s">
        <v>7300</v>
      </c>
      <c r="G1571" s="49"/>
      <c r="H1571" s="113">
        <v>48800000</v>
      </c>
      <c r="I1571" s="114">
        <v>48800000</v>
      </c>
      <c r="J1571" s="49"/>
      <c r="K1571" s="49"/>
      <c r="L1571" s="62" t="s">
        <v>650</v>
      </c>
    </row>
    <row r="1572" spans="2:12" ht="69">
      <c r="B1572" s="90" t="s">
        <v>5076</v>
      </c>
      <c r="C1572" s="49" t="s">
        <v>5077</v>
      </c>
      <c r="D1572" s="49" t="s">
        <v>7298</v>
      </c>
      <c r="E1572" s="49" t="s">
        <v>7328</v>
      </c>
      <c r="F1572" s="49" t="s">
        <v>7300</v>
      </c>
      <c r="G1572" s="49"/>
      <c r="H1572" s="113">
        <v>48880900</v>
      </c>
      <c r="I1572" s="114">
        <v>48880900</v>
      </c>
      <c r="J1572" s="49"/>
      <c r="K1572" s="49"/>
      <c r="L1572" s="62" t="s">
        <v>650</v>
      </c>
    </row>
    <row r="1573" spans="2:12" ht="96.6">
      <c r="B1573" s="90" t="s">
        <v>6139</v>
      </c>
      <c r="C1573" s="49" t="s">
        <v>6140</v>
      </c>
      <c r="D1573" s="49" t="s">
        <v>7298</v>
      </c>
      <c r="E1573" s="49" t="s">
        <v>7329</v>
      </c>
      <c r="F1573" s="49" t="s">
        <v>7308</v>
      </c>
      <c r="G1573" s="49"/>
      <c r="H1573" s="113">
        <v>49560000</v>
      </c>
      <c r="I1573" s="114">
        <v>49560000</v>
      </c>
      <c r="J1573" s="49"/>
      <c r="K1573" s="49"/>
      <c r="L1573" s="62" t="s">
        <v>650</v>
      </c>
    </row>
    <row r="1574" spans="2:12" ht="124.15">
      <c r="B1574" s="90" t="s">
        <v>4904</v>
      </c>
      <c r="C1574" s="49" t="s">
        <v>4905</v>
      </c>
      <c r="D1574" s="49" t="s">
        <v>7298</v>
      </c>
      <c r="E1574" s="49" t="s">
        <v>7330</v>
      </c>
      <c r="F1574" s="49" t="s">
        <v>7308</v>
      </c>
      <c r="G1574" s="49"/>
      <c r="H1574" s="113">
        <v>49796000</v>
      </c>
      <c r="I1574" s="114">
        <v>49796000</v>
      </c>
      <c r="J1574" s="49"/>
      <c r="K1574" s="49"/>
      <c r="L1574" s="62" t="s">
        <v>650</v>
      </c>
    </row>
    <row r="1575" spans="2:12" ht="69">
      <c r="B1575" s="90" t="s">
        <v>5555</v>
      </c>
      <c r="C1575" s="49" t="s">
        <v>7024</v>
      </c>
      <c r="D1575" s="49" t="s">
        <v>7298</v>
      </c>
      <c r="E1575" s="49" t="s">
        <v>7331</v>
      </c>
      <c r="F1575" s="49" t="s">
        <v>7308</v>
      </c>
      <c r="G1575" s="49"/>
      <c r="H1575" s="113">
        <v>51772500</v>
      </c>
      <c r="I1575" s="114">
        <v>51772500</v>
      </c>
      <c r="J1575" s="49"/>
      <c r="K1575" s="49"/>
      <c r="L1575" s="62" t="s">
        <v>650</v>
      </c>
    </row>
    <row r="1576" spans="2:12" ht="96.6">
      <c r="B1576" s="90" t="s">
        <v>6021</v>
      </c>
      <c r="C1576" s="49" t="s">
        <v>6022</v>
      </c>
      <c r="D1576" s="49" t="s">
        <v>7298</v>
      </c>
      <c r="E1576" s="49" t="s">
        <v>7332</v>
      </c>
      <c r="F1576" s="49" t="s">
        <v>7308</v>
      </c>
      <c r="G1576" s="49"/>
      <c r="H1576" s="113">
        <v>53385300</v>
      </c>
      <c r="I1576" s="114">
        <v>53385300</v>
      </c>
      <c r="J1576" s="49"/>
      <c r="K1576" s="49"/>
      <c r="L1576" s="62" t="s">
        <v>650</v>
      </c>
    </row>
    <row r="1577" spans="2:12" ht="124.15">
      <c r="B1577" s="90" t="s">
        <v>5907</v>
      </c>
      <c r="C1577" s="49" t="s">
        <v>5908</v>
      </c>
      <c r="D1577" s="49" t="s">
        <v>7298</v>
      </c>
      <c r="E1577" s="49" t="s">
        <v>7333</v>
      </c>
      <c r="F1577" s="49" t="s">
        <v>7308</v>
      </c>
      <c r="G1577" s="49"/>
      <c r="H1577" s="113">
        <v>54085300</v>
      </c>
      <c r="I1577" s="114">
        <v>54085300</v>
      </c>
      <c r="J1577" s="49"/>
      <c r="K1577" s="49"/>
      <c r="L1577" s="62" t="s">
        <v>650</v>
      </c>
    </row>
    <row r="1578" spans="2:12" ht="96.6">
      <c r="B1578" s="90" t="s">
        <v>5704</v>
      </c>
      <c r="C1578" s="49" t="s">
        <v>7334</v>
      </c>
      <c r="D1578" s="49" t="s">
        <v>7298</v>
      </c>
      <c r="E1578" s="49" t="s">
        <v>7335</v>
      </c>
      <c r="F1578" s="49" t="s">
        <v>7308</v>
      </c>
      <c r="G1578" s="49"/>
      <c r="H1578" s="113">
        <v>61376885</v>
      </c>
      <c r="I1578" s="114">
        <v>61376885</v>
      </c>
      <c r="J1578" s="49"/>
      <c r="K1578" s="49"/>
      <c r="L1578" s="62" t="s">
        <v>650</v>
      </c>
    </row>
    <row r="1579" spans="2:12" ht="124.15">
      <c r="B1579" s="90" t="s">
        <v>5201</v>
      </c>
      <c r="C1579" s="49" t="s">
        <v>5202</v>
      </c>
      <c r="D1579" s="49" t="s">
        <v>7298</v>
      </c>
      <c r="E1579" s="49" t="s">
        <v>7336</v>
      </c>
      <c r="F1579" s="49" t="s">
        <v>7300</v>
      </c>
      <c r="G1579" s="49"/>
      <c r="H1579" s="113">
        <v>61611240</v>
      </c>
      <c r="I1579" s="114">
        <v>61611240</v>
      </c>
      <c r="J1579" s="49"/>
      <c r="K1579" s="49"/>
      <c r="L1579" s="62" t="s">
        <v>650</v>
      </c>
    </row>
    <row r="1580" spans="2:12" ht="96.6">
      <c r="B1580" s="90" t="s">
        <v>6046</v>
      </c>
      <c r="C1580" s="49" t="s">
        <v>6981</v>
      </c>
      <c r="D1580" s="49" t="s">
        <v>7298</v>
      </c>
      <c r="E1580" s="49" t="s">
        <v>7337</v>
      </c>
      <c r="F1580" s="49" t="s">
        <v>7308</v>
      </c>
      <c r="G1580" s="49"/>
      <c r="H1580" s="113">
        <v>62395076</v>
      </c>
      <c r="I1580" s="114">
        <v>62395076</v>
      </c>
      <c r="J1580" s="49"/>
      <c r="K1580" s="49"/>
      <c r="L1580" s="62" t="s">
        <v>650</v>
      </c>
    </row>
    <row r="1581" spans="2:12" ht="69">
      <c r="B1581" s="90" t="s">
        <v>5235</v>
      </c>
      <c r="C1581" s="49" t="s">
        <v>5236</v>
      </c>
      <c r="D1581" s="49" t="s">
        <v>7298</v>
      </c>
      <c r="E1581" s="49" t="s">
        <v>7338</v>
      </c>
      <c r="F1581" s="49" t="s">
        <v>7300</v>
      </c>
      <c r="G1581" s="49"/>
      <c r="H1581" s="113">
        <v>71068450</v>
      </c>
      <c r="I1581" s="114">
        <v>71068450</v>
      </c>
      <c r="J1581" s="49"/>
      <c r="K1581" s="49"/>
      <c r="L1581" s="62" t="s">
        <v>650</v>
      </c>
    </row>
    <row r="1582" spans="2:12" ht="96.6">
      <c r="B1582" s="90" t="s">
        <v>5297</v>
      </c>
      <c r="C1582" s="49" t="s">
        <v>7339</v>
      </c>
      <c r="D1582" s="49" t="s">
        <v>7298</v>
      </c>
      <c r="E1582" s="49" t="s">
        <v>7340</v>
      </c>
      <c r="F1582" s="49" t="s">
        <v>7300</v>
      </c>
      <c r="G1582" s="49"/>
      <c r="H1582" s="113">
        <v>71713743</v>
      </c>
      <c r="I1582" s="114">
        <v>71713743</v>
      </c>
      <c r="J1582" s="49"/>
      <c r="K1582" s="49"/>
      <c r="L1582" s="62" t="s">
        <v>650</v>
      </c>
    </row>
    <row r="1583" spans="2:12" ht="96.6">
      <c r="B1583" s="90" t="s">
        <v>5730</v>
      </c>
      <c r="C1583" s="49" t="s">
        <v>5731</v>
      </c>
      <c r="D1583" s="49" t="s">
        <v>7298</v>
      </c>
      <c r="E1583" s="49" t="s">
        <v>7341</v>
      </c>
      <c r="F1583" s="49" t="s">
        <v>7300</v>
      </c>
      <c r="G1583" s="49"/>
      <c r="H1583" s="113">
        <v>72671067</v>
      </c>
      <c r="I1583" s="114">
        <v>72671067</v>
      </c>
      <c r="J1583" s="49"/>
      <c r="K1583" s="49"/>
      <c r="L1583" s="62" t="s">
        <v>650</v>
      </c>
    </row>
    <row r="1584" spans="2:12" ht="124.15">
      <c r="B1584" s="90" t="s">
        <v>5651</v>
      </c>
      <c r="C1584" s="49" t="s">
        <v>5652</v>
      </c>
      <c r="D1584" s="49" t="s">
        <v>7298</v>
      </c>
      <c r="E1584" s="49" t="s">
        <v>7342</v>
      </c>
      <c r="F1584" s="49" t="s">
        <v>7300</v>
      </c>
      <c r="G1584" s="49"/>
      <c r="H1584" s="113">
        <v>75560518</v>
      </c>
      <c r="I1584" s="114">
        <v>75560518</v>
      </c>
      <c r="J1584" s="49"/>
      <c r="K1584" s="49"/>
      <c r="L1584" s="62" t="s">
        <v>650</v>
      </c>
    </row>
    <row r="1585" spans="2:12" ht="96.6">
      <c r="B1585" s="90" t="s">
        <v>5105</v>
      </c>
      <c r="C1585" s="49" t="s">
        <v>5106</v>
      </c>
      <c r="D1585" s="49" t="s">
        <v>7298</v>
      </c>
      <c r="E1585" s="49" t="s">
        <v>7343</v>
      </c>
      <c r="F1585" s="49" t="s">
        <v>7308</v>
      </c>
      <c r="G1585" s="49"/>
      <c r="H1585" s="113">
        <v>78483924</v>
      </c>
      <c r="I1585" s="114">
        <v>78483924</v>
      </c>
      <c r="J1585" s="49"/>
      <c r="K1585" s="49"/>
      <c r="L1585" s="62" t="s">
        <v>650</v>
      </c>
    </row>
    <row r="1586" spans="2:12" ht="96.6">
      <c r="B1586" s="90" t="s">
        <v>5751</v>
      </c>
      <c r="C1586" s="49" t="s">
        <v>5752</v>
      </c>
      <c r="D1586" s="49" t="s">
        <v>7298</v>
      </c>
      <c r="E1586" s="49" t="s">
        <v>7344</v>
      </c>
      <c r="F1586" s="49" t="s">
        <v>7300</v>
      </c>
      <c r="G1586" s="49"/>
      <c r="H1586" s="113">
        <v>79524451</v>
      </c>
      <c r="I1586" s="114">
        <v>79524451</v>
      </c>
      <c r="J1586" s="49"/>
      <c r="K1586" s="49"/>
      <c r="L1586" s="62" t="s">
        <v>650</v>
      </c>
    </row>
    <row r="1587" spans="2:12" ht="124.15">
      <c r="B1587" s="90" t="s">
        <v>5669</v>
      </c>
      <c r="C1587" s="49" t="s">
        <v>5670</v>
      </c>
      <c r="D1587" s="49" t="s">
        <v>7298</v>
      </c>
      <c r="E1587" s="49" t="s">
        <v>7345</v>
      </c>
      <c r="F1587" s="49" t="s">
        <v>7300</v>
      </c>
      <c r="G1587" s="49"/>
      <c r="H1587" s="113">
        <v>81200963</v>
      </c>
      <c r="I1587" s="114">
        <v>81200963</v>
      </c>
      <c r="J1587" s="49"/>
      <c r="K1587" s="49"/>
      <c r="L1587" s="62" t="s">
        <v>650</v>
      </c>
    </row>
    <row r="1588" spans="2:12" ht="151.9">
      <c r="B1588" s="90" t="s">
        <v>5143</v>
      </c>
      <c r="C1588" s="49" t="s">
        <v>5144</v>
      </c>
      <c r="D1588" s="49" t="s">
        <v>7298</v>
      </c>
      <c r="E1588" s="49" t="s">
        <v>7346</v>
      </c>
      <c r="F1588" s="49" t="s">
        <v>7308</v>
      </c>
      <c r="G1588" s="49"/>
      <c r="H1588" s="113">
        <v>84429633</v>
      </c>
      <c r="I1588" s="114">
        <v>84429633</v>
      </c>
      <c r="J1588" s="49"/>
      <c r="K1588" s="49"/>
      <c r="L1588" s="62" t="s">
        <v>650</v>
      </c>
    </row>
    <row r="1589" spans="2:12" ht="151.9">
      <c r="B1589" s="90" t="s">
        <v>5622</v>
      </c>
      <c r="C1589" s="49" t="s">
        <v>5623</v>
      </c>
      <c r="D1589" s="49" t="s">
        <v>7298</v>
      </c>
      <c r="E1589" s="49" t="s">
        <v>7347</v>
      </c>
      <c r="F1589" s="300" t="s">
        <v>7308</v>
      </c>
      <c r="G1589" s="115"/>
      <c r="H1589" s="113">
        <v>97940000</v>
      </c>
      <c r="I1589" s="301">
        <v>97940000</v>
      </c>
      <c r="J1589" s="49"/>
      <c r="K1589" s="49"/>
      <c r="L1589" s="62" t="s">
        <v>650</v>
      </c>
    </row>
    <row r="1590" spans="2:12" ht="96.6">
      <c r="B1590" s="90" t="s">
        <v>5785</v>
      </c>
      <c r="C1590" s="49" t="s">
        <v>5786</v>
      </c>
      <c r="D1590" s="49" t="s">
        <v>7298</v>
      </c>
      <c r="E1590" s="49" t="s">
        <v>7348</v>
      </c>
      <c r="F1590" s="49" t="s">
        <v>7300</v>
      </c>
      <c r="G1590" s="49"/>
      <c r="H1590" s="113">
        <v>99136591</v>
      </c>
      <c r="I1590" s="114">
        <v>99136591</v>
      </c>
      <c r="J1590" s="49"/>
      <c r="K1590" s="49"/>
      <c r="L1590" s="62" t="s">
        <v>650</v>
      </c>
    </row>
    <row r="1591" spans="2:12" ht="124.15">
      <c r="B1591" s="90" t="s">
        <v>6116</v>
      </c>
      <c r="C1591" s="49" t="s">
        <v>7084</v>
      </c>
      <c r="D1591" s="49" t="s">
        <v>7298</v>
      </c>
      <c r="E1591" s="49" t="s">
        <v>7349</v>
      </c>
      <c r="F1591" s="49" t="s">
        <v>7308</v>
      </c>
      <c r="G1591" s="49"/>
      <c r="H1591" s="113">
        <v>108751275</v>
      </c>
      <c r="I1591" s="116">
        <v>108751275</v>
      </c>
      <c r="J1591" s="49"/>
      <c r="K1591" s="49"/>
      <c r="L1591" s="62" t="s">
        <v>650</v>
      </c>
    </row>
    <row r="1592" spans="2:12" ht="96.6">
      <c r="B1592" s="90" t="s">
        <v>5516</v>
      </c>
      <c r="C1592" s="49" t="s">
        <v>5517</v>
      </c>
      <c r="D1592" s="49" t="s">
        <v>7298</v>
      </c>
      <c r="E1592" s="49" t="s">
        <v>7350</v>
      </c>
      <c r="F1592" s="49" t="s">
        <v>7300</v>
      </c>
      <c r="G1592" s="49"/>
      <c r="H1592" s="113">
        <v>113442250</v>
      </c>
      <c r="I1592" s="116">
        <v>113442250</v>
      </c>
      <c r="J1592" s="49"/>
      <c r="K1592" s="49"/>
      <c r="L1592" s="62" t="s">
        <v>650</v>
      </c>
    </row>
    <row r="1593" spans="2:12" ht="96.6">
      <c r="B1593" s="90" t="s">
        <v>5078</v>
      </c>
      <c r="C1593" s="49" t="s">
        <v>5079</v>
      </c>
      <c r="D1593" s="49" t="s">
        <v>7298</v>
      </c>
      <c r="E1593" s="49" t="s">
        <v>7351</v>
      </c>
      <c r="F1593" s="49" t="s">
        <v>7308</v>
      </c>
      <c r="G1593" s="49"/>
      <c r="H1593" s="113">
        <v>118279000</v>
      </c>
      <c r="I1593" s="116">
        <v>118279000</v>
      </c>
      <c r="J1593" s="49"/>
      <c r="K1593" s="49"/>
      <c r="L1593" s="62" t="s">
        <v>650</v>
      </c>
    </row>
    <row r="1594" spans="2:12" ht="69">
      <c r="B1594" s="90" t="s">
        <v>5107</v>
      </c>
      <c r="C1594" s="49" t="s">
        <v>5108</v>
      </c>
      <c r="D1594" s="49" t="s">
        <v>7298</v>
      </c>
      <c r="E1594" s="49" t="s">
        <v>7352</v>
      </c>
      <c r="F1594" s="49" t="s">
        <v>7308</v>
      </c>
      <c r="G1594" s="49"/>
      <c r="H1594" s="113">
        <v>132048936</v>
      </c>
      <c r="I1594" s="116">
        <v>132048936</v>
      </c>
      <c r="J1594" s="49"/>
      <c r="K1594" s="49"/>
      <c r="L1594" s="62" t="s">
        <v>650</v>
      </c>
    </row>
    <row r="1595" spans="2:12" ht="124.15">
      <c r="B1595" s="90" t="s">
        <v>5454</v>
      </c>
      <c r="C1595" s="49" t="s">
        <v>5455</v>
      </c>
      <c r="D1595" s="49" t="s">
        <v>7298</v>
      </c>
      <c r="E1595" s="49" t="s">
        <v>7353</v>
      </c>
      <c r="F1595" s="49" t="s">
        <v>7300</v>
      </c>
      <c r="G1595" s="49"/>
      <c r="H1595" s="113">
        <v>134716281</v>
      </c>
      <c r="I1595" s="116">
        <v>134716281</v>
      </c>
      <c r="J1595" s="49"/>
      <c r="K1595" s="49"/>
      <c r="L1595" s="62" t="s">
        <v>650</v>
      </c>
    </row>
    <row r="1596" spans="2:12" ht="124.15">
      <c r="B1596" s="90" t="s">
        <v>5959</v>
      </c>
      <c r="C1596" s="49" t="s">
        <v>5960</v>
      </c>
      <c r="D1596" s="49" t="s">
        <v>7298</v>
      </c>
      <c r="E1596" s="49" t="s">
        <v>7354</v>
      </c>
      <c r="F1596" s="49" t="s">
        <v>7300</v>
      </c>
      <c r="G1596" s="49"/>
      <c r="H1596" s="113">
        <v>137568530</v>
      </c>
      <c r="I1596" s="116">
        <v>137568530</v>
      </c>
      <c r="J1596" s="49"/>
      <c r="K1596" s="49"/>
      <c r="L1596" s="62" t="s">
        <v>650</v>
      </c>
    </row>
    <row r="1597" spans="2:12" ht="96.6">
      <c r="B1597" s="90" t="s">
        <v>5955</v>
      </c>
      <c r="C1597" s="49" t="s">
        <v>5956</v>
      </c>
      <c r="D1597" s="49" t="s">
        <v>7298</v>
      </c>
      <c r="E1597" s="49" t="s">
        <v>7355</v>
      </c>
      <c r="F1597" s="49" t="s">
        <v>7300</v>
      </c>
      <c r="G1597" s="49"/>
      <c r="H1597" s="113">
        <v>146912242</v>
      </c>
      <c r="I1597" s="116">
        <v>146912242</v>
      </c>
      <c r="J1597" s="49"/>
      <c r="K1597" s="49"/>
      <c r="L1597" s="62" t="s">
        <v>650</v>
      </c>
    </row>
    <row r="1598" spans="2:12" ht="96.6">
      <c r="B1598" s="90" t="s">
        <v>4768</v>
      </c>
      <c r="C1598" s="49" t="s">
        <v>7250</v>
      </c>
      <c r="D1598" s="49" t="s">
        <v>7298</v>
      </c>
      <c r="E1598" s="49" t="s">
        <v>7356</v>
      </c>
      <c r="F1598" s="49" t="s">
        <v>7308</v>
      </c>
      <c r="G1598" s="49"/>
      <c r="H1598" s="113">
        <v>149656650</v>
      </c>
      <c r="I1598" s="116">
        <v>149656650</v>
      </c>
      <c r="J1598" s="49"/>
      <c r="K1598" s="49"/>
      <c r="L1598" s="62" t="s">
        <v>650</v>
      </c>
    </row>
    <row r="1599" spans="2:12" ht="96.6">
      <c r="B1599" s="95" t="s">
        <v>5022</v>
      </c>
      <c r="C1599" s="72" t="s">
        <v>5023</v>
      </c>
      <c r="D1599" s="49" t="s">
        <v>7298</v>
      </c>
      <c r="E1599" s="72" t="s">
        <v>7357</v>
      </c>
      <c r="F1599" s="49" t="s">
        <v>7308</v>
      </c>
      <c r="G1599" s="49"/>
      <c r="H1599" s="117">
        <v>155256294</v>
      </c>
      <c r="I1599" s="106">
        <v>155256294</v>
      </c>
      <c r="J1599" s="49"/>
      <c r="K1599" s="49"/>
      <c r="L1599" s="62" t="s">
        <v>650</v>
      </c>
    </row>
    <row r="1600" spans="2:12" ht="124.15">
      <c r="B1600" s="95" t="s">
        <v>4720</v>
      </c>
      <c r="C1600" s="72" t="s">
        <v>6614</v>
      </c>
      <c r="D1600" s="49" t="s">
        <v>7298</v>
      </c>
      <c r="E1600" s="72" t="s">
        <v>7358</v>
      </c>
      <c r="F1600" s="49" t="s">
        <v>7308</v>
      </c>
      <c r="G1600" s="49"/>
      <c r="H1600" s="117">
        <v>157369995</v>
      </c>
      <c r="I1600" s="106">
        <v>157369995</v>
      </c>
      <c r="J1600" s="49"/>
      <c r="K1600" s="49"/>
      <c r="L1600" s="62" t="s">
        <v>650</v>
      </c>
    </row>
    <row r="1601" spans="2:12" ht="96.6">
      <c r="B1601" s="95" t="s">
        <v>5275</v>
      </c>
      <c r="C1601" s="72" t="s">
        <v>5276</v>
      </c>
      <c r="D1601" s="49" t="s">
        <v>7298</v>
      </c>
      <c r="E1601" s="72" t="s">
        <v>7359</v>
      </c>
      <c r="F1601" s="49" t="s">
        <v>7300</v>
      </c>
      <c r="G1601" s="49"/>
      <c r="H1601" s="117">
        <v>157858040</v>
      </c>
      <c r="I1601" s="106">
        <v>157858040</v>
      </c>
      <c r="J1601" s="49"/>
      <c r="K1601" s="49"/>
      <c r="L1601" s="62" t="s">
        <v>650</v>
      </c>
    </row>
    <row r="1602" spans="2:12" ht="124.15">
      <c r="B1602" s="95"/>
      <c r="C1602" s="72" t="s">
        <v>6156</v>
      </c>
      <c r="D1602" s="49" t="s">
        <v>7298</v>
      </c>
      <c r="E1602" s="72" t="s">
        <v>7360</v>
      </c>
      <c r="F1602" s="49" t="s">
        <v>7308</v>
      </c>
      <c r="G1602" s="49"/>
      <c r="H1602" s="117">
        <v>158646701</v>
      </c>
      <c r="I1602" s="106">
        <v>158646701</v>
      </c>
      <c r="J1602" s="49"/>
      <c r="K1602" s="49"/>
      <c r="L1602" s="62" t="s">
        <v>650</v>
      </c>
    </row>
    <row r="1603" spans="2:12" ht="151.9">
      <c r="B1603" s="95" t="s">
        <v>5249</v>
      </c>
      <c r="C1603" s="72" t="s">
        <v>5250</v>
      </c>
      <c r="D1603" s="49" t="s">
        <v>7361</v>
      </c>
      <c r="E1603" s="72" t="s">
        <v>7362</v>
      </c>
      <c r="F1603" s="49" t="s">
        <v>7308</v>
      </c>
      <c r="G1603" s="49"/>
      <c r="H1603" s="117">
        <v>163499440</v>
      </c>
      <c r="I1603" s="106">
        <v>163499440</v>
      </c>
      <c r="J1603" s="49"/>
      <c r="K1603" s="49"/>
      <c r="L1603" s="62" t="s">
        <v>650</v>
      </c>
    </row>
    <row r="1604" spans="2:12" ht="96.6">
      <c r="B1604" s="95" t="s">
        <v>5285</v>
      </c>
      <c r="C1604" s="72" t="s">
        <v>7363</v>
      </c>
      <c r="D1604" s="49" t="s">
        <v>7298</v>
      </c>
      <c r="E1604" s="72" t="s">
        <v>7364</v>
      </c>
      <c r="F1604" s="49" t="s">
        <v>7300</v>
      </c>
      <c r="G1604" s="49"/>
      <c r="H1604" s="117">
        <v>168644177</v>
      </c>
      <c r="I1604" s="106">
        <v>168644177</v>
      </c>
      <c r="J1604" s="49"/>
      <c r="K1604" s="49"/>
      <c r="L1604" s="62" t="s">
        <v>650</v>
      </c>
    </row>
    <row r="1605" spans="2:12" ht="96.6">
      <c r="B1605" s="95" t="s">
        <v>322</v>
      </c>
      <c r="C1605" s="72" t="s">
        <v>6767</v>
      </c>
      <c r="D1605" s="49" t="s">
        <v>7298</v>
      </c>
      <c r="E1605" s="72" t="s">
        <v>7365</v>
      </c>
      <c r="F1605" s="49" t="s">
        <v>7300</v>
      </c>
      <c r="G1605" s="49"/>
      <c r="H1605" s="117">
        <v>175032841</v>
      </c>
      <c r="I1605" s="106">
        <v>175032841</v>
      </c>
      <c r="J1605" s="49"/>
      <c r="K1605" s="49"/>
      <c r="L1605" s="62" t="s">
        <v>650</v>
      </c>
    </row>
    <row r="1606" spans="2:12" ht="124.15">
      <c r="B1606" s="95" t="s">
        <v>5225</v>
      </c>
      <c r="C1606" s="72" t="s">
        <v>5226</v>
      </c>
      <c r="D1606" s="49" t="s">
        <v>7361</v>
      </c>
      <c r="E1606" s="72" t="s">
        <v>7366</v>
      </c>
      <c r="F1606" s="49" t="s">
        <v>7308</v>
      </c>
      <c r="G1606" s="49"/>
      <c r="H1606" s="117">
        <v>189744230</v>
      </c>
      <c r="I1606" s="106">
        <v>189744230</v>
      </c>
      <c r="J1606" s="49"/>
      <c r="K1606" s="49"/>
      <c r="L1606" s="62" t="s">
        <v>650</v>
      </c>
    </row>
    <row r="1607" spans="2:12" ht="96.6">
      <c r="B1607" s="90" t="s">
        <v>5640</v>
      </c>
      <c r="C1607" s="49" t="s">
        <v>5641</v>
      </c>
      <c r="D1607" s="49" t="s">
        <v>7298</v>
      </c>
      <c r="E1607" s="49" t="s">
        <v>7367</v>
      </c>
      <c r="F1607" s="49" t="s">
        <v>7300</v>
      </c>
      <c r="G1607" s="49"/>
      <c r="H1607" s="113">
        <v>190124994</v>
      </c>
      <c r="I1607" s="118">
        <v>190124994</v>
      </c>
      <c r="J1607" s="49"/>
      <c r="K1607" s="49"/>
      <c r="L1607" s="62" t="s">
        <v>650</v>
      </c>
    </row>
    <row r="1608" spans="2:12" ht="124.15">
      <c r="B1608" s="90" t="s">
        <v>457</v>
      </c>
      <c r="C1608" s="49" t="s">
        <v>7225</v>
      </c>
      <c r="D1608" s="49" t="s">
        <v>7361</v>
      </c>
      <c r="E1608" s="49" t="s">
        <v>7226</v>
      </c>
      <c r="F1608" s="49" t="s">
        <v>7308</v>
      </c>
      <c r="G1608" s="49"/>
      <c r="H1608" s="113">
        <v>193281168</v>
      </c>
      <c r="I1608" s="118">
        <v>193281168</v>
      </c>
      <c r="J1608" s="49"/>
      <c r="K1608" s="49"/>
      <c r="L1608" s="62" t="s">
        <v>650</v>
      </c>
    </row>
    <row r="1609" spans="2:12" ht="151.9">
      <c r="B1609" s="107" t="s">
        <v>6017</v>
      </c>
      <c r="C1609" s="49" t="s">
        <v>6018</v>
      </c>
      <c r="D1609" s="49" t="s">
        <v>7298</v>
      </c>
      <c r="E1609" s="49" t="s">
        <v>7368</v>
      </c>
      <c r="F1609" s="49" t="s">
        <v>7300</v>
      </c>
      <c r="G1609" s="49"/>
      <c r="H1609" s="113">
        <v>199648656</v>
      </c>
      <c r="I1609" s="118">
        <v>199648656</v>
      </c>
      <c r="J1609" s="49"/>
      <c r="K1609" s="49"/>
      <c r="L1609" s="62" t="s">
        <v>650</v>
      </c>
    </row>
    <row r="1610" spans="2:12" ht="96.6">
      <c r="B1610" s="90" t="s">
        <v>6121</v>
      </c>
      <c r="C1610" s="49" t="s">
        <v>6122</v>
      </c>
      <c r="D1610" s="49" t="s">
        <v>7361</v>
      </c>
      <c r="E1610" s="49" t="s">
        <v>7369</v>
      </c>
      <c r="F1610" s="49" t="s">
        <v>7308</v>
      </c>
      <c r="G1610" s="49"/>
      <c r="H1610" s="113">
        <v>201778443</v>
      </c>
      <c r="I1610" s="118">
        <v>201778443</v>
      </c>
      <c r="J1610" s="49"/>
      <c r="K1610" s="49"/>
      <c r="L1610" s="62" t="s">
        <v>650</v>
      </c>
    </row>
    <row r="1611" spans="2:12" ht="96.6">
      <c r="B1611" s="90" t="s">
        <v>5442</v>
      </c>
      <c r="C1611" s="49" t="s">
        <v>5443</v>
      </c>
      <c r="D1611" s="49" t="s">
        <v>7298</v>
      </c>
      <c r="E1611" s="49" t="s">
        <v>7236</v>
      </c>
      <c r="F1611" s="49" t="s">
        <v>7308</v>
      </c>
      <c r="G1611" s="49"/>
      <c r="H1611" s="113">
        <v>205320000</v>
      </c>
      <c r="I1611" s="118">
        <v>205320000</v>
      </c>
      <c r="J1611" s="49"/>
      <c r="K1611" s="49"/>
      <c r="L1611" s="62" t="s">
        <v>650</v>
      </c>
    </row>
    <row r="1612" spans="2:12" ht="124.15">
      <c r="B1612" s="90" t="s">
        <v>4918</v>
      </c>
      <c r="C1612" s="49" t="s">
        <v>7370</v>
      </c>
      <c r="D1612" s="49" t="s">
        <v>7298</v>
      </c>
      <c r="E1612" s="49" t="s">
        <v>7371</v>
      </c>
      <c r="F1612" s="49" t="s">
        <v>7300</v>
      </c>
      <c r="G1612" s="49"/>
      <c r="H1612" s="113">
        <v>207749912</v>
      </c>
      <c r="I1612" s="118">
        <v>207749912</v>
      </c>
      <c r="J1612" s="49"/>
      <c r="K1612" s="49"/>
      <c r="L1612" s="62" t="s">
        <v>650</v>
      </c>
    </row>
    <row r="1613" spans="2:12" ht="96.6">
      <c r="B1613" s="90" t="s">
        <v>6056</v>
      </c>
      <c r="C1613" s="49" t="s">
        <v>6057</v>
      </c>
      <c r="D1613" s="49" t="s">
        <v>7298</v>
      </c>
      <c r="E1613" s="49" t="s">
        <v>7372</v>
      </c>
      <c r="F1613" s="49" t="s">
        <v>7300</v>
      </c>
      <c r="G1613" s="49"/>
      <c r="H1613" s="113">
        <v>212624623</v>
      </c>
      <c r="I1613" s="118">
        <v>212624623</v>
      </c>
      <c r="J1613" s="49"/>
      <c r="K1613" s="49"/>
      <c r="L1613" s="62" t="s">
        <v>650</v>
      </c>
    </row>
    <row r="1614" spans="2:12" ht="96.6">
      <c r="B1614" s="90" t="s">
        <v>6078</v>
      </c>
      <c r="C1614" s="49" t="s">
        <v>6345</v>
      </c>
      <c r="D1614" s="49" t="s">
        <v>7298</v>
      </c>
      <c r="E1614" s="49" t="s">
        <v>7373</v>
      </c>
      <c r="F1614" s="49" t="s">
        <v>7308</v>
      </c>
      <c r="G1614" s="49"/>
      <c r="H1614" s="113">
        <v>227260021</v>
      </c>
      <c r="I1614" s="118">
        <v>227260021</v>
      </c>
      <c r="J1614" s="49"/>
      <c r="K1614" s="49"/>
      <c r="L1614" s="62" t="s">
        <v>650</v>
      </c>
    </row>
    <row r="1615" spans="2:12" ht="96.6">
      <c r="B1615" s="90" t="s">
        <v>5089</v>
      </c>
      <c r="C1615" s="49" t="s">
        <v>5090</v>
      </c>
      <c r="D1615" s="49" t="s">
        <v>7298</v>
      </c>
      <c r="E1615" s="49" t="s">
        <v>7374</v>
      </c>
      <c r="F1615" s="49" t="s">
        <v>7300</v>
      </c>
      <c r="G1615" s="49"/>
      <c r="H1615" s="113">
        <v>277764677</v>
      </c>
      <c r="I1615" s="118">
        <v>277764677</v>
      </c>
      <c r="J1615" s="49"/>
      <c r="K1615" s="49"/>
      <c r="L1615" s="62" t="s">
        <v>650</v>
      </c>
    </row>
    <row r="1616" spans="2:12" ht="124.15">
      <c r="B1616" s="90" t="s">
        <v>4996</v>
      </c>
      <c r="C1616" s="49" t="s">
        <v>4997</v>
      </c>
      <c r="D1616" s="49" t="s">
        <v>7298</v>
      </c>
      <c r="E1616" s="49" t="s">
        <v>7375</v>
      </c>
      <c r="F1616" s="49" t="s">
        <v>7376</v>
      </c>
      <c r="G1616" s="49"/>
      <c r="H1616" s="113">
        <v>282935012</v>
      </c>
      <c r="I1616" s="118">
        <v>282935012</v>
      </c>
      <c r="J1616" s="49"/>
      <c r="K1616" s="49"/>
      <c r="L1616" s="62" t="s">
        <v>650</v>
      </c>
    </row>
    <row r="1617" spans="2:12" ht="96.6">
      <c r="B1617" s="90" t="s">
        <v>5630</v>
      </c>
      <c r="C1617" s="49" t="s">
        <v>5631</v>
      </c>
      <c r="D1617" s="49" t="s">
        <v>7298</v>
      </c>
      <c r="E1617" s="49" t="s">
        <v>7377</v>
      </c>
      <c r="F1617" s="49" t="s">
        <v>7308</v>
      </c>
      <c r="G1617" s="49"/>
      <c r="H1617" s="113">
        <v>284181543</v>
      </c>
      <c r="I1617" s="118">
        <v>284181543</v>
      </c>
      <c r="J1617" s="49"/>
      <c r="K1617" s="49"/>
      <c r="L1617" s="62" t="s">
        <v>650</v>
      </c>
    </row>
    <row r="1618" spans="2:12" ht="96.6">
      <c r="B1618" s="90" t="s">
        <v>5101</v>
      </c>
      <c r="C1618" s="49" t="s">
        <v>5102</v>
      </c>
      <c r="D1618" s="49" t="s">
        <v>7298</v>
      </c>
      <c r="E1618" s="49" t="s">
        <v>7378</v>
      </c>
      <c r="F1618" s="49" t="s">
        <v>7308</v>
      </c>
      <c r="G1618" s="49"/>
      <c r="H1618" s="113">
        <v>295862764</v>
      </c>
      <c r="I1618" s="118">
        <v>295862764</v>
      </c>
      <c r="J1618" s="49"/>
      <c r="K1618" s="49"/>
      <c r="L1618" s="62" t="s">
        <v>650</v>
      </c>
    </row>
    <row r="1619" spans="2:12" ht="124.15">
      <c r="B1619" s="90" t="s">
        <v>6332</v>
      </c>
      <c r="C1619" s="49" t="s">
        <v>6333</v>
      </c>
      <c r="D1619" s="49" t="s">
        <v>7298</v>
      </c>
      <c r="E1619" s="49" t="s">
        <v>7379</v>
      </c>
      <c r="F1619" s="49" t="s">
        <v>7300</v>
      </c>
      <c r="G1619" s="49"/>
      <c r="H1619" s="113">
        <v>315796618</v>
      </c>
      <c r="I1619" s="118">
        <v>315796618</v>
      </c>
      <c r="J1619" s="49"/>
      <c r="K1619" s="49"/>
      <c r="L1619" s="62" t="s">
        <v>650</v>
      </c>
    </row>
    <row r="1620" spans="2:12" ht="179.45">
      <c r="B1620" s="90" t="s">
        <v>612</v>
      </c>
      <c r="C1620" s="49" t="s">
        <v>5316</v>
      </c>
      <c r="D1620" s="49" t="s">
        <v>7361</v>
      </c>
      <c r="E1620" s="49" t="s">
        <v>7380</v>
      </c>
      <c r="F1620" s="49" t="s">
        <v>7308</v>
      </c>
      <c r="G1620" s="49"/>
      <c r="H1620" s="113">
        <v>323631079</v>
      </c>
      <c r="I1620" s="118">
        <v>323631079</v>
      </c>
      <c r="J1620" s="49"/>
      <c r="K1620" s="49"/>
      <c r="L1620" s="62" t="s">
        <v>650</v>
      </c>
    </row>
    <row r="1621" spans="2:12" ht="69">
      <c r="B1621" s="90" t="s">
        <v>4986</v>
      </c>
      <c r="C1621" s="49" t="s">
        <v>4987</v>
      </c>
      <c r="D1621" s="49" t="s">
        <v>7298</v>
      </c>
      <c r="E1621" s="49" t="s">
        <v>7381</v>
      </c>
      <c r="F1621" s="49" t="s">
        <v>7300</v>
      </c>
      <c r="G1621" s="49"/>
      <c r="H1621" s="113">
        <v>330210020</v>
      </c>
      <c r="I1621" s="118">
        <v>330210020</v>
      </c>
      <c r="J1621" s="49"/>
      <c r="K1621" s="49"/>
      <c r="L1621" s="62" t="s">
        <v>650</v>
      </c>
    </row>
    <row r="1622" spans="2:12" ht="96.6">
      <c r="B1622" s="90" t="s">
        <v>5512</v>
      </c>
      <c r="C1622" s="49" t="s">
        <v>5513</v>
      </c>
      <c r="D1622" s="49" t="s">
        <v>7298</v>
      </c>
      <c r="E1622" s="49" t="s">
        <v>7382</v>
      </c>
      <c r="F1622" s="49" t="s">
        <v>7300</v>
      </c>
      <c r="G1622" s="49"/>
      <c r="H1622" s="113">
        <v>333120698</v>
      </c>
      <c r="I1622" s="118">
        <v>333120698</v>
      </c>
      <c r="J1622" s="49"/>
      <c r="K1622" s="49"/>
      <c r="L1622" s="62" t="s">
        <v>650</v>
      </c>
    </row>
    <row r="1623" spans="2:12" ht="124.15">
      <c r="B1623" s="90" t="s">
        <v>6141</v>
      </c>
      <c r="C1623" s="49" t="s">
        <v>6142</v>
      </c>
      <c r="D1623" s="49" t="s">
        <v>7298</v>
      </c>
      <c r="E1623" s="49" t="s">
        <v>7383</v>
      </c>
      <c r="F1623" s="49" t="s">
        <v>7300</v>
      </c>
      <c r="G1623" s="49"/>
      <c r="H1623" s="113">
        <v>349671460</v>
      </c>
      <c r="I1623" s="118">
        <v>349671460</v>
      </c>
      <c r="J1623" s="49"/>
      <c r="K1623" s="49"/>
      <c r="L1623" s="62" t="s">
        <v>650</v>
      </c>
    </row>
    <row r="1624" spans="2:12" ht="96.6">
      <c r="B1624" s="90" t="s">
        <v>532</v>
      </c>
      <c r="C1624" s="49" t="s">
        <v>6125</v>
      </c>
      <c r="D1624" s="49" t="s">
        <v>7298</v>
      </c>
      <c r="E1624" s="49" t="s">
        <v>7384</v>
      </c>
      <c r="F1624" s="49" t="s">
        <v>7300</v>
      </c>
      <c r="G1624" s="49"/>
      <c r="H1624" s="113">
        <v>397754344</v>
      </c>
      <c r="I1624" s="118">
        <v>397754344</v>
      </c>
      <c r="J1624" s="49"/>
      <c r="K1624" s="49"/>
      <c r="L1624" s="62" t="s">
        <v>650</v>
      </c>
    </row>
    <row r="1625" spans="2:12" ht="124.15">
      <c r="B1625" s="90" t="s">
        <v>6123</v>
      </c>
      <c r="C1625" s="49" t="s">
        <v>6124</v>
      </c>
      <c r="D1625" s="49" t="s">
        <v>7298</v>
      </c>
      <c r="E1625" s="49" t="s">
        <v>7385</v>
      </c>
      <c r="F1625" s="49" t="s">
        <v>7300</v>
      </c>
      <c r="G1625" s="49"/>
      <c r="H1625" s="113">
        <v>418313051</v>
      </c>
      <c r="I1625" s="118">
        <v>418313051</v>
      </c>
      <c r="J1625" s="49"/>
      <c r="K1625" s="49"/>
      <c r="L1625" s="62" t="s">
        <v>650</v>
      </c>
    </row>
    <row r="1626" spans="2:12" ht="124.15">
      <c r="B1626" s="90" t="s">
        <v>5099</v>
      </c>
      <c r="C1626" s="49" t="s">
        <v>5100</v>
      </c>
      <c r="D1626" s="49" t="s">
        <v>7298</v>
      </c>
      <c r="E1626" s="49" t="s">
        <v>7386</v>
      </c>
      <c r="F1626" s="49" t="s">
        <v>7300</v>
      </c>
      <c r="G1626" s="49"/>
      <c r="H1626" s="113">
        <v>459275583</v>
      </c>
      <c r="I1626" s="118">
        <v>459275583</v>
      </c>
      <c r="J1626" s="49"/>
      <c r="K1626" s="49"/>
      <c r="L1626" s="62" t="s">
        <v>650</v>
      </c>
    </row>
    <row r="1627" spans="2:12" ht="27.6">
      <c r="B1627" s="90" t="s">
        <v>6066</v>
      </c>
      <c r="C1627" s="49" t="s">
        <v>7387</v>
      </c>
      <c r="D1627" s="49" t="s">
        <v>7298</v>
      </c>
      <c r="E1627" s="49" t="s">
        <v>7388</v>
      </c>
      <c r="F1627" s="49" t="s">
        <v>7308</v>
      </c>
      <c r="G1627" s="49"/>
      <c r="H1627" s="113">
        <v>480093052</v>
      </c>
      <c r="I1627" s="118">
        <v>480093052</v>
      </c>
      <c r="J1627" s="49"/>
      <c r="K1627" s="49"/>
      <c r="L1627" s="62" t="s">
        <v>650</v>
      </c>
    </row>
    <row r="1628" spans="2:12" ht="96.6">
      <c r="B1628" s="90" t="s">
        <v>410</v>
      </c>
      <c r="C1628" s="49" t="s">
        <v>5864</v>
      </c>
      <c r="D1628" s="49" t="s">
        <v>7298</v>
      </c>
      <c r="E1628" s="49" t="s">
        <v>7389</v>
      </c>
      <c r="F1628" s="49" t="s">
        <v>7308</v>
      </c>
      <c r="G1628" s="49"/>
      <c r="H1628" s="113">
        <v>492349100</v>
      </c>
      <c r="I1628" s="118">
        <v>492349100</v>
      </c>
      <c r="J1628" s="49"/>
      <c r="K1628" s="49"/>
      <c r="L1628" s="62" t="s">
        <v>650</v>
      </c>
    </row>
    <row r="1629" spans="2:12" ht="124.15">
      <c r="B1629" s="90" t="s">
        <v>489</v>
      </c>
      <c r="C1629" s="49" t="s">
        <v>7218</v>
      </c>
      <c r="D1629" s="49" t="s">
        <v>7361</v>
      </c>
      <c r="E1629" s="49" t="s">
        <v>7219</v>
      </c>
      <c r="F1629" s="49" t="s">
        <v>7308</v>
      </c>
      <c r="G1629" s="49"/>
      <c r="H1629" s="113">
        <v>510288985</v>
      </c>
      <c r="I1629" s="118">
        <v>510288985</v>
      </c>
      <c r="J1629" s="49"/>
      <c r="K1629" s="49"/>
      <c r="L1629" s="62" t="s">
        <v>650</v>
      </c>
    </row>
    <row r="1630" spans="2:12" ht="96.6">
      <c r="B1630" s="90" t="s">
        <v>6119</v>
      </c>
      <c r="C1630" s="49" t="s">
        <v>6929</v>
      </c>
      <c r="D1630" s="49" t="s">
        <v>7298</v>
      </c>
      <c r="E1630" s="49" t="s">
        <v>7390</v>
      </c>
      <c r="F1630" s="49" t="s">
        <v>7300</v>
      </c>
      <c r="G1630" s="49"/>
      <c r="H1630" s="113">
        <v>538503473</v>
      </c>
      <c r="I1630" s="118">
        <v>538503473</v>
      </c>
      <c r="J1630" s="49"/>
      <c r="K1630" s="49"/>
      <c r="L1630" s="62" t="s">
        <v>650</v>
      </c>
    </row>
    <row r="1631" spans="2:12" ht="151.9">
      <c r="B1631" s="90" t="s">
        <v>5933</v>
      </c>
      <c r="C1631" s="49" t="s">
        <v>5934</v>
      </c>
      <c r="D1631" s="49" t="s">
        <v>7361</v>
      </c>
      <c r="E1631" s="49" t="s">
        <v>7391</v>
      </c>
      <c r="F1631" s="49" t="s">
        <v>7308</v>
      </c>
      <c r="G1631" s="49"/>
      <c r="H1631" s="113">
        <v>549423990</v>
      </c>
      <c r="I1631" s="118">
        <v>549423990</v>
      </c>
      <c r="J1631" s="49"/>
      <c r="K1631" s="49"/>
      <c r="L1631" s="62" t="s">
        <v>650</v>
      </c>
    </row>
    <row r="1632" spans="2:12" ht="96.6">
      <c r="B1632" s="90" t="s">
        <v>5082</v>
      </c>
      <c r="C1632" s="49" t="s">
        <v>5083</v>
      </c>
      <c r="D1632" s="49" t="s">
        <v>7298</v>
      </c>
      <c r="E1632" s="49" t="s">
        <v>7303</v>
      </c>
      <c r="F1632" s="49" t="s">
        <v>7308</v>
      </c>
      <c r="G1632" s="49"/>
      <c r="H1632" s="113">
        <v>555128188</v>
      </c>
      <c r="I1632" s="118">
        <v>555128188</v>
      </c>
      <c r="J1632" s="49"/>
      <c r="K1632" s="49"/>
      <c r="L1632" s="62" t="s">
        <v>650</v>
      </c>
    </row>
    <row r="1633" spans="2:12" ht="151.9">
      <c r="B1633" s="90" t="s">
        <v>6048</v>
      </c>
      <c r="C1633" s="49" t="s">
        <v>6049</v>
      </c>
      <c r="D1633" s="49" t="s">
        <v>7298</v>
      </c>
      <c r="E1633" s="49" t="s">
        <v>7392</v>
      </c>
      <c r="F1633" s="49" t="s">
        <v>7308</v>
      </c>
      <c r="G1633" s="49"/>
      <c r="H1633" s="113">
        <v>567365641</v>
      </c>
      <c r="I1633" s="118">
        <v>567365641</v>
      </c>
      <c r="J1633" s="49"/>
      <c r="K1633" s="49"/>
      <c r="L1633" s="62" t="s">
        <v>650</v>
      </c>
    </row>
    <row r="1634" spans="2:12" ht="151.9">
      <c r="B1634" s="90" t="s">
        <v>5862</v>
      </c>
      <c r="C1634" s="49" t="s">
        <v>6604</v>
      </c>
      <c r="D1634" s="49" t="s">
        <v>7298</v>
      </c>
      <c r="E1634" s="49" t="s">
        <v>7393</v>
      </c>
      <c r="F1634" s="49" t="s">
        <v>7300</v>
      </c>
      <c r="G1634" s="49"/>
      <c r="H1634" s="113">
        <v>641000733</v>
      </c>
      <c r="I1634" s="118">
        <v>641000733</v>
      </c>
      <c r="J1634" s="49"/>
      <c r="K1634" s="49"/>
      <c r="L1634" s="62" t="s">
        <v>650</v>
      </c>
    </row>
    <row r="1635" spans="2:12" ht="124.15">
      <c r="B1635" s="90" t="s">
        <v>6062</v>
      </c>
      <c r="C1635" s="49" t="s">
        <v>6063</v>
      </c>
      <c r="D1635" s="49" t="s">
        <v>7361</v>
      </c>
      <c r="E1635" s="49" t="s">
        <v>7394</v>
      </c>
      <c r="F1635" s="49" t="s">
        <v>7308</v>
      </c>
      <c r="G1635" s="49"/>
      <c r="H1635" s="113">
        <v>715318928</v>
      </c>
      <c r="I1635" s="118">
        <v>715318928</v>
      </c>
      <c r="J1635" s="49"/>
      <c r="K1635" s="49"/>
      <c r="L1635" s="62" t="s">
        <v>650</v>
      </c>
    </row>
    <row r="1636" spans="2:12" ht="151.9">
      <c r="B1636" s="90" t="s">
        <v>5726</v>
      </c>
      <c r="C1636" s="49" t="s">
        <v>5727</v>
      </c>
      <c r="D1636" s="49" t="s">
        <v>7298</v>
      </c>
      <c r="E1636" s="49" t="s">
        <v>7221</v>
      </c>
      <c r="F1636" s="49" t="s">
        <v>7308</v>
      </c>
      <c r="G1636" s="49"/>
      <c r="H1636" s="113">
        <v>798927494</v>
      </c>
      <c r="I1636" s="118">
        <v>798927494</v>
      </c>
      <c r="J1636" s="49"/>
      <c r="K1636" s="49"/>
      <c r="L1636" s="62" t="s">
        <v>650</v>
      </c>
    </row>
    <row r="1637" spans="2:12" ht="124.15">
      <c r="B1637" s="90" t="s">
        <v>4778</v>
      </c>
      <c r="C1637" s="49" t="s">
        <v>7395</v>
      </c>
      <c r="D1637" s="49" t="s">
        <v>7298</v>
      </c>
      <c r="E1637" s="49" t="s">
        <v>7396</v>
      </c>
      <c r="F1637" s="49" t="s">
        <v>7308</v>
      </c>
      <c r="G1637" s="49"/>
      <c r="H1637" s="113">
        <v>808511799</v>
      </c>
      <c r="I1637" s="118">
        <v>808511799</v>
      </c>
      <c r="J1637" s="49"/>
      <c r="K1637" s="49"/>
      <c r="L1637" s="62" t="s">
        <v>650</v>
      </c>
    </row>
    <row r="1638" spans="2:12" ht="96.6">
      <c r="B1638" s="90" t="s">
        <v>6013</v>
      </c>
      <c r="C1638" s="49" t="s">
        <v>6014</v>
      </c>
      <c r="D1638" s="49" t="s">
        <v>7298</v>
      </c>
      <c r="E1638" s="49" t="s">
        <v>7397</v>
      </c>
      <c r="F1638" s="49" t="s">
        <v>7300</v>
      </c>
      <c r="G1638" s="49"/>
      <c r="H1638" s="113">
        <v>841868529</v>
      </c>
      <c r="I1638" s="118">
        <v>841868529</v>
      </c>
      <c r="J1638" s="49"/>
      <c r="K1638" s="49"/>
      <c r="L1638" s="62" t="s">
        <v>650</v>
      </c>
    </row>
    <row r="1639" spans="2:12" ht="96.6">
      <c r="B1639" s="90" t="s">
        <v>5802</v>
      </c>
      <c r="C1639" s="49" t="s">
        <v>5803</v>
      </c>
      <c r="D1639" s="49" t="s">
        <v>7298</v>
      </c>
      <c r="E1639" s="49" t="s">
        <v>7398</v>
      </c>
      <c r="F1639" s="49" t="s">
        <v>7300</v>
      </c>
      <c r="G1639" s="49"/>
      <c r="H1639" s="113">
        <v>849449724</v>
      </c>
      <c r="I1639" s="118">
        <v>849449724</v>
      </c>
      <c r="J1639" s="49"/>
      <c r="K1639" s="49"/>
      <c r="L1639" s="62" t="s">
        <v>650</v>
      </c>
    </row>
    <row r="1640" spans="2:12" ht="69">
      <c r="B1640" s="90" t="s">
        <v>5207</v>
      </c>
      <c r="C1640" s="49" t="s">
        <v>5208</v>
      </c>
      <c r="D1640" s="49" t="s">
        <v>7298</v>
      </c>
      <c r="E1640" s="49" t="s">
        <v>7238</v>
      </c>
      <c r="F1640" s="49" t="s">
        <v>7308</v>
      </c>
      <c r="G1640" s="49"/>
      <c r="H1640" s="113">
        <v>916461750</v>
      </c>
      <c r="I1640" s="118">
        <v>916461750</v>
      </c>
      <c r="J1640" s="49"/>
      <c r="K1640" s="49"/>
      <c r="L1640" s="62" t="s">
        <v>650</v>
      </c>
    </row>
    <row r="1641" spans="2:12">
      <c r="B1641" s="90" t="s">
        <v>418</v>
      </c>
      <c r="C1641" s="49" t="s">
        <v>7399</v>
      </c>
      <c r="D1641" s="49" t="s">
        <v>7361</v>
      </c>
      <c r="E1641" s="49" t="s">
        <v>7400</v>
      </c>
      <c r="F1641" s="49" t="s">
        <v>7308</v>
      </c>
      <c r="G1641" s="49"/>
      <c r="H1641" s="113">
        <v>1252607809</v>
      </c>
      <c r="I1641" s="118">
        <v>1252607809</v>
      </c>
      <c r="J1641" s="49"/>
      <c r="K1641" s="49"/>
      <c r="L1641" s="62" t="s">
        <v>650</v>
      </c>
    </row>
    <row r="1642" spans="2:12" ht="96.6">
      <c r="B1642" s="90" t="s">
        <v>6042</v>
      </c>
      <c r="C1642" s="49" t="s">
        <v>6043</v>
      </c>
      <c r="D1642" s="49" t="s">
        <v>7298</v>
      </c>
      <c r="E1642" s="49" t="s">
        <v>7401</v>
      </c>
      <c r="F1642" s="49" t="s">
        <v>7300</v>
      </c>
      <c r="G1642" s="49"/>
      <c r="H1642" s="113">
        <v>1393281737</v>
      </c>
      <c r="I1642" s="118">
        <v>1393281737</v>
      </c>
      <c r="J1642" s="49"/>
      <c r="K1642" s="49"/>
      <c r="L1642" s="62" t="s">
        <v>650</v>
      </c>
    </row>
    <row r="1643" spans="2:12" ht="96.6">
      <c r="B1643" s="90" t="s">
        <v>5722</v>
      </c>
      <c r="C1643" s="49" t="s">
        <v>7402</v>
      </c>
      <c r="D1643" s="49" t="s">
        <v>7298</v>
      </c>
      <c r="E1643" s="49" t="s">
        <v>7403</v>
      </c>
      <c r="F1643" s="49" t="s">
        <v>7300</v>
      </c>
      <c r="G1643" s="49"/>
      <c r="H1643" s="113">
        <v>1407406524</v>
      </c>
      <c r="I1643" s="118">
        <v>1407406524</v>
      </c>
      <c r="J1643" s="49"/>
      <c r="K1643" s="49"/>
      <c r="L1643" s="62" t="s">
        <v>650</v>
      </c>
    </row>
    <row r="1644" spans="2:12" ht="124.15">
      <c r="B1644" s="90" t="s">
        <v>5255</v>
      </c>
      <c r="C1644" s="49" t="s">
        <v>7404</v>
      </c>
      <c r="D1644" s="49" t="s">
        <v>7298</v>
      </c>
      <c r="E1644" s="49" t="s">
        <v>7405</v>
      </c>
      <c r="F1644" s="49" t="s">
        <v>7308</v>
      </c>
      <c r="G1644" s="49"/>
      <c r="H1644" s="113">
        <v>1586938334</v>
      </c>
      <c r="I1644" s="118">
        <v>1586938334</v>
      </c>
      <c r="J1644" s="49"/>
      <c r="K1644" s="49"/>
      <c r="L1644" s="62" t="s">
        <v>650</v>
      </c>
    </row>
    <row r="1645" spans="2:12" ht="124.15">
      <c r="B1645" s="90" t="s">
        <v>6329</v>
      </c>
      <c r="C1645" s="49" t="s">
        <v>4734</v>
      </c>
      <c r="D1645" s="49" t="s">
        <v>7361</v>
      </c>
      <c r="E1645" s="49" t="s">
        <v>7406</v>
      </c>
      <c r="F1645" s="49" t="s">
        <v>7308</v>
      </c>
      <c r="G1645" s="49"/>
      <c r="H1645" s="113">
        <v>2006393181</v>
      </c>
      <c r="I1645" s="118">
        <v>2006393181</v>
      </c>
      <c r="J1645" s="49"/>
      <c r="K1645" s="49"/>
      <c r="L1645" s="62" t="s">
        <v>650</v>
      </c>
    </row>
    <row r="1646" spans="2:12" ht="96.6">
      <c r="B1646" s="90" t="s">
        <v>464</v>
      </c>
      <c r="C1646" s="49" t="s">
        <v>5524</v>
      </c>
      <c r="D1646" s="49" t="s">
        <v>7361</v>
      </c>
      <c r="E1646" s="49" t="s">
        <v>7227</v>
      </c>
      <c r="F1646" s="49" t="s">
        <v>7308</v>
      </c>
      <c r="G1646" s="49"/>
      <c r="H1646" s="113">
        <v>2074704949</v>
      </c>
      <c r="I1646" s="118">
        <v>2074704949</v>
      </c>
      <c r="J1646" s="49"/>
      <c r="K1646" s="49"/>
      <c r="L1646" s="62" t="s">
        <v>650</v>
      </c>
    </row>
    <row r="1647" spans="2:12" ht="124.15">
      <c r="B1647" s="107" t="s">
        <v>6034</v>
      </c>
      <c r="C1647" s="49" t="s">
        <v>6035</v>
      </c>
      <c r="D1647" s="49" t="s">
        <v>7298</v>
      </c>
      <c r="E1647" s="49" t="s">
        <v>7407</v>
      </c>
      <c r="F1647" s="49" t="s">
        <v>7308</v>
      </c>
      <c r="G1647" s="49"/>
      <c r="H1647" s="113">
        <v>2239294084</v>
      </c>
      <c r="I1647" s="118">
        <v>2239294084</v>
      </c>
      <c r="J1647" s="49"/>
      <c r="K1647" s="49"/>
      <c r="L1647" s="62" t="s">
        <v>650</v>
      </c>
    </row>
    <row r="1648" spans="2:12" ht="96.6">
      <c r="B1648" s="90" t="s">
        <v>5253</v>
      </c>
      <c r="C1648" s="49" t="s">
        <v>5254</v>
      </c>
      <c r="D1648" s="49" t="s">
        <v>7298</v>
      </c>
      <c r="E1648" s="49" t="s">
        <v>7408</v>
      </c>
      <c r="F1648" s="49" t="s">
        <v>7308</v>
      </c>
      <c r="G1648" s="49"/>
      <c r="H1648" s="113">
        <v>2317494314</v>
      </c>
      <c r="I1648" s="118">
        <v>2317494314</v>
      </c>
      <c r="J1648" s="49"/>
      <c r="K1648" s="49"/>
      <c r="L1648" s="62" t="s">
        <v>650</v>
      </c>
    </row>
    <row r="1649" spans="2:12" ht="124.15">
      <c r="B1649" s="90" t="s">
        <v>459</v>
      </c>
      <c r="C1649" s="49" t="s">
        <v>6027</v>
      </c>
      <c r="D1649" s="49" t="s">
        <v>7298</v>
      </c>
      <c r="E1649" s="49" t="s">
        <v>7409</v>
      </c>
      <c r="F1649" s="49" t="s">
        <v>7308</v>
      </c>
      <c r="G1649" s="49"/>
      <c r="H1649" s="113">
        <v>2712048632</v>
      </c>
      <c r="I1649" s="118">
        <v>2712048632</v>
      </c>
      <c r="J1649" s="49"/>
      <c r="K1649" s="49"/>
      <c r="L1649" s="62" t="s">
        <v>650</v>
      </c>
    </row>
    <row r="1650" spans="2:12" ht="151.9">
      <c r="B1650" s="90" t="s">
        <v>5806</v>
      </c>
      <c r="C1650" s="49" t="s">
        <v>5807</v>
      </c>
      <c r="D1650" s="49" t="s">
        <v>7361</v>
      </c>
      <c r="E1650" s="49" t="s">
        <v>7410</v>
      </c>
      <c r="F1650" s="49" t="s">
        <v>7308</v>
      </c>
      <c r="G1650" s="49"/>
      <c r="H1650" s="113">
        <v>3210721333</v>
      </c>
      <c r="I1650" s="118">
        <v>3210721333</v>
      </c>
      <c r="J1650" s="49"/>
      <c r="K1650" s="49"/>
      <c r="L1650" s="62" t="s">
        <v>650</v>
      </c>
    </row>
    <row r="1651" spans="2:12" ht="96.6">
      <c r="B1651" s="90" t="s">
        <v>5385</v>
      </c>
      <c r="C1651" s="49" t="s">
        <v>7002</v>
      </c>
      <c r="D1651" s="49" t="s">
        <v>7298</v>
      </c>
      <c r="E1651" s="49" t="s">
        <v>7411</v>
      </c>
      <c r="F1651" s="49" t="s">
        <v>7300</v>
      </c>
      <c r="G1651" s="49"/>
      <c r="H1651" s="113">
        <v>4880475757</v>
      </c>
      <c r="I1651" s="118">
        <v>4880475757</v>
      </c>
      <c r="J1651" s="49"/>
      <c r="K1651" s="49"/>
      <c r="L1651" s="62" t="s">
        <v>650</v>
      </c>
    </row>
    <row r="1652" spans="2:12" ht="96.6">
      <c r="B1652" s="90" t="s">
        <v>627</v>
      </c>
      <c r="C1652" s="49" t="s">
        <v>5342</v>
      </c>
      <c r="D1652" s="49" t="s">
        <v>7298</v>
      </c>
      <c r="E1652" s="49" t="s">
        <v>7412</v>
      </c>
      <c r="F1652" s="49" t="s">
        <v>7300</v>
      </c>
      <c r="G1652" s="49"/>
      <c r="H1652" s="113">
        <v>4931740952</v>
      </c>
      <c r="I1652" s="118">
        <v>4931740952</v>
      </c>
      <c r="J1652" s="49"/>
      <c r="K1652" s="49"/>
      <c r="L1652" s="62" t="s">
        <v>650</v>
      </c>
    </row>
    <row r="1653" spans="2:12" ht="124.15">
      <c r="B1653" s="90" t="s">
        <v>5661</v>
      </c>
      <c r="C1653" s="49" t="s">
        <v>5662</v>
      </c>
      <c r="D1653" s="49" t="s">
        <v>7361</v>
      </c>
      <c r="E1653" s="49" t="s">
        <v>7413</v>
      </c>
      <c r="F1653" s="49" t="s">
        <v>7308</v>
      </c>
      <c r="G1653" s="49"/>
      <c r="H1653" s="113">
        <v>6375958217</v>
      </c>
      <c r="I1653" s="118">
        <v>6375958217</v>
      </c>
      <c r="J1653" s="49"/>
      <c r="K1653" s="49"/>
      <c r="L1653" s="62" t="s">
        <v>650</v>
      </c>
    </row>
    <row r="1654" spans="2:12" ht="124.15">
      <c r="B1654" s="90" t="s">
        <v>5401</v>
      </c>
      <c r="C1654" s="49" t="s">
        <v>5402</v>
      </c>
      <c r="D1654" s="49" t="s">
        <v>7298</v>
      </c>
      <c r="E1654" s="49" t="s">
        <v>7414</v>
      </c>
      <c r="F1654" s="49" t="s">
        <v>7300</v>
      </c>
      <c r="G1654" s="49"/>
      <c r="H1654" s="113">
        <v>6491111826</v>
      </c>
      <c r="I1654" s="118">
        <v>6491111826</v>
      </c>
      <c r="J1654" s="49"/>
      <c r="K1654" s="49"/>
      <c r="L1654" s="62" t="s">
        <v>650</v>
      </c>
    </row>
    <row r="1655" spans="2:12" ht="96.6">
      <c r="B1655" s="90" t="s">
        <v>439</v>
      </c>
      <c r="C1655" s="49" t="s">
        <v>7048</v>
      </c>
      <c r="D1655" s="49" t="s">
        <v>7361</v>
      </c>
      <c r="E1655" s="49" t="s">
        <v>7223</v>
      </c>
      <c r="F1655" s="49" t="s">
        <v>7308</v>
      </c>
      <c r="G1655" s="49"/>
      <c r="H1655" s="113">
        <v>6502845779</v>
      </c>
      <c r="I1655" s="118">
        <v>6502845779</v>
      </c>
      <c r="J1655" s="49"/>
      <c r="K1655" s="49"/>
      <c r="L1655" s="62" t="s">
        <v>650</v>
      </c>
    </row>
    <row r="1656" spans="2:12" ht="69">
      <c r="B1656" s="90" t="s">
        <v>608</v>
      </c>
      <c r="C1656" s="49" t="s">
        <v>7252</v>
      </c>
      <c r="D1656" s="49" t="s">
        <v>7361</v>
      </c>
      <c r="E1656" s="49" t="s">
        <v>7415</v>
      </c>
      <c r="F1656" s="49" t="s">
        <v>7308</v>
      </c>
      <c r="G1656" s="49"/>
      <c r="H1656" s="113">
        <v>8657998316</v>
      </c>
      <c r="I1656" s="118">
        <v>8657998316</v>
      </c>
      <c r="J1656" s="49"/>
      <c r="K1656" s="49"/>
      <c r="L1656" s="62" t="s">
        <v>650</v>
      </c>
    </row>
    <row r="1657" spans="2:12" ht="151.9">
      <c r="B1657" s="90" t="s">
        <v>6098</v>
      </c>
      <c r="C1657" s="49" t="s">
        <v>6099</v>
      </c>
      <c r="D1657" s="49" t="s">
        <v>7298</v>
      </c>
      <c r="E1657" s="49" t="s">
        <v>7416</v>
      </c>
      <c r="F1657" s="49" t="s">
        <v>7300</v>
      </c>
      <c r="G1657" s="49"/>
      <c r="H1657" s="113">
        <v>11356306549</v>
      </c>
      <c r="I1657" s="118">
        <v>11356306549</v>
      </c>
      <c r="J1657" s="49"/>
      <c r="K1657" s="49"/>
      <c r="L1657" s="62" t="s">
        <v>650</v>
      </c>
    </row>
    <row r="1658" spans="2:12" ht="151.9">
      <c r="B1658" s="90" t="s">
        <v>7417</v>
      </c>
      <c r="C1658" s="49" t="s">
        <v>7418</v>
      </c>
      <c r="D1658" s="49" t="s">
        <v>7361</v>
      </c>
      <c r="E1658" s="49" t="s">
        <v>7419</v>
      </c>
      <c r="F1658" s="49" t="s">
        <v>7308</v>
      </c>
      <c r="G1658" s="49"/>
      <c r="H1658" s="113">
        <v>15861027395</v>
      </c>
      <c r="I1658" s="118">
        <v>15861027395</v>
      </c>
      <c r="J1658" s="49"/>
      <c r="K1658" s="49"/>
      <c r="L1658" s="62" t="s">
        <v>650</v>
      </c>
    </row>
    <row r="1659" spans="2:12" ht="124.15">
      <c r="B1659" s="90" t="s">
        <v>6064</v>
      </c>
      <c r="C1659" s="49" t="s">
        <v>6065</v>
      </c>
      <c r="D1659" s="49" t="s">
        <v>7298</v>
      </c>
      <c r="E1659" s="49" t="s">
        <v>7420</v>
      </c>
      <c r="F1659" s="49" t="s">
        <v>7300</v>
      </c>
      <c r="G1659" s="49"/>
      <c r="H1659" s="113">
        <v>22528482930</v>
      </c>
      <c r="I1659" s="118">
        <v>22528482930</v>
      </c>
      <c r="J1659" s="49"/>
      <c r="K1659" s="49"/>
      <c r="L1659" s="62" t="s">
        <v>650</v>
      </c>
    </row>
    <row r="1660" spans="2:12">
      <c r="B1660" s="90" t="s">
        <v>5257</v>
      </c>
      <c r="C1660" s="49" t="s">
        <v>7421</v>
      </c>
      <c r="D1660" s="49" t="s">
        <v>667</v>
      </c>
      <c r="E1660" s="49" t="s">
        <v>7422</v>
      </c>
      <c r="F1660" s="49" t="s">
        <v>6371</v>
      </c>
      <c r="G1660" s="49"/>
      <c r="H1660" s="113"/>
      <c r="I1660" s="118">
        <v>24340500</v>
      </c>
      <c r="J1660" s="49" t="s">
        <v>981</v>
      </c>
      <c r="K1660" s="49" t="s">
        <v>6375</v>
      </c>
      <c r="L1660" s="62" t="s">
        <v>745</v>
      </c>
    </row>
    <row r="1661" spans="2:12">
      <c r="B1661" s="90" t="s">
        <v>6050</v>
      </c>
      <c r="C1661" s="49" t="s">
        <v>6668</v>
      </c>
      <c r="D1661" s="49"/>
      <c r="E1661" s="49" t="s">
        <v>7423</v>
      </c>
      <c r="F1661" s="49" t="s">
        <v>7424</v>
      </c>
      <c r="G1661" s="49"/>
      <c r="H1661" s="113">
        <v>71695028</v>
      </c>
      <c r="I1661" s="49"/>
      <c r="J1661" s="49"/>
      <c r="K1661" s="49"/>
      <c r="L1661" s="62" t="s">
        <v>785</v>
      </c>
    </row>
    <row r="1662" spans="2:12">
      <c r="B1662" s="90" t="s">
        <v>5789</v>
      </c>
      <c r="C1662" s="49" t="s">
        <v>5790</v>
      </c>
      <c r="D1662" s="49"/>
      <c r="E1662" s="49" t="s">
        <v>7425</v>
      </c>
      <c r="F1662" s="49" t="s">
        <v>7426</v>
      </c>
      <c r="G1662" s="49"/>
      <c r="H1662" s="113">
        <v>68200000</v>
      </c>
      <c r="I1662" s="49"/>
      <c r="J1662" s="49"/>
      <c r="K1662" s="49"/>
      <c r="L1662" s="62" t="s">
        <v>785</v>
      </c>
    </row>
    <row r="1663" spans="2:12" ht="55.15">
      <c r="B1663" s="90" t="s">
        <v>5340</v>
      </c>
      <c r="C1663" s="49" t="s">
        <v>5341</v>
      </c>
      <c r="D1663" s="49"/>
      <c r="E1663" s="49" t="s">
        <v>7427</v>
      </c>
      <c r="F1663" s="49" t="s">
        <v>7428</v>
      </c>
      <c r="G1663" s="49"/>
      <c r="H1663" s="113">
        <v>66650208</v>
      </c>
      <c r="I1663" s="49"/>
      <c r="J1663" s="49"/>
      <c r="K1663" s="49"/>
      <c r="L1663" s="62" t="s">
        <v>785</v>
      </c>
    </row>
    <row r="1664" spans="2:12" ht="27.6">
      <c r="B1664" s="90" t="s">
        <v>6332</v>
      </c>
      <c r="C1664" s="49" t="s">
        <v>6333</v>
      </c>
      <c r="D1664" s="49"/>
      <c r="E1664" s="49" t="s">
        <v>981</v>
      </c>
      <c r="F1664" s="49" t="s">
        <v>7429</v>
      </c>
      <c r="G1664" s="49" t="s">
        <v>7430</v>
      </c>
      <c r="H1664" s="113">
        <v>329227729</v>
      </c>
      <c r="I1664" s="49">
        <v>329227729</v>
      </c>
      <c r="J1664" s="49" t="s">
        <v>3319</v>
      </c>
      <c r="K1664" s="49" t="s">
        <v>7431</v>
      </c>
      <c r="L1664" s="62" t="s">
        <v>755</v>
      </c>
    </row>
    <row r="1665" spans="2:12" ht="27.6">
      <c r="B1665" s="90" t="s">
        <v>6064</v>
      </c>
      <c r="C1665" s="49" t="s">
        <v>5441</v>
      </c>
      <c r="D1665" s="49"/>
      <c r="E1665" s="49" t="s">
        <v>981</v>
      </c>
      <c r="F1665" s="49" t="s">
        <v>7432</v>
      </c>
      <c r="G1665" s="49" t="s">
        <v>7430</v>
      </c>
      <c r="H1665" s="113">
        <v>1136108733</v>
      </c>
      <c r="I1665" s="49">
        <v>1136108733</v>
      </c>
      <c r="J1665" s="49" t="s">
        <v>3319</v>
      </c>
      <c r="K1665" s="49" t="s">
        <v>7431</v>
      </c>
      <c r="L1665" s="62" t="s">
        <v>755</v>
      </c>
    </row>
    <row r="1666" spans="2:12" ht="27.6">
      <c r="B1666" s="90" t="s">
        <v>5698</v>
      </c>
      <c r="C1666" s="49" t="s">
        <v>7433</v>
      </c>
      <c r="D1666" s="49"/>
      <c r="E1666" s="49" t="s">
        <v>981</v>
      </c>
      <c r="F1666" s="49" t="s">
        <v>7434</v>
      </c>
      <c r="G1666" s="49" t="s">
        <v>7430</v>
      </c>
      <c r="H1666" s="113">
        <v>257310800</v>
      </c>
      <c r="I1666" s="49">
        <v>257310800</v>
      </c>
      <c r="J1666" s="49" t="s">
        <v>3319</v>
      </c>
      <c r="K1666" s="49" t="s">
        <v>7431</v>
      </c>
      <c r="L1666" s="62" t="s">
        <v>755</v>
      </c>
    </row>
    <row r="1667" spans="2:12" ht="27.6">
      <c r="B1667" s="90" t="s">
        <v>4814</v>
      </c>
      <c r="C1667" s="49" t="s">
        <v>4815</v>
      </c>
      <c r="D1667" s="49"/>
      <c r="E1667" s="49" t="s">
        <v>3319</v>
      </c>
      <c r="F1667" s="49" t="s">
        <v>7435</v>
      </c>
      <c r="G1667" s="49" t="s">
        <v>7430</v>
      </c>
      <c r="H1667" s="113">
        <v>42157845</v>
      </c>
      <c r="I1667" s="49">
        <v>42157845</v>
      </c>
      <c r="J1667" s="49" t="s">
        <v>3319</v>
      </c>
      <c r="K1667" s="49" t="s">
        <v>7431</v>
      </c>
      <c r="L1667" s="62" t="s">
        <v>755</v>
      </c>
    </row>
    <row r="1668" spans="2:12" ht="27.6">
      <c r="B1668" s="90" t="s">
        <v>4808</v>
      </c>
      <c r="C1668" s="49" t="s">
        <v>4809</v>
      </c>
      <c r="D1668" s="49"/>
      <c r="E1668" s="49" t="s">
        <v>3319</v>
      </c>
      <c r="F1668" s="49" t="s">
        <v>7436</v>
      </c>
      <c r="G1668" s="49" t="s">
        <v>7430</v>
      </c>
      <c r="H1668" s="113">
        <v>278989900</v>
      </c>
      <c r="I1668" s="49">
        <v>278989900</v>
      </c>
      <c r="J1668" s="49" t="s">
        <v>3319</v>
      </c>
      <c r="K1668" s="49" t="s">
        <v>7431</v>
      </c>
      <c r="L1668" s="62" t="s">
        <v>755</v>
      </c>
    </row>
    <row r="1669" spans="2:12" ht="27.6">
      <c r="B1669" s="90" t="s">
        <v>4824</v>
      </c>
      <c r="C1669" s="49" t="s">
        <v>4825</v>
      </c>
      <c r="D1669" s="49"/>
      <c r="E1669" s="49" t="s">
        <v>3319</v>
      </c>
      <c r="F1669" s="49" t="s">
        <v>7437</v>
      </c>
      <c r="G1669" s="49" t="s">
        <v>7430</v>
      </c>
      <c r="H1669" s="113">
        <v>25180693</v>
      </c>
      <c r="I1669" s="49">
        <v>25180693</v>
      </c>
      <c r="J1669" s="49" t="s">
        <v>3319</v>
      </c>
      <c r="K1669" s="49" t="s">
        <v>7431</v>
      </c>
      <c r="L1669" s="62" t="s">
        <v>755</v>
      </c>
    </row>
    <row r="1670" spans="2:12" ht="27.6">
      <c r="B1670" s="90" t="s">
        <v>4806</v>
      </c>
      <c r="C1670" s="49" t="s">
        <v>4807</v>
      </c>
      <c r="D1670" s="49"/>
      <c r="E1670" s="49" t="s">
        <v>3319</v>
      </c>
      <c r="F1670" s="49" t="s">
        <v>7438</v>
      </c>
      <c r="G1670" s="49" t="s">
        <v>7430</v>
      </c>
      <c r="H1670" s="113">
        <v>91971501</v>
      </c>
      <c r="I1670" s="49">
        <v>91971501</v>
      </c>
      <c r="J1670" s="49" t="s">
        <v>3319</v>
      </c>
      <c r="K1670" s="49" t="s">
        <v>7431</v>
      </c>
      <c r="L1670" s="62" t="s">
        <v>755</v>
      </c>
    </row>
    <row r="1671" spans="2:12" ht="27.6">
      <c r="B1671" s="90" t="s">
        <v>6054</v>
      </c>
      <c r="C1671" s="49" t="s">
        <v>7439</v>
      </c>
      <c r="D1671" s="49"/>
      <c r="E1671" s="49" t="s">
        <v>3319</v>
      </c>
      <c r="F1671" s="49" t="s">
        <v>7440</v>
      </c>
      <c r="G1671" s="49" t="s">
        <v>7430</v>
      </c>
      <c r="H1671" s="113">
        <v>437050101</v>
      </c>
      <c r="I1671" s="49">
        <v>437050101</v>
      </c>
      <c r="J1671" s="49" t="s">
        <v>3319</v>
      </c>
      <c r="K1671" s="49" t="s">
        <v>7431</v>
      </c>
      <c r="L1671" s="62" t="s">
        <v>755</v>
      </c>
    </row>
    <row r="1672" spans="2:12" ht="27.6">
      <c r="B1672" s="90" t="s">
        <v>4800</v>
      </c>
      <c r="C1672" s="49" t="s">
        <v>4801</v>
      </c>
      <c r="D1672" s="49"/>
      <c r="E1672" s="49"/>
      <c r="F1672" s="49"/>
      <c r="G1672" s="49"/>
      <c r="H1672" s="113">
        <v>978576581</v>
      </c>
      <c r="I1672" s="49"/>
      <c r="J1672" s="49"/>
      <c r="K1672" s="49"/>
      <c r="L1672" s="62" t="s">
        <v>778</v>
      </c>
    </row>
    <row r="1673" spans="2:12">
      <c r="B1673" s="90" t="s">
        <v>4802</v>
      </c>
      <c r="C1673" s="49" t="s">
        <v>4803</v>
      </c>
      <c r="D1673" s="49"/>
      <c r="E1673" s="49"/>
      <c r="F1673" s="49"/>
      <c r="G1673" s="49"/>
      <c r="H1673" s="113">
        <v>234710504</v>
      </c>
      <c r="I1673" s="49"/>
      <c r="J1673" s="49"/>
      <c r="K1673" s="49"/>
      <c r="L1673" s="62" t="s">
        <v>778</v>
      </c>
    </row>
    <row r="1674" spans="2:12">
      <c r="B1674" s="90" t="s">
        <v>4804</v>
      </c>
      <c r="C1674" s="49" t="s">
        <v>4805</v>
      </c>
      <c r="D1674" s="49"/>
      <c r="E1674" s="49"/>
      <c r="F1674" s="49"/>
      <c r="G1674" s="49"/>
      <c r="H1674" s="113">
        <v>774163153</v>
      </c>
      <c r="I1674" s="49"/>
      <c r="J1674" s="49"/>
      <c r="K1674" s="49"/>
      <c r="L1674" s="62" t="s">
        <v>778</v>
      </c>
    </row>
    <row r="1675" spans="2:12">
      <c r="B1675" s="90" t="s">
        <v>4810</v>
      </c>
      <c r="C1675" s="49" t="s">
        <v>4811</v>
      </c>
      <c r="D1675" s="49"/>
      <c r="E1675" s="49"/>
      <c r="F1675" s="49"/>
      <c r="G1675" s="49"/>
      <c r="H1675" s="113">
        <v>1034253578</v>
      </c>
      <c r="I1675" s="49"/>
      <c r="J1675" s="49"/>
      <c r="K1675" s="49"/>
      <c r="L1675" s="62" t="s">
        <v>778</v>
      </c>
    </row>
    <row r="1676" spans="2:12" ht="41.45">
      <c r="B1676" s="90" t="s">
        <v>4816</v>
      </c>
      <c r="C1676" s="49" t="s">
        <v>4817</v>
      </c>
      <c r="D1676" s="49"/>
      <c r="E1676" s="49"/>
      <c r="F1676" s="49"/>
      <c r="G1676" s="49"/>
      <c r="H1676" s="113">
        <v>60128352</v>
      </c>
      <c r="I1676" s="49"/>
      <c r="J1676" s="49"/>
      <c r="K1676" s="49"/>
      <c r="L1676" s="62" t="s">
        <v>778</v>
      </c>
    </row>
    <row r="1677" spans="2:12" ht="27.6">
      <c r="B1677" s="90" t="s">
        <v>4818</v>
      </c>
      <c r="C1677" s="49" t="s">
        <v>4819</v>
      </c>
      <c r="D1677" s="49"/>
      <c r="E1677" s="49"/>
      <c r="F1677" s="49"/>
      <c r="G1677" s="49"/>
      <c r="H1677" s="113">
        <v>716623573</v>
      </c>
      <c r="I1677" s="49"/>
      <c r="J1677" s="49"/>
      <c r="K1677" s="49"/>
      <c r="L1677" s="62" t="s">
        <v>778</v>
      </c>
    </row>
    <row r="1678" spans="2:12" ht="27.6">
      <c r="B1678" s="90" t="s">
        <v>4830</v>
      </c>
      <c r="C1678" s="49" t="s">
        <v>4831</v>
      </c>
      <c r="D1678" s="49"/>
      <c r="E1678" s="49"/>
      <c r="F1678" s="49"/>
      <c r="G1678" s="49"/>
      <c r="H1678" s="113">
        <v>1191861934</v>
      </c>
      <c r="I1678" s="49"/>
      <c r="J1678" s="49"/>
      <c r="K1678" s="49"/>
      <c r="L1678" s="62" t="s">
        <v>778</v>
      </c>
    </row>
    <row r="1679" spans="2:12" ht="27.6">
      <c r="B1679" s="90" t="s">
        <v>4832</v>
      </c>
      <c r="C1679" s="49" t="s">
        <v>4833</v>
      </c>
      <c r="D1679" s="49"/>
      <c r="E1679" s="49"/>
      <c r="F1679" s="49"/>
      <c r="G1679" s="49"/>
      <c r="H1679" s="113">
        <v>9580542532</v>
      </c>
      <c r="I1679" s="49"/>
      <c r="J1679" s="49"/>
      <c r="K1679" s="49"/>
      <c r="L1679" s="62" t="s">
        <v>778</v>
      </c>
    </row>
    <row r="1680" spans="2:12">
      <c r="B1680" s="90" t="s">
        <v>4834</v>
      </c>
      <c r="C1680" s="49" t="s">
        <v>4835</v>
      </c>
      <c r="D1680" s="49"/>
      <c r="E1680" s="49"/>
      <c r="F1680" s="49"/>
      <c r="G1680" s="49"/>
      <c r="H1680" s="113">
        <v>3690760375</v>
      </c>
      <c r="I1680" s="49"/>
      <c r="J1680" s="49"/>
      <c r="K1680" s="49"/>
      <c r="L1680" s="62" t="s">
        <v>778</v>
      </c>
    </row>
    <row r="1681" spans="2:12" ht="27.6">
      <c r="B1681" s="90" t="s">
        <v>4866</v>
      </c>
      <c r="C1681" s="49" t="s">
        <v>4867</v>
      </c>
      <c r="D1681" s="49"/>
      <c r="E1681" s="49"/>
      <c r="F1681" s="49"/>
      <c r="G1681" s="49"/>
      <c r="H1681" s="113">
        <v>1365321548</v>
      </c>
      <c r="I1681" s="49"/>
      <c r="J1681" s="49"/>
      <c r="K1681" s="49"/>
      <c r="L1681" s="62" t="s">
        <v>778</v>
      </c>
    </row>
    <row r="1682" spans="2:12" ht="27.6">
      <c r="B1682" s="90" t="s">
        <v>4872</v>
      </c>
      <c r="C1682" s="49" t="s">
        <v>4873</v>
      </c>
      <c r="D1682" s="49"/>
      <c r="E1682" s="49"/>
      <c r="F1682" s="49"/>
      <c r="G1682" s="49"/>
      <c r="H1682" s="113">
        <v>709019632</v>
      </c>
      <c r="I1682" s="49"/>
      <c r="J1682" s="49"/>
      <c r="K1682" s="49"/>
      <c r="L1682" s="62" t="s">
        <v>778</v>
      </c>
    </row>
    <row r="1683" spans="2:12" ht="27.6">
      <c r="B1683" s="90" t="s">
        <v>4874</v>
      </c>
      <c r="C1683" s="49" t="s">
        <v>4875</v>
      </c>
      <c r="D1683" s="49"/>
      <c r="E1683" s="49"/>
      <c r="F1683" s="49"/>
      <c r="G1683" s="49"/>
      <c r="H1683" s="113">
        <v>407355802</v>
      </c>
      <c r="I1683" s="49"/>
      <c r="J1683" s="49"/>
      <c r="K1683" s="49"/>
      <c r="L1683" s="62" t="s">
        <v>778</v>
      </c>
    </row>
    <row r="1684" spans="2:12" ht="27.6">
      <c r="B1684" s="90" t="s">
        <v>4876</v>
      </c>
      <c r="C1684" s="49" t="s">
        <v>4877</v>
      </c>
      <c r="D1684" s="49"/>
      <c r="E1684" s="49"/>
      <c r="F1684" s="49"/>
      <c r="G1684" s="49"/>
      <c r="H1684" s="113">
        <v>421246843</v>
      </c>
      <c r="I1684" s="49"/>
      <c r="J1684" s="49"/>
      <c r="K1684" s="49"/>
      <c r="L1684" s="62" t="s">
        <v>778</v>
      </c>
    </row>
    <row r="1685" spans="2:12" ht="27.6">
      <c r="B1685" s="90" t="s">
        <v>4878</v>
      </c>
      <c r="C1685" s="49" t="s">
        <v>4879</v>
      </c>
      <c r="D1685" s="49"/>
      <c r="E1685" s="49"/>
      <c r="F1685" s="49"/>
      <c r="G1685" s="49"/>
      <c r="H1685" s="113">
        <v>440253835</v>
      </c>
      <c r="I1685" s="49"/>
      <c r="J1685" s="49"/>
      <c r="K1685" s="49"/>
      <c r="L1685" s="62" t="s">
        <v>778</v>
      </c>
    </row>
    <row r="1686" spans="2:12" ht="27.6">
      <c r="B1686" s="107" t="s">
        <v>4886</v>
      </c>
      <c r="C1686" s="49" t="s">
        <v>4887</v>
      </c>
      <c r="D1686" s="49"/>
      <c r="E1686" s="49"/>
      <c r="F1686" s="49"/>
      <c r="G1686" s="49"/>
      <c r="H1686" s="113">
        <v>382448963</v>
      </c>
      <c r="I1686" s="49"/>
      <c r="J1686" s="49"/>
      <c r="K1686" s="49"/>
      <c r="L1686" s="62" t="s">
        <v>778</v>
      </c>
    </row>
    <row r="1687" spans="2:12" ht="27.6">
      <c r="B1687" s="90" t="s">
        <v>4888</v>
      </c>
      <c r="C1687" s="49" t="s">
        <v>4889</v>
      </c>
      <c r="D1687" s="49"/>
      <c r="E1687" s="49"/>
      <c r="F1687" s="49"/>
      <c r="G1687" s="49"/>
      <c r="H1687" s="113">
        <v>629335556</v>
      </c>
      <c r="I1687" s="49"/>
      <c r="J1687" s="49"/>
      <c r="K1687" s="49"/>
      <c r="L1687" s="62" t="s">
        <v>778</v>
      </c>
    </row>
    <row r="1688" spans="2:12" ht="27.6">
      <c r="B1688" s="90" t="s">
        <v>4890</v>
      </c>
      <c r="C1688" s="49" t="s">
        <v>4891</v>
      </c>
      <c r="D1688" s="49"/>
      <c r="E1688" s="49"/>
      <c r="F1688" s="49"/>
      <c r="G1688" s="49"/>
      <c r="H1688" s="113">
        <v>538977646</v>
      </c>
      <c r="I1688" s="49"/>
      <c r="J1688" s="49"/>
      <c r="K1688" s="49"/>
      <c r="L1688" s="62" t="s">
        <v>778</v>
      </c>
    </row>
    <row r="1689" spans="2:12" ht="27.6">
      <c r="B1689" s="90" t="s">
        <v>4898</v>
      </c>
      <c r="C1689" s="49" t="s">
        <v>4899</v>
      </c>
      <c r="D1689" s="49"/>
      <c r="E1689" s="49"/>
      <c r="F1689" s="49"/>
      <c r="G1689" s="49"/>
      <c r="H1689" s="113">
        <v>497290592</v>
      </c>
      <c r="I1689" s="49"/>
      <c r="J1689" s="49"/>
      <c r="K1689" s="49"/>
      <c r="L1689" s="62" t="s">
        <v>778</v>
      </c>
    </row>
    <row r="1690" spans="2:12">
      <c r="B1690" s="90" t="s">
        <v>4930</v>
      </c>
      <c r="C1690" s="49" t="s">
        <v>4931</v>
      </c>
      <c r="D1690" s="49"/>
      <c r="E1690" s="49"/>
      <c r="F1690" s="49"/>
      <c r="G1690" s="49"/>
      <c r="H1690" s="113">
        <v>430350291</v>
      </c>
      <c r="I1690" s="49"/>
      <c r="J1690" s="49"/>
      <c r="K1690" s="49"/>
      <c r="L1690" s="62" t="s">
        <v>778</v>
      </c>
    </row>
    <row r="1691" spans="2:12" ht="27.6">
      <c r="B1691" s="90" t="s">
        <v>4932</v>
      </c>
      <c r="C1691" s="49" t="s">
        <v>4933</v>
      </c>
      <c r="D1691" s="49"/>
      <c r="E1691" s="49"/>
      <c r="F1691" s="49"/>
      <c r="G1691" s="49"/>
      <c r="H1691" s="113">
        <v>137502283</v>
      </c>
      <c r="I1691" s="49"/>
      <c r="J1691" s="49"/>
      <c r="K1691" s="49"/>
      <c r="L1691" s="62" t="s">
        <v>778</v>
      </c>
    </row>
    <row r="1692" spans="2:12" ht="27.6">
      <c r="B1692" s="90" t="s">
        <v>4936</v>
      </c>
      <c r="C1692" s="49" t="s">
        <v>4937</v>
      </c>
      <c r="D1692" s="49"/>
      <c r="E1692" s="49"/>
      <c r="F1692" s="49"/>
      <c r="G1692" s="49"/>
      <c r="H1692" s="113">
        <v>747725097</v>
      </c>
      <c r="I1692" s="49"/>
      <c r="J1692" s="49"/>
      <c r="K1692" s="49"/>
      <c r="L1692" s="62" t="s">
        <v>778</v>
      </c>
    </row>
    <row r="1693" spans="2:12" ht="27.6">
      <c r="B1693" s="90" t="s">
        <v>4952</v>
      </c>
      <c r="C1693" s="49" t="s">
        <v>4953</v>
      </c>
      <c r="D1693" s="49"/>
      <c r="E1693" s="49"/>
      <c r="F1693" s="49"/>
      <c r="G1693" s="49"/>
      <c r="H1693" s="113">
        <v>300711691</v>
      </c>
      <c r="I1693" s="49"/>
      <c r="J1693" s="49"/>
      <c r="K1693" s="49"/>
      <c r="L1693" s="62" t="s">
        <v>778</v>
      </c>
    </row>
    <row r="1694" spans="2:12" ht="27.6">
      <c r="B1694" s="90" t="s">
        <v>4954</v>
      </c>
      <c r="C1694" s="49" t="s">
        <v>4955</v>
      </c>
      <c r="D1694" s="49"/>
      <c r="E1694" s="49"/>
      <c r="F1694" s="49"/>
      <c r="G1694" s="49"/>
      <c r="H1694" s="113">
        <v>3031696159</v>
      </c>
      <c r="I1694" s="49"/>
      <c r="J1694" s="49"/>
      <c r="K1694" s="49"/>
      <c r="L1694" s="62" t="s">
        <v>778</v>
      </c>
    </row>
    <row r="1695" spans="2:12" ht="27.6">
      <c r="B1695" s="90" t="s">
        <v>4962</v>
      </c>
      <c r="C1695" s="49" t="s">
        <v>4963</v>
      </c>
      <c r="D1695" s="49"/>
      <c r="E1695" s="49"/>
      <c r="F1695" s="49"/>
      <c r="G1695" s="49"/>
      <c r="H1695" s="113">
        <v>1980668898</v>
      </c>
      <c r="I1695" s="49"/>
      <c r="J1695" s="49"/>
      <c r="K1695" s="49"/>
      <c r="L1695" s="62" t="s">
        <v>778</v>
      </c>
    </row>
    <row r="1696" spans="2:12" ht="27.6">
      <c r="B1696" s="90" t="s">
        <v>4964</v>
      </c>
      <c r="C1696" s="49" t="s">
        <v>4965</v>
      </c>
      <c r="D1696" s="49"/>
      <c r="E1696" s="49"/>
      <c r="F1696" s="49"/>
      <c r="G1696" s="49"/>
      <c r="H1696" s="113">
        <v>421682869</v>
      </c>
      <c r="I1696" s="49"/>
      <c r="J1696" s="49"/>
      <c r="K1696" s="49"/>
      <c r="L1696" s="62" t="s">
        <v>778</v>
      </c>
    </row>
    <row r="1697" spans="2:12">
      <c r="B1697" s="90" t="s">
        <v>5002</v>
      </c>
      <c r="C1697" s="49" t="s">
        <v>5003</v>
      </c>
      <c r="D1697" s="49"/>
      <c r="E1697" s="49"/>
      <c r="F1697" s="49"/>
      <c r="G1697" s="49"/>
      <c r="H1697" s="113">
        <v>56699416</v>
      </c>
      <c r="I1697" s="49"/>
      <c r="J1697" s="49"/>
      <c r="K1697" s="49"/>
      <c r="L1697" s="62" t="s">
        <v>778</v>
      </c>
    </row>
    <row r="1698" spans="2:12" ht="27.6">
      <c r="B1698" s="90" t="s">
        <v>5026</v>
      </c>
      <c r="C1698" s="49" t="s">
        <v>5027</v>
      </c>
      <c r="D1698" s="49"/>
      <c r="E1698" s="49"/>
      <c r="F1698" s="49"/>
      <c r="G1698" s="49"/>
      <c r="H1698" s="113">
        <v>30008997</v>
      </c>
      <c r="I1698" s="49"/>
      <c r="J1698" s="49"/>
      <c r="K1698" s="49"/>
      <c r="L1698" s="62" t="s">
        <v>778</v>
      </c>
    </row>
    <row r="1699" spans="2:12" ht="27.6">
      <c r="B1699" s="90" t="s">
        <v>5030</v>
      </c>
      <c r="C1699" s="49" t="s">
        <v>5031</v>
      </c>
      <c r="D1699" s="49"/>
      <c r="E1699" s="49"/>
      <c r="F1699" s="49"/>
      <c r="G1699" s="49"/>
      <c r="H1699" s="113">
        <v>372967944</v>
      </c>
      <c r="I1699" s="49"/>
      <c r="J1699" s="49"/>
      <c r="K1699" s="49"/>
      <c r="L1699" s="62" t="s">
        <v>778</v>
      </c>
    </row>
    <row r="1700" spans="2:12" ht="27.6">
      <c r="B1700" s="90" t="s">
        <v>5058</v>
      </c>
      <c r="C1700" s="49" t="s">
        <v>5059</v>
      </c>
      <c r="D1700" s="49"/>
      <c r="E1700" s="49"/>
      <c r="F1700" s="49"/>
      <c r="G1700" s="49"/>
      <c r="H1700" s="113">
        <v>9205649697</v>
      </c>
      <c r="I1700" s="49"/>
      <c r="J1700" s="49"/>
      <c r="K1700" s="49"/>
      <c r="L1700" s="62" t="s">
        <v>778</v>
      </c>
    </row>
    <row r="1701" spans="2:12" ht="27.6">
      <c r="B1701" s="90" t="s">
        <v>5085</v>
      </c>
      <c r="C1701" s="49" t="s">
        <v>5086</v>
      </c>
      <c r="D1701" s="49"/>
      <c r="E1701" s="49"/>
      <c r="F1701" s="49"/>
      <c r="G1701" s="49"/>
      <c r="H1701" s="113">
        <v>58838302</v>
      </c>
      <c r="I1701" s="49"/>
      <c r="J1701" s="49"/>
      <c r="K1701" s="49"/>
      <c r="L1701" s="62" t="s">
        <v>778</v>
      </c>
    </row>
    <row r="1702" spans="2:12">
      <c r="B1702" s="90" t="s">
        <v>5135</v>
      </c>
      <c r="C1702" s="49" t="s">
        <v>5136</v>
      </c>
      <c r="D1702" s="49"/>
      <c r="E1702" s="49"/>
      <c r="F1702" s="49"/>
      <c r="G1702" s="49"/>
      <c r="H1702" s="113">
        <v>519625417</v>
      </c>
      <c r="I1702" s="49"/>
      <c r="J1702" s="49"/>
      <c r="K1702" s="49"/>
      <c r="L1702" s="62" t="s">
        <v>778</v>
      </c>
    </row>
    <row r="1703" spans="2:12">
      <c r="B1703" s="90" t="s">
        <v>7441</v>
      </c>
      <c r="C1703" s="49" t="s">
        <v>5152</v>
      </c>
      <c r="D1703" s="49"/>
      <c r="E1703" s="49"/>
      <c r="F1703" s="49"/>
      <c r="G1703" s="49"/>
      <c r="H1703" s="113">
        <v>484097367</v>
      </c>
      <c r="I1703" s="49"/>
      <c r="J1703" s="49"/>
      <c r="K1703" s="49"/>
      <c r="L1703" s="62" t="s">
        <v>778</v>
      </c>
    </row>
    <row r="1704" spans="2:12" ht="27.6">
      <c r="B1704" s="90" t="s">
        <v>5177</v>
      </c>
      <c r="C1704" s="49" t="s">
        <v>5178</v>
      </c>
      <c r="D1704" s="49"/>
      <c r="E1704" s="49"/>
      <c r="F1704" s="49"/>
      <c r="G1704" s="49"/>
      <c r="H1704" s="113">
        <v>1487629384</v>
      </c>
      <c r="I1704" s="49"/>
      <c r="J1704" s="49"/>
      <c r="K1704" s="49"/>
      <c r="L1704" s="62" t="s">
        <v>778</v>
      </c>
    </row>
    <row r="1705" spans="2:12" ht="27.6">
      <c r="B1705" s="90" t="s">
        <v>470</v>
      </c>
      <c r="C1705" s="49" t="s">
        <v>6635</v>
      </c>
      <c r="D1705" s="49"/>
      <c r="E1705" s="49"/>
      <c r="F1705" s="49"/>
      <c r="G1705" s="49"/>
      <c r="H1705" s="113">
        <v>44285195215</v>
      </c>
      <c r="I1705" s="49"/>
      <c r="J1705" s="49"/>
      <c r="K1705" s="49"/>
      <c r="L1705" s="62" t="s">
        <v>778</v>
      </c>
    </row>
    <row r="1706" spans="2:12" ht="27.6">
      <c r="B1706" s="90" t="s">
        <v>5247</v>
      </c>
      <c r="C1706" s="49" t="s">
        <v>7442</v>
      </c>
      <c r="D1706" s="49"/>
      <c r="E1706" s="49"/>
      <c r="F1706" s="49"/>
      <c r="G1706" s="49"/>
      <c r="H1706" s="113">
        <v>264743300</v>
      </c>
      <c r="I1706" s="49"/>
      <c r="J1706" s="49"/>
      <c r="K1706" s="49"/>
      <c r="L1706" s="62" t="s">
        <v>778</v>
      </c>
    </row>
    <row r="1707" spans="2:12" ht="27.6">
      <c r="B1707" s="90" t="s">
        <v>6638</v>
      </c>
      <c r="C1707" s="49" t="s">
        <v>6639</v>
      </c>
      <c r="D1707" s="49"/>
      <c r="E1707" s="49"/>
      <c r="F1707" s="49"/>
      <c r="G1707" s="49"/>
      <c r="H1707" s="113">
        <v>145186785</v>
      </c>
      <c r="I1707" s="49"/>
      <c r="J1707" s="49"/>
      <c r="K1707" s="49"/>
      <c r="L1707" s="62" t="s">
        <v>778</v>
      </c>
    </row>
    <row r="1708" spans="2:12" ht="27.6">
      <c r="B1708" s="90" t="s">
        <v>595</v>
      </c>
      <c r="C1708" s="49" t="s">
        <v>5305</v>
      </c>
      <c r="D1708" s="49"/>
      <c r="E1708" s="49"/>
      <c r="F1708" s="49"/>
      <c r="G1708" s="49"/>
      <c r="H1708" s="113">
        <v>33436991</v>
      </c>
      <c r="I1708" s="49"/>
      <c r="J1708" s="49"/>
      <c r="K1708" s="49"/>
      <c r="L1708" s="62" t="s">
        <v>778</v>
      </c>
    </row>
    <row r="1709" spans="2:12">
      <c r="B1709" s="90" t="s">
        <v>5314</v>
      </c>
      <c r="C1709" s="49" t="s">
        <v>5315</v>
      </c>
      <c r="D1709" s="49"/>
      <c r="E1709" s="49"/>
      <c r="F1709" s="49"/>
      <c r="G1709" s="49"/>
      <c r="H1709" s="113">
        <v>56478918</v>
      </c>
      <c r="I1709" s="49"/>
      <c r="J1709" s="49"/>
      <c r="K1709" s="49"/>
      <c r="L1709" s="62" t="s">
        <v>778</v>
      </c>
    </row>
    <row r="1710" spans="2:12">
      <c r="B1710" s="90" t="e">
        <v>#N/A</v>
      </c>
      <c r="C1710" s="49" t="s">
        <v>6152</v>
      </c>
      <c r="D1710" s="49"/>
      <c r="E1710" s="49"/>
      <c r="F1710" s="49"/>
      <c r="G1710" s="49"/>
      <c r="H1710" s="113">
        <v>376327799</v>
      </c>
      <c r="I1710" s="49"/>
      <c r="J1710" s="49"/>
      <c r="K1710" s="49"/>
      <c r="L1710" s="62" t="s">
        <v>778</v>
      </c>
    </row>
    <row r="1711" spans="2:12" ht="27.6">
      <c r="B1711" s="90" t="e">
        <v>#N/A</v>
      </c>
      <c r="C1711" s="49" t="s">
        <v>6151</v>
      </c>
      <c r="D1711" s="49"/>
      <c r="E1711" s="49"/>
      <c r="F1711" s="49"/>
      <c r="G1711" s="49"/>
      <c r="H1711" s="113">
        <v>28392082</v>
      </c>
      <c r="I1711" s="49"/>
      <c r="J1711" s="49"/>
      <c r="K1711" s="49"/>
      <c r="L1711" s="62" t="s">
        <v>778</v>
      </c>
    </row>
    <row r="1712" spans="2:12" ht="27.6">
      <c r="B1712" s="90" t="s">
        <v>5325</v>
      </c>
      <c r="C1712" s="49" t="s">
        <v>5326</v>
      </c>
      <c r="D1712" s="49"/>
      <c r="E1712" s="49"/>
      <c r="F1712" s="49"/>
      <c r="G1712" s="49"/>
      <c r="H1712" s="113">
        <v>416939415</v>
      </c>
      <c r="I1712" s="49"/>
      <c r="J1712" s="49"/>
      <c r="K1712" s="49"/>
      <c r="L1712" s="62" t="s">
        <v>778</v>
      </c>
    </row>
    <row r="1713" spans="2:12" ht="27.6">
      <c r="B1713" s="90" t="s">
        <v>5363</v>
      </c>
      <c r="C1713" s="49" t="s">
        <v>5364</v>
      </c>
      <c r="D1713" s="49"/>
      <c r="E1713" s="49"/>
      <c r="F1713" s="49"/>
      <c r="G1713" s="49"/>
      <c r="H1713" s="113">
        <v>3470328462</v>
      </c>
      <c r="I1713" s="49"/>
      <c r="J1713" s="49"/>
      <c r="K1713" s="49"/>
      <c r="L1713" s="62" t="s">
        <v>778</v>
      </c>
    </row>
    <row r="1714" spans="2:12">
      <c r="B1714" s="90" t="s">
        <v>5397</v>
      </c>
      <c r="C1714" s="49" t="s">
        <v>5398</v>
      </c>
      <c r="D1714" s="49"/>
      <c r="E1714" s="49"/>
      <c r="F1714" s="49"/>
      <c r="G1714" s="49"/>
      <c r="H1714" s="113">
        <v>181606672</v>
      </c>
      <c r="I1714" s="49"/>
      <c r="J1714" s="49"/>
      <c r="K1714" s="49"/>
      <c r="L1714" s="62" t="s">
        <v>778</v>
      </c>
    </row>
    <row r="1715" spans="2:12" ht="27.6">
      <c r="B1715" s="90" t="s">
        <v>5403</v>
      </c>
      <c r="C1715" s="49" t="s">
        <v>5404</v>
      </c>
      <c r="D1715" s="49"/>
      <c r="E1715" s="49"/>
      <c r="F1715" s="49"/>
      <c r="G1715" s="49"/>
      <c r="H1715" s="113">
        <v>28392082</v>
      </c>
      <c r="I1715" s="49"/>
      <c r="J1715" s="49"/>
      <c r="K1715" s="49"/>
      <c r="L1715" s="62" t="s">
        <v>778</v>
      </c>
    </row>
    <row r="1716" spans="2:12" ht="27.6">
      <c r="B1716" s="90" t="s">
        <v>5444</v>
      </c>
      <c r="C1716" s="49" t="s">
        <v>5445</v>
      </c>
      <c r="D1716" s="49"/>
      <c r="E1716" s="49"/>
      <c r="F1716" s="49"/>
      <c r="G1716" s="49"/>
      <c r="H1716" s="113">
        <v>1441457781</v>
      </c>
      <c r="I1716" s="49"/>
      <c r="J1716" s="49"/>
      <c r="K1716" s="49"/>
      <c r="L1716" s="62" t="s">
        <v>778</v>
      </c>
    </row>
    <row r="1717" spans="2:12">
      <c r="B1717" s="90" t="s">
        <v>5474</v>
      </c>
      <c r="C1717" s="49" t="s">
        <v>5475</v>
      </c>
      <c r="D1717" s="49"/>
      <c r="E1717" s="49"/>
      <c r="F1717" s="49"/>
      <c r="G1717" s="49"/>
      <c r="H1717" s="113">
        <v>120035988</v>
      </c>
      <c r="I1717" s="49"/>
      <c r="J1717" s="49"/>
      <c r="K1717" s="49"/>
      <c r="L1717" s="62" t="s">
        <v>778</v>
      </c>
    </row>
    <row r="1718" spans="2:12">
      <c r="B1718" s="90" t="s">
        <v>6649</v>
      </c>
      <c r="C1718" s="49" t="s">
        <v>6650</v>
      </c>
      <c r="D1718" s="49"/>
      <c r="E1718" s="49"/>
      <c r="F1718" s="49"/>
      <c r="G1718" s="49"/>
      <c r="H1718" s="113">
        <v>8924734487</v>
      </c>
      <c r="I1718" s="49"/>
      <c r="J1718" s="49"/>
      <c r="K1718" s="49"/>
      <c r="L1718" s="62" t="s">
        <v>778</v>
      </c>
    </row>
    <row r="1719" spans="2:12" ht="27.6">
      <c r="B1719" s="90" t="s">
        <v>5775</v>
      </c>
      <c r="C1719" s="49" t="s">
        <v>5776</v>
      </c>
      <c r="D1719" s="49"/>
      <c r="E1719" s="49"/>
      <c r="F1719" s="49"/>
      <c r="G1719" s="49"/>
      <c r="H1719" s="113">
        <v>7827372569</v>
      </c>
      <c r="I1719" s="49"/>
      <c r="J1719" s="49"/>
      <c r="K1719" s="49"/>
      <c r="L1719" s="62" t="s">
        <v>778</v>
      </c>
    </row>
    <row r="1720" spans="2:12">
      <c r="B1720" s="90" t="s">
        <v>5783</v>
      </c>
      <c r="C1720" s="49" t="s">
        <v>5784</v>
      </c>
      <c r="D1720" s="49"/>
      <c r="E1720" s="49"/>
      <c r="F1720" s="49"/>
      <c r="G1720" s="49"/>
      <c r="H1720" s="113">
        <v>5904484631</v>
      </c>
      <c r="I1720" s="49"/>
      <c r="J1720" s="49"/>
      <c r="K1720" s="49"/>
      <c r="L1720" s="62" t="s">
        <v>778</v>
      </c>
    </row>
    <row r="1721" spans="2:12" ht="27.6">
      <c r="B1721" s="90" t="s">
        <v>5783</v>
      </c>
      <c r="C1721" s="49" t="s">
        <v>7443</v>
      </c>
      <c r="D1721" s="49"/>
      <c r="E1721" s="49"/>
      <c r="F1721" s="49"/>
      <c r="G1721" s="49"/>
      <c r="H1721" s="113">
        <v>25960000</v>
      </c>
      <c r="I1721" s="49"/>
      <c r="J1721" s="49"/>
      <c r="K1721" s="49"/>
      <c r="L1721" s="62" t="s">
        <v>778</v>
      </c>
    </row>
    <row r="1722" spans="2:12" ht="27.6">
      <c r="B1722" s="90" t="s">
        <v>489</v>
      </c>
      <c r="C1722" s="49" t="s">
        <v>6637</v>
      </c>
      <c r="D1722" s="49"/>
      <c r="E1722" s="49"/>
      <c r="F1722" s="49"/>
      <c r="G1722" s="49"/>
      <c r="H1722" s="113">
        <v>9337888467</v>
      </c>
      <c r="I1722" s="49"/>
      <c r="J1722" s="49"/>
      <c r="K1722" s="49"/>
      <c r="L1722" s="62" t="s">
        <v>778</v>
      </c>
    </row>
    <row r="1723" spans="2:12">
      <c r="B1723" s="90" t="s">
        <v>5574</v>
      </c>
      <c r="C1723" s="49" t="s">
        <v>5575</v>
      </c>
      <c r="D1723" s="49"/>
      <c r="E1723" s="49"/>
      <c r="F1723" s="49"/>
      <c r="G1723" s="49"/>
      <c r="H1723" s="113">
        <v>5554687013</v>
      </c>
      <c r="I1723" s="49"/>
      <c r="J1723" s="49"/>
      <c r="K1723" s="49"/>
      <c r="L1723" s="62" t="s">
        <v>778</v>
      </c>
    </row>
    <row r="1724" spans="2:12">
      <c r="B1724" s="90" t="s">
        <v>6028</v>
      </c>
      <c r="C1724" s="49" t="s">
        <v>7444</v>
      </c>
      <c r="D1724" s="49"/>
      <c r="E1724" s="49"/>
      <c r="F1724" s="49"/>
      <c r="G1724" s="49"/>
      <c r="H1724" s="113">
        <v>4513480867</v>
      </c>
      <c r="I1724" s="49"/>
      <c r="J1724" s="49"/>
      <c r="K1724" s="49"/>
      <c r="L1724" s="62" t="s">
        <v>778</v>
      </c>
    </row>
    <row r="1725" spans="2:12" ht="27.6">
      <c r="B1725" s="90" t="s">
        <v>5716</v>
      </c>
      <c r="C1725" s="49" t="s">
        <v>5717</v>
      </c>
      <c r="D1725" s="49"/>
      <c r="E1725" s="49"/>
      <c r="F1725" s="49"/>
      <c r="G1725" s="49"/>
      <c r="H1725" s="113">
        <v>2588396306</v>
      </c>
      <c r="I1725" s="49"/>
      <c r="J1725" s="49"/>
      <c r="K1725" s="49"/>
      <c r="L1725" s="62" t="s">
        <v>778</v>
      </c>
    </row>
    <row r="1726" spans="2:12" ht="27.6">
      <c r="B1726" s="90" t="s">
        <v>5971</v>
      </c>
      <c r="C1726" s="49" t="s">
        <v>5972</v>
      </c>
      <c r="D1726" s="49"/>
      <c r="E1726" s="49"/>
      <c r="F1726" s="49"/>
      <c r="G1726" s="49"/>
      <c r="H1726" s="113">
        <v>4776256777</v>
      </c>
      <c r="I1726" s="49"/>
      <c r="J1726" s="49"/>
      <c r="K1726" s="49"/>
      <c r="L1726" s="62" t="s">
        <v>778</v>
      </c>
    </row>
    <row r="1727" spans="2:12" ht="27.6">
      <c r="B1727" s="90" t="s">
        <v>576</v>
      </c>
      <c r="C1727" s="49" t="s">
        <v>6644</v>
      </c>
      <c r="D1727" s="49"/>
      <c r="E1727" s="49"/>
      <c r="F1727" s="49"/>
      <c r="G1727" s="49"/>
      <c r="H1727" s="113">
        <v>969474103</v>
      </c>
      <c r="I1727" s="49"/>
      <c r="J1727" s="49"/>
      <c r="K1727" s="49"/>
      <c r="L1727" s="62" t="s">
        <v>778</v>
      </c>
    </row>
    <row r="1728" spans="2:12" ht="27.6">
      <c r="B1728" s="90" t="s">
        <v>5763</v>
      </c>
      <c r="C1728" s="49" t="s">
        <v>5764</v>
      </c>
      <c r="D1728" s="49"/>
      <c r="E1728" s="49"/>
      <c r="F1728" s="49"/>
      <c r="G1728" s="49"/>
      <c r="H1728" s="113">
        <v>3243868661</v>
      </c>
      <c r="I1728" s="49"/>
      <c r="J1728" s="49"/>
      <c r="K1728" s="49"/>
      <c r="L1728" s="62" t="s">
        <v>778</v>
      </c>
    </row>
    <row r="1729" spans="2:12" ht="27.6">
      <c r="B1729" s="90" t="s">
        <v>5728</v>
      </c>
      <c r="C1729" s="49" t="s">
        <v>5729</v>
      </c>
      <c r="D1729" s="49"/>
      <c r="E1729" s="49"/>
      <c r="F1729" s="49"/>
      <c r="G1729" s="49"/>
      <c r="H1729" s="113">
        <v>1857590988</v>
      </c>
      <c r="I1729" s="49"/>
      <c r="J1729" s="49"/>
      <c r="K1729" s="49"/>
      <c r="L1729" s="62" t="s">
        <v>778</v>
      </c>
    </row>
    <row r="1730" spans="2:12">
      <c r="B1730" s="90" t="s">
        <v>5674</v>
      </c>
      <c r="C1730" s="49" t="s">
        <v>5675</v>
      </c>
      <c r="D1730" s="49"/>
      <c r="E1730" s="49"/>
      <c r="F1730" s="49"/>
      <c r="G1730" s="49"/>
      <c r="H1730" s="113">
        <v>2348290263</v>
      </c>
      <c r="I1730" s="49"/>
      <c r="J1730" s="49"/>
      <c r="K1730" s="49"/>
      <c r="L1730" s="62" t="s">
        <v>778</v>
      </c>
    </row>
    <row r="1731" spans="2:12" ht="27.6">
      <c r="B1731" s="90" t="s">
        <v>5478</v>
      </c>
      <c r="C1731" s="49" t="s">
        <v>5479</v>
      </c>
      <c r="D1731" s="49"/>
      <c r="E1731" s="49"/>
      <c r="F1731" s="49"/>
      <c r="G1731" s="49"/>
      <c r="H1731" s="113">
        <v>3172965795</v>
      </c>
      <c r="I1731" s="49"/>
      <c r="J1731" s="49"/>
      <c r="K1731" s="49"/>
      <c r="L1731" s="62" t="s">
        <v>778</v>
      </c>
    </row>
    <row r="1732" spans="2:12" ht="27.6">
      <c r="B1732" s="90" t="s">
        <v>5995</v>
      </c>
      <c r="C1732" s="49" t="s">
        <v>5996</v>
      </c>
      <c r="D1732" s="49"/>
      <c r="E1732" s="49"/>
      <c r="F1732" s="49"/>
      <c r="G1732" s="49"/>
      <c r="H1732" s="113">
        <v>1266602590</v>
      </c>
      <c r="I1732" s="49"/>
      <c r="J1732" s="49"/>
      <c r="K1732" s="49"/>
      <c r="L1732" s="62" t="s">
        <v>778</v>
      </c>
    </row>
    <row r="1733" spans="2:12" ht="27.6">
      <c r="B1733" s="90" t="s">
        <v>5500</v>
      </c>
      <c r="C1733" s="49" t="s">
        <v>5501</v>
      </c>
      <c r="D1733" s="49"/>
      <c r="E1733" s="49"/>
      <c r="F1733" s="49"/>
      <c r="G1733" s="49"/>
      <c r="H1733" s="113">
        <v>837978330</v>
      </c>
      <c r="I1733" s="49"/>
      <c r="J1733" s="49"/>
      <c r="K1733" s="49"/>
      <c r="L1733" s="62" t="s">
        <v>778</v>
      </c>
    </row>
    <row r="1734" spans="2:12" ht="27.6">
      <c r="B1734" s="90" t="s">
        <v>7445</v>
      </c>
      <c r="C1734" s="49" t="s">
        <v>6136</v>
      </c>
      <c r="D1734" s="49"/>
      <c r="E1734" s="49"/>
      <c r="F1734" s="49"/>
      <c r="G1734" s="49"/>
      <c r="H1734" s="113">
        <v>1206591917</v>
      </c>
      <c r="I1734" s="49"/>
      <c r="J1734" s="49"/>
      <c r="K1734" s="49"/>
      <c r="L1734" s="62" t="s">
        <v>778</v>
      </c>
    </row>
    <row r="1735" spans="2:12" ht="27.6">
      <c r="B1735" s="90" t="s">
        <v>5706</v>
      </c>
      <c r="C1735" s="49" t="s">
        <v>5707</v>
      </c>
      <c r="D1735" s="49"/>
      <c r="E1735" s="49"/>
      <c r="F1735" s="49"/>
      <c r="G1735" s="49"/>
      <c r="H1735" s="113">
        <v>2447296685</v>
      </c>
      <c r="I1735" s="49"/>
      <c r="J1735" s="49"/>
      <c r="K1735" s="49"/>
      <c r="L1735" s="62" t="s">
        <v>778</v>
      </c>
    </row>
    <row r="1736" spans="2:12" ht="27.6">
      <c r="B1736" s="90" t="s">
        <v>545</v>
      </c>
      <c r="C1736" s="49" t="s">
        <v>5650</v>
      </c>
      <c r="D1736" s="49"/>
      <c r="E1736" s="49"/>
      <c r="F1736" s="49"/>
      <c r="G1736" s="49"/>
      <c r="H1736" s="113">
        <v>2510764031</v>
      </c>
      <c r="I1736" s="49"/>
      <c r="J1736" s="49"/>
      <c r="K1736" s="49"/>
      <c r="L1736" s="62" t="s">
        <v>778</v>
      </c>
    </row>
    <row r="1737" spans="2:12">
      <c r="B1737" s="90" t="s">
        <v>5941</v>
      </c>
      <c r="C1737" s="49" t="s">
        <v>5942</v>
      </c>
      <c r="D1737" s="49"/>
      <c r="E1737" s="49"/>
      <c r="F1737" s="49"/>
      <c r="G1737" s="49"/>
      <c r="H1737" s="113">
        <v>2324622016</v>
      </c>
      <c r="I1737" s="49"/>
      <c r="J1737" s="49"/>
      <c r="K1737" s="49"/>
      <c r="L1737" s="62" t="s">
        <v>778</v>
      </c>
    </row>
    <row r="1738" spans="2:12" ht="27.6">
      <c r="B1738" s="90" t="s">
        <v>5613</v>
      </c>
      <c r="C1738" s="49" t="s">
        <v>5614</v>
      </c>
      <c r="D1738" s="49"/>
      <c r="E1738" s="49"/>
      <c r="F1738" s="49"/>
      <c r="G1738" s="49"/>
      <c r="H1738" s="113">
        <v>2379424201</v>
      </c>
      <c r="I1738" s="49"/>
      <c r="J1738" s="49"/>
      <c r="K1738" s="49"/>
      <c r="L1738" s="62" t="s">
        <v>778</v>
      </c>
    </row>
    <row r="1739" spans="2:12" ht="27.6">
      <c r="B1739" s="90" t="s">
        <v>5897</v>
      </c>
      <c r="C1739" s="49" t="s">
        <v>5898</v>
      </c>
      <c r="D1739" s="49"/>
      <c r="E1739" s="49"/>
      <c r="F1739" s="49"/>
      <c r="G1739" s="49"/>
      <c r="H1739" s="113">
        <v>1319719235</v>
      </c>
      <c r="I1739" s="49"/>
      <c r="J1739" s="49"/>
      <c r="K1739" s="49"/>
      <c r="L1739" s="62" t="s">
        <v>778</v>
      </c>
    </row>
    <row r="1740" spans="2:12" ht="27.6">
      <c r="B1740" s="90" t="s">
        <v>6121</v>
      </c>
      <c r="C1740" s="49" t="s">
        <v>6122</v>
      </c>
      <c r="D1740" s="49"/>
      <c r="E1740" s="49"/>
      <c r="F1740" s="49"/>
      <c r="G1740" s="49"/>
      <c r="H1740" s="113">
        <v>432747335</v>
      </c>
      <c r="I1740" s="49"/>
      <c r="J1740" s="49"/>
      <c r="K1740" s="49"/>
      <c r="L1740" s="62" t="s">
        <v>778</v>
      </c>
    </row>
    <row r="1741" spans="2:12">
      <c r="B1741" s="90" t="s">
        <v>5773</v>
      </c>
      <c r="C1741" s="49" t="s">
        <v>5774</v>
      </c>
      <c r="D1741" s="49"/>
      <c r="E1741" s="49"/>
      <c r="F1741" s="49"/>
      <c r="G1741" s="49"/>
      <c r="H1741" s="113">
        <v>299967772</v>
      </c>
      <c r="I1741" s="49"/>
      <c r="J1741" s="49"/>
      <c r="K1741" s="49"/>
      <c r="L1741" s="62" t="s">
        <v>778</v>
      </c>
    </row>
    <row r="1742" spans="2:12">
      <c r="B1742" s="90" t="s">
        <v>5484</v>
      </c>
      <c r="C1742" s="49" t="s">
        <v>5485</v>
      </c>
      <c r="D1742" s="49"/>
      <c r="E1742" s="49"/>
      <c r="F1742" s="49"/>
      <c r="G1742" s="49"/>
      <c r="H1742" s="113">
        <v>423890448</v>
      </c>
      <c r="I1742" s="49"/>
      <c r="J1742" s="49"/>
      <c r="K1742" s="49"/>
      <c r="L1742" s="62" t="s">
        <v>778</v>
      </c>
    </row>
    <row r="1743" spans="2:12">
      <c r="B1743" s="90" t="s">
        <v>5943</v>
      </c>
      <c r="C1743" s="49" t="s">
        <v>5944</v>
      </c>
      <c r="D1743" s="49"/>
      <c r="E1743" s="49"/>
      <c r="F1743" s="49"/>
      <c r="G1743" s="49"/>
      <c r="H1743" s="113">
        <v>708742700</v>
      </c>
      <c r="I1743" s="49"/>
      <c r="J1743" s="49"/>
      <c r="K1743" s="49"/>
      <c r="L1743" s="62" t="s">
        <v>778</v>
      </c>
    </row>
    <row r="1744" spans="2:12">
      <c r="B1744" s="90" t="s">
        <v>6110</v>
      </c>
      <c r="C1744" s="49" t="s">
        <v>6111</v>
      </c>
      <c r="D1744" s="49"/>
      <c r="E1744" s="49"/>
      <c r="F1744" s="49"/>
      <c r="G1744" s="49"/>
      <c r="H1744" s="113">
        <v>481709924</v>
      </c>
      <c r="I1744" s="49"/>
      <c r="J1744" s="49"/>
      <c r="K1744" s="49"/>
      <c r="L1744" s="62" t="s">
        <v>778</v>
      </c>
    </row>
    <row r="1745" spans="2:12">
      <c r="B1745" s="90" t="s">
        <v>5617</v>
      </c>
      <c r="C1745" s="49" t="s">
        <v>5618</v>
      </c>
      <c r="D1745" s="49"/>
      <c r="E1745" s="49"/>
      <c r="F1745" s="49"/>
      <c r="G1745" s="49"/>
      <c r="H1745" s="113">
        <v>452244200</v>
      </c>
      <c r="I1745" s="49"/>
      <c r="J1745" s="49"/>
      <c r="K1745" s="49"/>
      <c r="L1745" s="62" t="s">
        <v>778</v>
      </c>
    </row>
    <row r="1746" spans="2:12" ht="27.6">
      <c r="B1746" s="90" t="s">
        <v>6632</v>
      </c>
      <c r="C1746" s="49" t="s">
        <v>458</v>
      </c>
      <c r="D1746" s="49"/>
      <c r="E1746" s="49"/>
      <c r="F1746" s="49"/>
      <c r="G1746" s="49"/>
      <c r="H1746" s="113">
        <v>568514591</v>
      </c>
      <c r="I1746" s="49"/>
      <c r="J1746" s="49"/>
      <c r="K1746" s="49"/>
      <c r="L1746" s="62" t="s">
        <v>778</v>
      </c>
    </row>
    <row r="1747" spans="2:12" ht="27.6">
      <c r="B1747" s="90" t="s">
        <v>5488</v>
      </c>
      <c r="C1747" s="49" t="s">
        <v>5489</v>
      </c>
      <c r="D1747" s="49"/>
      <c r="E1747" s="49"/>
      <c r="F1747" s="49"/>
      <c r="G1747" s="49"/>
      <c r="H1747" s="113">
        <v>360107964</v>
      </c>
      <c r="I1747" s="49"/>
      <c r="J1747" s="49"/>
      <c r="K1747" s="49"/>
      <c r="L1747" s="62" t="s">
        <v>778</v>
      </c>
    </row>
    <row r="1748" spans="2:12">
      <c r="B1748" s="90" t="s">
        <v>5604</v>
      </c>
      <c r="C1748" s="49" t="s">
        <v>5605</v>
      </c>
      <c r="D1748" s="49"/>
      <c r="E1748" s="49"/>
      <c r="F1748" s="49"/>
      <c r="G1748" s="49"/>
      <c r="H1748" s="113">
        <v>1040978040</v>
      </c>
      <c r="I1748" s="49"/>
      <c r="J1748" s="49"/>
      <c r="K1748" s="49"/>
      <c r="L1748" s="62" t="s">
        <v>778</v>
      </c>
    </row>
    <row r="1749" spans="2:12">
      <c r="B1749" s="90" t="s">
        <v>5604</v>
      </c>
      <c r="C1749" s="49" t="s">
        <v>5605</v>
      </c>
      <c r="D1749" s="49"/>
      <c r="E1749" s="49"/>
      <c r="F1749" s="49"/>
      <c r="G1749" s="49"/>
      <c r="H1749" s="113">
        <v>1039701450</v>
      </c>
      <c r="I1749" s="49"/>
      <c r="J1749" s="49"/>
      <c r="K1749" s="49"/>
      <c r="L1749" s="62" t="s">
        <v>778</v>
      </c>
    </row>
    <row r="1750" spans="2:12" ht="27.6">
      <c r="B1750" s="90" t="s">
        <v>5648</v>
      </c>
      <c r="C1750" s="49" t="s">
        <v>5649</v>
      </c>
      <c r="D1750" s="49"/>
      <c r="E1750" s="49"/>
      <c r="F1750" s="49"/>
      <c r="G1750" s="49"/>
      <c r="H1750" s="113">
        <v>786313577</v>
      </c>
      <c r="I1750" s="49"/>
      <c r="J1750" s="49"/>
      <c r="K1750" s="49"/>
      <c r="L1750" s="62" t="s">
        <v>778</v>
      </c>
    </row>
    <row r="1751" spans="2:12" ht="27.6">
      <c r="B1751" s="90" t="s">
        <v>5648</v>
      </c>
      <c r="C1751" s="49" t="s">
        <v>5649</v>
      </c>
      <c r="D1751" s="49"/>
      <c r="E1751" s="49"/>
      <c r="F1751" s="49"/>
      <c r="G1751" s="49"/>
      <c r="H1751" s="113">
        <v>680304243</v>
      </c>
      <c r="I1751" s="49"/>
      <c r="J1751" s="49"/>
      <c r="K1751" s="49"/>
      <c r="L1751" s="62" t="s">
        <v>778</v>
      </c>
    </row>
    <row r="1752" spans="2:12" ht="27.6">
      <c r="B1752" s="90" t="s">
        <v>5991</v>
      </c>
      <c r="C1752" s="49" t="s">
        <v>5992</v>
      </c>
      <c r="D1752" s="49"/>
      <c r="E1752" s="49"/>
      <c r="F1752" s="49"/>
      <c r="G1752" s="49"/>
      <c r="H1752" s="113">
        <v>456471692</v>
      </c>
      <c r="I1752" s="49"/>
      <c r="J1752" s="49"/>
      <c r="K1752" s="49"/>
      <c r="L1752" s="62" t="s">
        <v>778</v>
      </c>
    </row>
    <row r="1753" spans="2:12" ht="27.6">
      <c r="B1753" s="90" t="s">
        <v>5991</v>
      </c>
      <c r="C1753" s="49" t="s">
        <v>5992</v>
      </c>
      <c r="D1753" s="49"/>
      <c r="E1753" s="49"/>
      <c r="F1753" s="49"/>
      <c r="G1753" s="49"/>
      <c r="H1753" s="113">
        <v>436175224</v>
      </c>
      <c r="I1753" s="49"/>
      <c r="J1753" s="49"/>
      <c r="K1753" s="49"/>
      <c r="L1753" s="62" t="s">
        <v>778</v>
      </c>
    </row>
    <row r="1754" spans="2:12" ht="27.6">
      <c r="B1754" s="90" t="s">
        <v>5991</v>
      </c>
      <c r="C1754" s="49" t="s">
        <v>5992</v>
      </c>
      <c r="D1754" s="49"/>
      <c r="E1754" s="49"/>
      <c r="F1754" s="49"/>
      <c r="G1754" s="49"/>
      <c r="H1754" s="113">
        <v>434604293</v>
      </c>
      <c r="I1754" s="49"/>
      <c r="J1754" s="49"/>
      <c r="K1754" s="49"/>
      <c r="L1754" s="62" t="s">
        <v>778</v>
      </c>
    </row>
    <row r="1755" spans="2:12" ht="27.6">
      <c r="B1755" s="90" t="s">
        <v>5991</v>
      </c>
      <c r="C1755" s="49" t="s">
        <v>5992</v>
      </c>
      <c r="D1755" s="49"/>
      <c r="E1755" s="49"/>
      <c r="F1755" s="49"/>
      <c r="G1755" s="49"/>
      <c r="H1755" s="113">
        <v>433972612</v>
      </c>
      <c r="I1755" s="49"/>
      <c r="J1755" s="49"/>
      <c r="K1755" s="49"/>
      <c r="L1755" s="62" t="s">
        <v>778</v>
      </c>
    </row>
    <row r="1756" spans="2:12">
      <c r="B1756" s="90" t="s">
        <v>6023</v>
      </c>
      <c r="C1756" s="49" t="s">
        <v>6024</v>
      </c>
      <c r="D1756" s="49"/>
      <c r="E1756" s="49"/>
      <c r="F1756" s="49"/>
      <c r="G1756" s="49"/>
      <c r="H1756" s="113">
        <v>189595579</v>
      </c>
      <c r="I1756" s="49"/>
      <c r="J1756" s="49"/>
      <c r="K1756" s="49"/>
      <c r="L1756" s="62" t="s">
        <v>778</v>
      </c>
    </row>
    <row r="1757" spans="2:12">
      <c r="B1757" s="90" t="s">
        <v>6023</v>
      </c>
      <c r="C1757" s="49" t="s">
        <v>6024</v>
      </c>
      <c r="D1757" s="49"/>
      <c r="E1757" s="49"/>
      <c r="F1757" s="49"/>
      <c r="G1757" s="49"/>
      <c r="H1757" s="113">
        <v>188910920</v>
      </c>
      <c r="I1757" s="49"/>
      <c r="J1757" s="49"/>
      <c r="K1757" s="49"/>
      <c r="L1757" s="62" t="s">
        <v>778</v>
      </c>
    </row>
    <row r="1758" spans="2:12">
      <c r="B1758" s="90" t="s">
        <v>6023</v>
      </c>
      <c r="C1758" s="49" t="s">
        <v>6024</v>
      </c>
      <c r="D1758" s="49"/>
      <c r="E1758" s="49"/>
      <c r="F1758" s="49"/>
      <c r="G1758" s="49"/>
      <c r="H1758" s="113">
        <v>188895969</v>
      </c>
      <c r="I1758" s="49"/>
      <c r="J1758" s="49"/>
      <c r="K1758" s="49"/>
      <c r="L1758" s="62" t="s">
        <v>778</v>
      </c>
    </row>
    <row r="1759" spans="2:12">
      <c r="B1759" s="90" t="s">
        <v>6023</v>
      </c>
      <c r="C1759" s="49" t="s">
        <v>6024</v>
      </c>
      <c r="D1759" s="49"/>
      <c r="E1759" s="49"/>
      <c r="F1759" s="49"/>
      <c r="G1759" s="49"/>
      <c r="H1759" s="113">
        <v>188895969</v>
      </c>
      <c r="I1759" s="49"/>
      <c r="J1759" s="49"/>
      <c r="K1759" s="49"/>
      <c r="L1759" s="62" t="s">
        <v>778</v>
      </c>
    </row>
    <row r="1760" spans="2:12">
      <c r="B1760" s="90" t="s">
        <v>6587</v>
      </c>
      <c r="C1760" s="49" t="s">
        <v>7446</v>
      </c>
      <c r="D1760" s="49"/>
      <c r="E1760" s="49"/>
      <c r="F1760" s="49"/>
      <c r="G1760" s="49"/>
      <c r="H1760" s="113">
        <v>135037171</v>
      </c>
      <c r="I1760" s="49"/>
      <c r="J1760" s="49"/>
      <c r="K1760" s="49"/>
      <c r="L1760" s="62" t="s">
        <v>778</v>
      </c>
    </row>
    <row r="1761" spans="2:12">
      <c r="B1761" s="90" t="s">
        <v>5885</v>
      </c>
      <c r="C1761" s="49" t="s">
        <v>5886</v>
      </c>
      <c r="D1761" s="49"/>
      <c r="E1761" s="49"/>
      <c r="F1761" s="49"/>
      <c r="G1761" s="49"/>
      <c r="H1761" s="113">
        <v>120934131</v>
      </c>
      <c r="I1761" s="49"/>
      <c r="J1761" s="49"/>
      <c r="K1761" s="49"/>
      <c r="L1761" s="62" t="s">
        <v>778</v>
      </c>
    </row>
    <row r="1762" spans="2:12">
      <c r="B1762" s="90" t="s">
        <v>5885</v>
      </c>
      <c r="C1762" s="49" t="s">
        <v>5886</v>
      </c>
      <c r="D1762" s="49"/>
      <c r="E1762" s="49"/>
      <c r="F1762" s="49"/>
      <c r="G1762" s="49"/>
      <c r="H1762" s="113">
        <v>120927209</v>
      </c>
      <c r="I1762" s="49"/>
      <c r="J1762" s="49"/>
      <c r="K1762" s="49"/>
      <c r="L1762" s="62" t="s">
        <v>778</v>
      </c>
    </row>
    <row r="1763" spans="2:12">
      <c r="B1763" s="90" t="s">
        <v>5885</v>
      </c>
      <c r="C1763" s="49" t="s">
        <v>5886</v>
      </c>
      <c r="D1763" s="49"/>
      <c r="E1763" s="49"/>
      <c r="F1763" s="49"/>
      <c r="G1763" s="49"/>
      <c r="H1763" s="113">
        <v>120780969</v>
      </c>
      <c r="I1763" s="49"/>
      <c r="J1763" s="49"/>
      <c r="K1763" s="49"/>
      <c r="L1763" s="62" t="s">
        <v>778</v>
      </c>
    </row>
    <row r="1764" spans="2:12">
      <c r="B1764" s="90" t="s">
        <v>5885</v>
      </c>
      <c r="C1764" s="49" t="s">
        <v>5886</v>
      </c>
      <c r="D1764" s="49"/>
      <c r="E1764" s="49"/>
      <c r="F1764" s="49"/>
      <c r="G1764" s="49"/>
      <c r="H1764" s="113">
        <v>120661504</v>
      </c>
      <c r="I1764" s="49"/>
      <c r="J1764" s="49"/>
      <c r="K1764" s="49"/>
      <c r="L1764" s="62" t="s">
        <v>778</v>
      </c>
    </row>
    <row r="1765" spans="2:12">
      <c r="B1765" s="90" t="s">
        <v>5885</v>
      </c>
      <c r="C1765" s="49" t="s">
        <v>5886</v>
      </c>
      <c r="D1765" s="49"/>
      <c r="E1765" s="49"/>
      <c r="F1765" s="49"/>
      <c r="G1765" s="49"/>
      <c r="H1765" s="113">
        <v>120183000</v>
      </c>
      <c r="I1765" s="49"/>
      <c r="J1765" s="49"/>
      <c r="K1765" s="49"/>
      <c r="L1765" s="62" t="s">
        <v>778</v>
      </c>
    </row>
    <row r="1766" spans="2:12">
      <c r="B1766" s="90" t="s">
        <v>5657</v>
      </c>
      <c r="C1766" s="49" t="s">
        <v>5658</v>
      </c>
      <c r="D1766" s="49"/>
      <c r="E1766" s="49"/>
      <c r="F1766" s="49"/>
      <c r="G1766" s="49"/>
      <c r="H1766" s="113">
        <v>111154870</v>
      </c>
      <c r="I1766" s="49"/>
      <c r="J1766" s="49"/>
      <c r="K1766" s="49"/>
      <c r="L1766" s="62" t="s">
        <v>778</v>
      </c>
    </row>
    <row r="1767" spans="2:12">
      <c r="B1767" s="90" t="s">
        <v>5657</v>
      </c>
      <c r="C1767" s="49" t="s">
        <v>5658</v>
      </c>
      <c r="D1767" s="49"/>
      <c r="E1767" s="49"/>
      <c r="F1767" s="49"/>
      <c r="G1767" s="49"/>
      <c r="H1767" s="113">
        <v>110932200</v>
      </c>
      <c r="I1767" s="49"/>
      <c r="J1767" s="49"/>
      <c r="K1767" s="49"/>
      <c r="L1767" s="62" t="s">
        <v>778</v>
      </c>
    </row>
    <row r="1768" spans="2:12">
      <c r="B1768" s="90" t="s">
        <v>5657</v>
      </c>
      <c r="C1768" s="49" t="s">
        <v>5658</v>
      </c>
      <c r="D1768" s="49"/>
      <c r="E1768" s="49"/>
      <c r="F1768" s="49"/>
      <c r="G1768" s="49"/>
      <c r="H1768" s="113">
        <v>110731729</v>
      </c>
      <c r="I1768" s="49"/>
      <c r="J1768" s="49"/>
      <c r="K1768" s="49"/>
      <c r="L1768" s="62" t="s">
        <v>778</v>
      </c>
    </row>
    <row r="1769" spans="2:12">
      <c r="B1769" s="90" t="s">
        <v>462</v>
      </c>
      <c r="C1769" s="49" t="s">
        <v>463</v>
      </c>
      <c r="D1769" s="49"/>
      <c r="E1769" s="49"/>
      <c r="F1769" s="49"/>
      <c r="G1769" s="49"/>
      <c r="H1769" s="113">
        <v>80735561</v>
      </c>
      <c r="I1769" s="49"/>
      <c r="J1769" s="49"/>
      <c r="K1769" s="49"/>
      <c r="L1769" s="62" t="s">
        <v>778</v>
      </c>
    </row>
    <row r="1770" spans="2:12" ht="27.6">
      <c r="B1770" s="90" t="s">
        <v>6145</v>
      </c>
      <c r="C1770" s="49" t="s">
        <v>6146</v>
      </c>
      <c r="D1770" s="49"/>
      <c r="E1770" s="49"/>
      <c r="F1770" s="49"/>
      <c r="G1770" s="49"/>
      <c r="H1770" s="113">
        <v>34583514</v>
      </c>
      <c r="I1770" s="49"/>
      <c r="J1770" s="49"/>
      <c r="K1770" s="49"/>
      <c r="L1770" s="62" t="s">
        <v>778</v>
      </c>
    </row>
    <row r="1771" spans="2:12" ht="27.6">
      <c r="B1771" s="90" t="s">
        <v>6145</v>
      </c>
      <c r="C1771" s="49" t="s">
        <v>6146</v>
      </c>
      <c r="D1771" s="49"/>
      <c r="E1771" s="49"/>
      <c r="F1771" s="49"/>
      <c r="G1771" s="49"/>
      <c r="H1771" s="113">
        <v>34583514</v>
      </c>
      <c r="I1771" s="49"/>
      <c r="J1771" s="49"/>
      <c r="K1771" s="49"/>
      <c r="L1771" s="62" t="s">
        <v>778</v>
      </c>
    </row>
    <row r="1772" spans="2:12" ht="41.45">
      <c r="B1772" s="90" t="s">
        <v>5718</v>
      </c>
      <c r="C1772" s="49" t="s">
        <v>5719</v>
      </c>
      <c r="D1772" s="49"/>
      <c r="E1772" s="49"/>
      <c r="F1772" s="49"/>
      <c r="G1772" s="49"/>
      <c r="H1772" s="113">
        <v>33040000</v>
      </c>
      <c r="I1772" s="49"/>
      <c r="J1772" s="49"/>
      <c r="K1772" s="49"/>
      <c r="L1772" s="62" t="s">
        <v>778</v>
      </c>
    </row>
    <row r="1773" spans="2:12" ht="27.6">
      <c r="B1773" s="90" t="s">
        <v>6119</v>
      </c>
      <c r="C1773" s="49" t="s">
        <v>6120</v>
      </c>
      <c r="D1773" s="49"/>
      <c r="E1773" s="49"/>
      <c r="F1773" s="49"/>
      <c r="G1773" s="49"/>
      <c r="H1773" s="113">
        <v>30008997</v>
      </c>
      <c r="I1773" s="49"/>
      <c r="J1773" s="49"/>
      <c r="K1773" s="49"/>
      <c r="L1773" s="62" t="s">
        <v>778</v>
      </c>
    </row>
    <row r="1774" spans="2:12" ht="27.6">
      <c r="B1774" s="90" t="s">
        <v>416</v>
      </c>
      <c r="C1774" s="49" t="s">
        <v>6102</v>
      </c>
      <c r="D1774" s="49"/>
      <c r="E1774" s="49"/>
      <c r="F1774" s="49"/>
      <c r="G1774" s="49"/>
      <c r="H1774" s="113">
        <v>29971207</v>
      </c>
      <c r="I1774" s="49"/>
      <c r="J1774" s="49"/>
      <c r="K1774" s="49"/>
      <c r="L1774" s="62" t="s">
        <v>778</v>
      </c>
    </row>
    <row r="1775" spans="2:12" ht="27.6">
      <c r="B1775" s="90" t="s">
        <v>416</v>
      </c>
      <c r="C1775" s="49" t="s">
        <v>6102</v>
      </c>
      <c r="D1775" s="49"/>
      <c r="E1775" s="49"/>
      <c r="F1775" s="49"/>
      <c r="G1775" s="49"/>
      <c r="H1775" s="113">
        <v>29967098</v>
      </c>
      <c r="I1775" s="49"/>
      <c r="J1775" s="49"/>
      <c r="K1775" s="49"/>
      <c r="L1775" s="62" t="s">
        <v>778</v>
      </c>
    </row>
    <row r="1776" spans="2:12" ht="27.6">
      <c r="B1776" s="90" t="s">
        <v>416</v>
      </c>
      <c r="C1776" s="49" t="s">
        <v>6102</v>
      </c>
      <c r="D1776" s="49"/>
      <c r="E1776" s="49"/>
      <c r="F1776" s="49"/>
      <c r="G1776" s="49"/>
      <c r="H1776" s="113">
        <v>29965651</v>
      </c>
      <c r="I1776" s="49"/>
      <c r="J1776" s="49"/>
      <c r="K1776" s="49"/>
      <c r="L1776" s="62" t="s">
        <v>778</v>
      </c>
    </row>
    <row r="1777" spans="2:12" ht="27.6">
      <c r="B1777" s="90" t="s">
        <v>416</v>
      </c>
      <c r="C1777" s="49" t="s">
        <v>6102</v>
      </c>
      <c r="D1777" s="49"/>
      <c r="E1777" s="49"/>
      <c r="F1777" s="49"/>
      <c r="G1777" s="49"/>
      <c r="H1777" s="113">
        <v>29965651</v>
      </c>
      <c r="I1777" s="49"/>
      <c r="J1777" s="49"/>
      <c r="K1777" s="49"/>
      <c r="L1777" s="62" t="s">
        <v>778</v>
      </c>
    </row>
    <row r="1778" spans="2:12" ht="27.6">
      <c r="B1778" s="90" t="s">
        <v>416</v>
      </c>
      <c r="C1778" s="49" t="s">
        <v>6102</v>
      </c>
      <c r="D1778" s="49"/>
      <c r="E1778" s="49"/>
      <c r="F1778" s="49"/>
      <c r="G1778" s="49"/>
      <c r="H1778" s="113">
        <v>29962316</v>
      </c>
      <c r="I1778" s="49"/>
      <c r="J1778" s="49"/>
      <c r="K1778" s="49"/>
      <c r="L1778" s="62" t="s">
        <v>778</v>
      </c>
    </row>
    <row r="1779" spans="2:12">
      <c r="B1779" s="90" t="s">
        <v>5865</v>
      </c>
      <c r="C1779" s="49" t="s">
        <v>5866</v>
      </c>
      <c r="D1779" s="49"/>
      <c r="E1779" s="49"/>
      <c r="F1779" s="49"/>
      <c r="G1779" s="49"/>
      <c r="H1779" s="113">
        <v>29958982</v>
      </c>
      <c r="I1779" s="49"/>
      <c r="J1779" s="49"/>
      <c r="K1779" s="49"/>
      <c r="L1779" s="62" t="s">
        <v>778</v>
      </c>
    </row>
    <row r="1780" spans="2:12">
      <c r="B1780" s="90" t="s">
        <v>5865</v>
      </c>
      <c r="C1780" s="49" t="s">
        <v>5866</v>
      </c>
      <c r="D1780" s="49"/>
      <c r="E1780" s="49"/>
      <c r="F1780" s="49"/>
      <c r="G1780" s="49"/>
      <c r="H1780" s="113">
        <v>29958982</v>
      </c>
      <c r="I1780" s="49"/>
      <c r="J1780" s="49"/>
      <c r="K1780" s="49"/>
      <c r="L1780" s="62" t="s">
        <v>778</v>
      </c>
    </row>
    <row r="1781" spans="2:12" ht="27.6">
      <c r="B1781" s="90" t="s">
        <v>5522</v>
      </c>
      <c r="C1781" s="49" t="s">
        <v>5523</v>
      </c>
      <c r="D1781" s="49"/>
      <c r="E1781" s="49"/>
      <c r="F1781" s="49"/>
      <c r="G1781" s="49"/>
      <c r="H1781" s="113">
        <v>29955648</v>
      </c>
      <c r="I1781" s="49"/>
      <c r="J1781" s="49"/>
      <c r="K1781" s="49"/>
      <c r="L1781" s="62" t="s">
        <v>778</v>
      </c>
    </row>
    <row r="1782" spans="2:12">
      <c r="B1782" s="90" t="s">
        <v>5945</v>
      </c>
      <c r="C1782" s="49" t="s">
        <v>5946</v>
      </c>
      <c r="D1782" s="49"/>
      <c r="E1782" s="49"/>
      <c r="F1782" s="49"/>
      <c r="G1782" s="49"/>
      <c r="H1782" s="113">
        <v>29952825</v>
      </c>
      <c r="I1782" s="49"/>
      <c r="J1782" s="49"/>
      <c r="K1782" s="49"/>
      <c r="L1782" s="62" t="s">
        <v>778</v>
      </c>
    </row>
    <row r="1783" spans="2:12">
      <c r="B1783" s="90" t="s">
        <v>5945</v>
      </c>
      <c r="C1783" s="49" t="s">
        <v>5946</v>
      </c>
      <c r="D1783" s="49"/>
      <c r="E1783" s="49"/>
      <c r="F1783" s="49"/>
      <c r="G1783" s="49"/>
      <c r="H1783" s="113">
        <v>29945856</v>
      </c>
      <c r="I1783" s="49"/>
      <c r="J1783" s="49"/>
      <c r="K1783" s="49"/>
      <c r="L1783" s="62" t="s">
        <v>778</v>
      </c>
    </row>
    <row r="1784" spans="2:12">
      <c r="B1784" s="90" t="s">
        <v>5945</v>
      </c>
      <c r="C1784" s="49" t="s">
        <v>5946</v>
      </c>
      <c r="D1784" s="49"/>
      <c r="E1784" s="49"/>
      <c r="F1784" s="49"/>
      <c r="G1784" s="49"/>
      <c r="H1784" s="113">
        <v>29942310</v>
      </c>
      <c r="I1784" s="49"/>
      <c r="J1784" s="49"/>
      <c r="K1784" s="49"/>
      <c r="L1784" s="62" t="s">
        <v>778</v>
      </c>
    </row>
    <row r="1785" spans="2:12">
      <c r="B1785" s="90" t="s">
        <v>5945</v>
      </c>
      <c r="C1785" s="49" t="s">
        <v>5946</v>
      </c>
      <c r="D1785" s="49"/>
      <c r="E1785" s="49"/>
      <c r="F1785" s="49"/>
      <c r="G1785" s="49"/>
      <c r="H1785" s="113">
        <v>29942310</v>
      </c>
      <c r="I1785" s="49"/>
      <c r="J1785" s="49"/>
      <c r="K1785" s="49"/>
      <c r="L1785" s="62" t="s">
        <v>778</v>
      </c>
    </row>
    <row r="1786" spans="2:12">
      <c r="B1786" s="90" t="s">
        <v>5945</v>
      </c>
      <c r="C1786" s="49" t="s">
        <v>5946</v>
      </c>
      <c r="D1786" s="49"/>
      <c r="E1786" s="49"/>
      <c r="F1786" s="49"/>
      <c r="G1786" s="49"/>
      <c r="H1786" s="113">
        <v>29938976</v>
      </c>
      <c r="I1786" s="49"/>
      <c r="J1786" s="49"/>
      <c r="K1786" s="49"/>
      <c r="L1786" s="62" t="s">
        <v>778</v>
      </c>
    </row>
    <row r="1787" spans="2:12">
      <c r="B1787" s="90" t="s">
        <v>5945</v>
      </c>
      <c r="C1787" s="49" t="s">
        <v>5946</v>
      </c>
      <c r="D1787" s="49"/>
      <c r="E1787" s="49"/>
      <c r="F1787" s="49"/>
      <c r="G1787" s="49"/>
      <c r="H1787" s="113">
        <v>29936660</v>
      </c>
      <c r="I1787" s="49"/>
      <c r="J1787" s="49"/>
      <c r="K1787" s="49"/>
      <c r="L1787" s="62" t="s">
        <v>778</v>
      </c>
    </row>
    <row r="1788" spans="2:12">
      <c r="B1788" s="90" t="s">
        <v>5945</v>
      </c>
      <c r="C1788" s="49" t="s">
        <v>5946</v>
      </c>
      <c r="D1788" s="49"/>
      <c r="E1788" s="49"/>
      <c r="F1788" s="49"/>
      <c r="G1788" s="49"/>
      <c r="H1788" s="113">
        <v>29935642</v>
      </c>
      <c r="I1788" s="49"/>
      <c r="J1788" s="49"/>
      <c r="K1788" s="49"/>
      <c r="L1788" s="62" t="s">
        <v>778</v>
      </c>
    </row>
    <row r="1789" spans="2:12">
      <c r="B1789" s="90" t="s">
        <v>5945</v>
      </c>
      <c r="C1789" s="49" t="s">
        <v>5946</v>
      </c>
      <c r="D1789" s="49"/>
      <c r="E1789" s="49"/>
      <c r="F1789" s="49"/>
      <c r="G1789" s="49"/>
      <c r="H1789" s="113">
        <v>29932307</v>
      </c>
      <c r="I1789" s="49"/>
      <c r="J1789" s="49"/>
      <c r="K1789" s="49"/>
      <c r="L1789" s="62" t="s">
        <v>778</v>
      </c>
    </row>
    <row r="1790" spans="2:12">
      <c r="B1790" s="90" t="s">
        <v>5606</v>
      </c>
      <c r="C1790" s="49" t="s">
        <v>5607</v>
      </c>
      <c r="D1790" s="49"/>
      <c r="E1790" s="49"/>
      <c r="F1790" s="49"/>
      <c r="G1790" s="49"/>
      <c r="H1790" s="113">
        <v>29629800</v>
      </c>
      <c r="I1790" s="49"/>
      <c r="J1790" s="49"/>
      <c r="K1790" s="49"/>
      <c r="L1790" s="62" t="s">
        <v>778</v>
      </c>
    </row>
    <row r="1791" spans="2:12">
      <c r="B1791" s="90" t="s">
        <v>5606</v>
      </c>
      <c r="C1791" s="49" t="s">
        <v>5607</v>
      </c>
      <c r="D1791" s="49"/>
      <c r="E1791" s="49"/>
      <c r="F1791" s="49"/>
      <c r="G1791" s="49"/>
      <c r="H1791" s="113">
        <v>29537465</v>
      </c>
      <c r="I1791" s="49"/>
      <c r="J1791" s="49"/>
      <c r="K1791" s="49"/>
      <c r="L1791" s="62" t="s">
        <v>778</v>
      </c>
    </row>
    <row r="1792" spans="2:12">
      <c r="B1792" s="90" t="s">
        <v>5606</v>
      </c>
      <c r="C1792" s="49" t="s">
        <v>5607</v>
      </c>
      <c r="D1792" s="49"/>
      <c r="E1792" s="49"/>
      <c r="F1792" s="49"/>
      <c r="G1792" s="49"/>
      <c r="H1792" s="113">
        <v>29515322</v>
      </c>
      <c r="I1792" s="49"/>
      <c r="J1792" s="49"/>
      <c r="K1792" s="49"/>
      <c r="L1792" s="62" t="s">
        <v>778</v>
      </c>
    </row>
    <row r="1793" spans="2:12">
      <c r="B1793" s="90" t="s">
        <v>5606</v>
      </c>
      <c r="C1793" s="49" t="s">
        <v>5607</v>
      </c>
      <c r="D1793" s="49"/>
      <c r="E1793" s="49"/>
      <c r="F1793" s="49"/>
      <c r="G1793" s="49"/>
      <c r="H1793" s="113">
        <v>29515322</v>
      </c>
      <c r="I1793" s="49"/>
      <c r="J1793" s="49"/>
      <c r="K1793" s="49"/>
      <c r="L1793" s="62" t="s">
        <v>778</v>
      </c>
    </row>
    <row r="1794" spans="2:12" ht="27.6">
      <c r="B1794" s="90" t="s">
        <v>6133</v>
      </c>
      <c r="C1794" s="49" t="s">
        <v>7447</v>
      </c>
      <c r="D1794" s="49"/>
      <c r="E1794" s="49"/>
      <c r="F1794" s="49"/>
      <c r="G1794" s="49"/>
      <c r="H1794" s="113">
        <v>29419151</v>
      </c>
      <c r="I1794" s="49"/>
      <c r="J1794" s="49"/>
      <c r="K1794" s="49"/>
      <c r="L1794" s="62" t="s">
        <v>778</v>
      </c>
    </row>
    <row r="1795" spans="2:12" ht="27.6">
      <c r="B1795" s="90" t="s">
        <v>6133</v>
      </c>
      <c r="C1795" s="49" t="s">
        <v>7447</v>
      </c>
      <c r="D1795" s="49"/>
      <c r="E1795" s="49"/>
      <c r="F1795" s="49"/>
      <c r="G1795" s="49"/>
      <c r="H1795" s="113">
        <v>29419151</v>
      </c>
      <c r="I1795" s="49"/>
      <c r="J1795" s="49"/>
      <c r="K1795" s="49"/>
      <c r="L1795" s="62" t="s">
        <v>778</v>
      </c>
    </row>
    <row r="1796" spans="2:12" ht="27.6">
      <c r="B1796" s="90" t="s">
        <v>5862</v>
      </c>
      <c r="C1796" s="49" t="s">
        <v>7448</v>
      </c>
      <c r="D1796" s="49"/>
      <c r="E1796" s="49"/>
      <c r="F1796" s="49"/>
      <c r="G1796" s="49"/>
      <c r="H1796" s="113">
        <v>29406075</v>
      </c>
      <c r="I1796" s="49"/>
      <c r="J1796" s="49"/>
      <c r="K1796" s="49"/>
      <c r="L1796" s="62" t="s">
        <v>778</v>
      </c>
    </row>
    <row r="1797" spans="2:12" ht="27.6">
      <c r="B1797" s="90" t="s">
        <v>5862</v>
      </c>
      <c r="C1797" s="49" t="s">
        <v>7448</v>
      </c>
      <c r="D1797" s="49"/>
      <c r="E1797" s="49"/>
      <c r="F1797" s="49"/>
      <c r="G1797" s="49"/>
      <c r="H1797" s="113">
        <v>29406075</v>
      </c>
      <c r="I1797" s="49"/>
      <c r="J1797" s="49"/>
      <c r="K1797" s="49"/>
      <c r="L1797" s="62" t="s">
        <v>778</v>
      </c>
    </row>
    <row r="1798" spans="2:12" ht="27.6">
      <c r="B1798" s="90" t="s">
        <v>5862</v>
      </c>
      <c r="C1798" s="49" t="s">
        <v>7448</v>
      </c>
      <c r="D1798" s="49"/>
      <c r="E1798" s="49"/>
      <c r="F1798" s="49"/>
      <c r="G1798" s="49"/>
      <c r="H1798" s="113">
        <v>29402807</v>
      </c>
      <c r="I1798" s="49"/>
      <c r="J1798" s="49"/>
      <c r="K1798" s="49"/>
      <c r="L1798" s="62" t="s">
        <v>778</v>
      </c>
    </row>
    <row r="1799" spans="2:12" ht="27.6">
      <c r="B1799" s="90" t="s">
        <v>5862</v>
      </c>
      <c r="C1799" s="49" t="s">
        <v>7448</v>
      </c>
      <c r="D1799" s="49"/>
      <c r="E1799" s="49"/>
      <c r="F1799" s="49"/>
      <c r="G1799" s="49"/>
      <c r="H1799" s="113">
        <v>29399538</v>
      </c>
      <c r="I1799" s="49"/>
      <c r="J1799" s="49"/>
      <c r="K1799" s="49"/>
      <c r="L1799" s="62" t="s">
        <v>778</v>
      </c>
    </row>
    <row r="1800" spans="2:12" ht="27.6">
      <c r="B1800" s="90" t="s">
        <v>5862</v>
      </c>
      <c r="C1800" s="49" t="s">
        <v>7448</v>
      </c>
      <c r="D1800" s="49"/>
      <c r="E1800" s="49"/>
      <c r="F1800" s="49"/>
      <c r="G1800" s="49"/>
      <c r="H1800" s="113">
        <v>29394444</v>
      </c>
      <c r="I1800" s="49"/>
      <c r="J1800" s="49"/>
      <c r="K1800" s="49"/>
      <c r="L1800" s="62" t="s">
        <v>778</v>
      </c>
    </row>
    <row r="1801" spans="2:12" ht="27.6">
      <c r="B1801" s="90" t="s">
        <v>5862</v>
      </c>
      <c r="C1801" s="49" t="s">
        <v>7448</v>
      </c>
      <c r="D1801" s="49"/>
      <c r="E1801" s="49"/>
      <c r="F1801" s="49"/>
      <c r="G1801" s="49"/>
      <c r="H1801" s="113">
        <v>29393000</v>
      </c>
      <c r="I1801" s="49"/>
      <c r="J1801" s="49"/>
      <c r="K1801" s="49"/>
      <c r="L1801" s="62" t="s">
        <v>778</v>
      </c>
    </row>
    <row r="1802" spans="2:12" ht="27.6">
      <c r="B1802" s="90" t="s">
        <v>5862</v>
      </c>
      <c r="C1802" s="49" t="s">
        <v>7448</v>
      </c>
      <c r="D1802" s="49"/>
      <c r="E1802" s="49"/>
      <c r="F1802" s="49"/>
      <c r="G1802" s="49"/>
      <c r="H1802" s="113">
        <v>29389731</v>
      </c>
      <c r="I1802" s="49"/>
      <c r="J1802" s="49"/>
      <c r="K1802" s="49"/>
      <c r="L1802" s="62" t="s">
        <v>778</v>
      </c>
    </row>
    <row r="1803" spans="2:12" ht="27.6">
      <c r="B1803" s="90" t="s">
        <v>5862</v>
      </c>
      <c r="C1803" s="49" t="s">
        <v>7448</v>
      </c>
      <c r="D1803" s="49"/>
      <c r="E1803" s="49"/>
      <c r="F1803" s="49"/>
      <c r="G1803" s="49"/>
      <c r="H1803" s="113">
        <v>29389330</v>
      </c>
      <c r="I1803" s="49"/>
      <c r="J1803" s="49"/>
      <c r="K1803" s="49"/>
      <c r="L1803" s="62" t="s">
        <v>778</v>
      </c>
    </row>
    <row r="1804" spans="2:12" ht="27.6">
      <c r="B1804" s="90" t="s">
        <v>5862</v>
      </c>
      <c r="C1804" s="49" t="s">
        <v>7448</v>
      </c>
      <c r="D1804" s="49"/>
      <c r="E1804" s="49"/>
      <c r="F1804" s="49"/>
      <c r="G1804" s="49"/>
      <c r="H1804" s="113">
        <v>29379925</v>
      </c>
      <c r="I1804" s="49"/>
      <c r="J1804" s="49"/>
      <c r="K1804" s="49"/>
      <c r="L1804" s="62" t="s">
        <v>778</v>
      </c>
    </row>
    <row r="1805" spans="2:12" ht="27.6">
      <c r="B1805" s="90" t="s">
        <v>5862</v>
      </c>
      <c r="C1805" s="49" t="s">
        <v>7448</v>
      </c>
      <c r="D1805" s="49"/>
      <c r="E1805" s="49"/>
      <c r="F1805" s="49"/>
      <c r="G1805" s="49"/>
      <c r="H1805" s="113">
        <v>29379925</v>
      </c>
      <c r="I1805" s="49"/>
      <c r="J1805" s="49"/>
      <c r="K1805" s="49"/>
      <c r="L1805" s="62" t="s">
        <v>778</v>
      </c>
    </row>
    <row r="1806" spans="2:12" ht="27.6">
      <c r="B1806" s="90" t="s">
        <v>5862</v>
      </c>
      <c r="C1806" s="49" t="s">
        <v>7448</v>
      </c>
      <c r="D1806" s="49"/>
      <c r="E1806" s="49"/>
      <c r="F1806" s="49"/>
      <c r="G1806" s="49"/>
      <c r="H1806" s="113">
        <v>29379925</v>
      </c>
      <c r="I1806" s="49"/>
      <c r="J1806" s="49"/>
      <c r="K1806" s="49"/>
      <c r="L1806" s="62" t="s">
        <v>778</v>
      </c>
    </row>
    <row r="1807" spans="2:12" ht="27.6">
      <c r="B1807" s="90" t="s">
        <v>5862</v>
      </c>
      <c r="C1807" s="49" t="s">
        <v>7448</v>
      </c>
      <c r="D1807" s="49"/>
      <c r="E1807" s="49"/>
      <c r="F1807" s="49"/>
      <c r="G1807" s="49"/>
      <c r="H1807" s="113">
        <v>29376656</v>
      </c>
      <c r="I1807" s="49"/>
      <c r="J1807" s="49"/>
      <c r="K1807" s="49"/>
      <c r="L1807" s="62" t="s">
        <v>778</v>
      </c>
    </row>
    <row r="1808" spans="2:12" ht="27.6">
      <c r="B1808" s="90" t="s">
        <v>5862</v>
      </c>
      <c r="C1808" s="49" t="s">
        <v>7448</v>
      </c>
      <c r="D1808" s="49"/>
      <c r="E1808" s="49"/>
      <c r="F1808" s="49"/>
      <c r="G1808" s="49"/>
      <c r="H1808" s="113">
        <v>29373387</v>
      </c>
      <c r="I1808" s="49"/>
      <c r="J1808" s="49"/>
      <c r="K1808" s="49"/>
      <c r="L1808" s="62" t="s">
        <v>778</v>
      </c>
    </row>
    <row r="1809" spans="2:12" ht="27.6">
      <c r="B1809" s="90" t="s">
        <v>5862</v>
      </c>
      <c r="C1809" s="49" t="s">
        <v>7448</v>
      </c>
      <c r="D1809" s="49"/>
      <c r="E1809" s="49"/>
      <c r="F1809" s="49"/>
      <c r="G1809" s="49"/>
      <c r="H1809" s="113">
        <v>29366850</v>
      </c>
      <c r="I1809" s="49"/>
      <c r="J1809" s="49"/>
      <c r="K1809" s="49"/>
      <c r="L1809" s="62" t="s">
        <v>778</v>
      </c>
    </row>
    <row r="1810" spans="2:12" ht="27.6">
      <c r="B1810" s="90" t="s">
        <v>5852</v>
      </c>
      <c r="C1810" s="49" t="s">
        <v>5853</v>
      </c>
      <c r="D1810" s="49"/>
      <c r="E1810" s="49"/>
      <c r="F1810" s="49"/>
      <c r="G1810" s="49"/>
      <c r="H1810" s="113">
        <v>29342130</v>
      </c>
      <c r="I1810" s="49"/>
      <c r="J1810" s="49"/>
      <c r="K1810" s="49"/>
      <c r="L1810" s="62" t="s">
        <v>778</v>
      </c>
    </row>
    <row r="1811" spans="2:12" ht="27.6">
      <c r="B1811" s="90" t="s">
        <v>5852</v>
      </c>
      <c r="C1811" s="49" t="s">
        <v>5853</v>
      </c>
      <c r="D1811" s="49"/>
      <c r="E1811" s="49"/>
      <c r="F1811" s="49"/>
      <c r="G1811" s="49"/>
      <c r="H1811" s="113">
        <v>29342130</v>
      </c>
      <c r="I1811" s="49"/>
      <c r="J1811" s="49"/>
      <c r="K1811" s="49"/>
      <c r="L1811" s="62" t="s">
        <v>778</v>
      </c>
    </row>
    <row r="1812" spans="2:12" ht="27.6">
      <c r="B1812" s="90" t="s">
        <v>5476</v>
      </c>
      <c r="C1812" s="49" t="s">
        <v>5477</v>
      </c>
      <c r="D1812" s="49"/>
      <c r="E1812" s="49"/>
      <c r="F1812" s="49"/>
      <c r="G1812" s="49"/>
      <c r="H1812" s="113">
        <v>29328793</v>
      </c>
      <c r="I1812" s="49"/>
      <c r="J1812" s="49"/>
      <c r="K1812" s="49"/>
      <c r="L1812" s="62" t="s">
        <v>778</v>
      </c>
    </row>
    <row r="1813" spans="2:12" ht="27.6">
      <c r="B1813" s="90" t="s">
        <v>5476</v>
      </c>
      <c r="C1813" s="49" t="s">
        <v>5477</v>
      </c>
      <c r="D1813" s="49"/>
      <c r="E1813" s="49"/>
      <c r="F1813" s="49"/>
      <c r="G1813" s="49"/>
      <c r="H1813" s="113">
        <v>29327624</v>
      </c>
      <c r="I1813" s="49"/>
      <c r="J1813" s="49"/>
      <c r="K1813" s="49"/>
      <c r="L1813" s="62" t="s">
        <v>778</v>
      </c>
    </row>
    <row r="1814" spans="2:12" ht="27.6">
      <c r="B1814" s="90" t="s">
        <v>5476</v>
      </c>
      <c r="C1814" s="49" t="s">
        <v>5477</v>
      </c>
      <c r="D1814" s="49"/>
      <c r="E1814" s="49"/>
      <c r="F1814" s="49"/>
      <c r="G1814" s="49"/>
      <c r="H1814" s="113">
        <v>29325680</v>
      </c>
      <c r="I1814" s="49"/>
      <c r="J1814" s="49"/>
      <c r="K1814" s="49"/>
      <c r="L1814" s="62" t="s">
        <v>778</v>
      </c>
    </row>
    <row r="1815" spans="2:12" ht="27.6">
      <c r="B1815" s="90" t="s">
        <v>5476</v>
      </c>
      <c r="C1815" s="49" t="s">
        <v>5477</v>
      </c>
      <c r="D1815" s="49"/>
      <c r="E1815" s="49"/>
      <c r="F1815" s="49"/>
      <c r="G1815" s="49"/>
      <c r="H1815" s="113">
        <v>29324355</v>
      </c>
      <c r="I1815" s="49"/>
      <c r="J1815" s="49"/>
      <c r="K1815" s="49"/>
      <c r="L1815" s="62" t="s">
        <v>778</v>
      </c>
    </row>
    <row r="1816" spans="2:12" ht="27.6">
      <c r="B1816" s="90" t="s">
        <v>5476</v>
      </c>
      <c r="C1816" s="49" t="s">
        <v>5477</v>
      </c>
      <c r="D1816" s="49"/>
      <c r="E1816" s="49"/>
      <c r="F1816" s="49"/>
      <c r="G1816" s="49"/>
      <c r="H1816" s="113">
        <v>29322124</v>
      </c>
      <c r="I1816" s="49"/>
      <c r="J1816" s="49"/>
      <c r="K1816" s="49"/>
      <c r="L1816" s="62" t="s">
        <v>778</v>
      </c>
    </row>
    <row r="1817" spans="2:12" ht="27.6">
      <c r="B1817" s="90" t="s">
        <v>5476</v>
      </c>
      <c r="C1817" s="49" t="s">
        <v>5477</v>
      </c>
      <c r="D1817" s="49"/>
      <c r="E1817" s="49"/>
      <c r="F1817" s="49"/>
      <c r="G1817" s="49"/>
      <c r="H1817" s="113">
        <v>29321087</v>
      </c>
      <c r="I1817" s="49"/>
      <c r="J1817" s="49"/>
      <c r="K1817" s="49"/>
      <c r="L1817" s="62" t="s">
        <v>778</v>
      </c>
    </row>
    <row r="1818" spans="2:12" ht="27.6">
      <c r="B1818" s="90" t="s">
        <v>5476</v>
      </c>
      <c r="C1818" s="49" t="s">
        <v>5477</v>
      </c>
      <c r="D1818" s="49"/>
      <c r="E1818" s="49"/>
      <c r="F1818" s="49"/>
      <c r="G1818" s="49"/>
      <c r="H1818" s="113">
        <v>29317818</v>
      </c>
      <c r="I1818" s="49"/>
      <c r="J1818" s="49"/>
      <c r="K1818" s="49"/>
      <c r="L1818" s="62" t="s">
        <v>778</v>
      </c>
    </row>
    <row r="1819" spans="2:12" ht="27.6">
      <c r="B1819" s="90" t="s">
        <v>5476</v>
      </c>
      <c r="C1819" s="49" t="s">
        <v>5477</v>
      </c>
      <c r="D1819" s="49"/>
      <c r="E1819" s="49"/>
      <c r="F1819" s="49"/>
      <c r="G1819" s="49"/>
      <c r="H1819" s="113">
        <v>29317818</v>
      </c>
      <c r="I1819" s="49"/>
      <c r="J1819" s="49"/>
      <c r="K1819" s="49"/>
      <c r="L1819" s="62" t="s">
        <v>778</v>
      </c>
    </row>
    <row r="1820" spans="2:12" ht="27.6">
      <c r="B1820" s="90" t="s">
        <v>5476</v>
      </c>
      <c r="C1820" s="49" t="s">
        <v>5477</v>
      </c>
      <c r="D1820" s="49"/>
      <c r="E1820" s="49"/>
      <c r="F1820" s="49"/>
      <c r="G1820" s="49"/>
      <c r="H1820" s="113">
        <v>29317818</v>
      </c>
      <c r="I1820" s="49"/>
      <c r="J1820" s="49"/>
      <c r="K1820" s="49"/>
      <c r="L1820" s="62" t="s">
        <v>778</v>
      </c>
    </row>
    <row r="1821" spans="2:12" ht="27.6">
      <c r="B1821" s="90" t="s">
        <v>5856</v>
      </c>
      <c r="C1821" s="49" t="s">
        <v>5857</v>
      </c>
      <c r="D1821" s="49"/>
      <c r="E1821" s="49"/>
      <c r="F1821" s="49"/>
      <c r="G1821" s="49"/>
      <c r="H1821" s="113">
        <v>29316406</v>
      </c>
      <c r="I1821" s="49"/>
      <c r="J1821" s="49"/>
      <c r="K1821" s="49"/>
      <c r="L1821" s="62" t="s">
        <v>778</v>
      </c>
    </row>
    <row r="1822" spans="2:12" ht="27.6">
      <c r="B1822" s="90" t="s">
        <v>5856</v>
      </c>
      <c r="C1822" s="49" t="s">
        <v>5857</v>
      </c>
      <c r="D1822" s="49"/>
      <c r="E1822" s="49"/>
      <c r="F1822" s="49"/>
      <c r="G1822" s="49"/>
      <c r="H1822" s="113">
        <v>29302118</v>
      </c>
      <c r="I1822" s="49"/>
      <c r="J1822" s="49"/>
      <c r="K1822" s="49"/>
      <c r="L1822" s="62" t="s">
        <v>778</v>
      </c>
    </row>
    <row r="1823" spans="2:12" ht="27.6">
      <c r="B1823" s="90" t="s">
        <v>5856</v>
      </c>
      <c r="C1823" s="49" t="s">
        <v>5857</v>
      </c>
      <c r="D1823" s="49"/>
      <c r="E1823" s="49"/>
      <c r="F1823" s="49"/>
      <c r="G1823" s="49"/>
      <c r="H1823" s="113">
        <v>29302118</v>
      </c>
      <c r="I1823" s="49"/>
      <c r="J1823" s="49"/>
      <c r="K1823" s="49"/>
      <c r="L1823" s="62" t="s">
        <v>778</v>
      </c>
    </row>
    <row r="1824" spans="2:12" ht="27.6">
      <c r="B1824" s="90" t="s">
        <v>5856</v>
      </c>
      <c r="C1824" s="49" t="s">
        <v>5857</v>
      </c>
      <c r="D1824" s="49"/>
      <c r="E1824" s="49"/>
      <c r="F1824" s="49"/>
      <c r="G1824" s="49"/>
      <c r="H1824" s="113">
        <v>29294936</v>
      </c>
      <c r="I1824" s="49"/>
      <c r="J1824" s="49"/>
      <c r="K1824" s="49"/>
      <c r="L1824" s="62" t="s">
        <v>778</v>
      </c>
    </row>
    <row r="1825" spans="2:12" ht="27.6">
      <c r="B1825" s="90" t="s">
        <v>5917</v>
      </c>
      <c r="C1825" s="49" t="s">
        <v>5918</v>
      </c>
      <c r="D1825" s="49"/>
      <c r="E1825" s="49"/>
      <c r="F1825" s="49"/>
      <c r="G1825" s="49"/>
      <c r="H1825" s="113">
        <v>29294655</v>
      </c>
      <c r="I1825" s="49"/>
      <c r="J1825" s="49"/>
      <c r="K1825" s="49"/>
      <c r="L1825" s="62" t="s">
        <v>778</v>
      </c>
    </row>
    <row r="1826" spans="2:12" ht="27.6">
      <c r="B1826" s="90" t="s">
        <v>5917</v>
      </c>
      <c r="C1826" s="49" t="s">
        <v>5918</v>
      </c>
      <c r="D1826" s="49"/>
      <c r="E1826" s="49"/>
      <c r="F1826" s="49"/>
      <c r="G1826" s="49"/>
      <c r="H1826" s="113">
        <v>29291668</v>
      </c>
      <c r="I1826" s="49"/>
      <c r="J1826" s="49"/>
      <c r="K1826" s="49"/>
      <c r="L1826" s="62" t="s">
        <v>778</v>
      </c>
    </row>
    <row r="1827" spans="2:12" ht="27.6">
      <c r="B1827" s="90" t="s">
        <v>5917</v>
      </c>
      <c r="C1827" s="49" t="s">
        <v>5918</v>
      </c>
      <c r="D1827" s="49"/>
      <c r="E1827" s="49"/>
      <c r="F1827" s="49"/>
      <c r="G1827" s="49"/>
      <c r="H1827" s="113">
        <v>29289960</v>
      </c>
      <c r="I1827" s="49"/>
      <c r="J1827" s="49"/>
      <c r="K1827" s="49"/>
      <c r="L1827" s="62" t="s">
        <v>778</v>
      </c>
    </row>
    <row r="1828" spans="2:12" ht="27.6">
      <c r="B1828" s="90" t="s">
        <v>5917</v>
      </c>
      <c r="C1828" s="49" t="s">
        <v>5918</v>
      </c>
      <c r="D1828" s="49"/>
      <c r="E1828" s="49"/>
      <c r="F1828" s="49"/>
      <c r="G1828" s="49"/>
      <c r="H1828" s="113">
        <v>29289514</v>
      </c>
      <c r="I1828" s="49"/>
      <c r="J1828" s="49"/>
      <c r="K1828" s="49"/>
      <c r="L1828" s="62" t="s">
        <v>778</v>
      </c>
    </row>
    <row r="1829" spans="2:12" ht="27.6">
      <c r="B1829" s="90" t="s">
        <v>6147</v>
      </c>
      <c r="C1829" s="49" t="s">
        <v>6148</v>
      </c>
      <c r="D1829" s="49"/>
      <c r="E1829" s="49"/>
      <c r="F1829" s="49"/>
      <c r="G1829" s="49"/>
      <c r="H1829" s="113">
        <v>28943792</v>
      </c>
      <c r="I1829" s="49"/>
      <c r="J1829" s="49"/>
      <c r="K1829" s="49"/>
      <c r="L1829" s="62" t="s">
        <v>778</v>
      </c>
    </row>
    <row r="1830" spans="2:12" ht="27.6">
      <c r="B1830" s="90" t="s">
        <v>6147</v>
      </c>
      <c r="C1830" s="49" t="s">
        <v>6148</v>
      </c>
      <c r="D1830" s="49"/>
      <c r="E1830" s="49"/>
      <c r="F1830" s="49"/>
      <c r="G1830" s="49"/>
      <c r="H1830" s="113">
        <v>28938426</v>
      </c>
      <c r="I1830" s="49"/>
      <c r="J1830" s="49"/>
      <c r="K1830" s="49"/>
      <c r="L1830" s="62" t="s">
        <v>778</v>
      </c>
    </row>
    <row r="1831" spans="2:12" ht="27.6">
      <c r="B1831" s="90" t="s">
        <v>6147</v>
      </c>
      <c r="C1831" s="49" t="s">
        <v>6148</v>
      </c>
      <c r="D1831" s="49"/>
      <c r="E1831" s="49"/>
      <c r="F1831" s="49"/>
      <c r="G1831" s="49"/>
      <c r="H1831" s="113">
        <v>28934113</v>
      </c>
      <c r="I1831" s="49"/>
      <c r="J1831" s="49"/>
      <c r="K1831" s="49"/>
      <c r="L1831" s="62" t="s">
        <v>778</v>
      </c>
    </row>
    <row r="1832" spans="2:12" ht="27.6">
      <c r="B1832" s="90" t="s">
        <v>6147</v>
      </c>
      <c r="C1832" s="49" t="s">
        <v>6148</v>
      </c>
      <c r="D1832" s="49"/>
      <c r="E1832" s="49"/>
      <c r="F1832" s="49"/>
      <c r="G1832" s="49"/>
      <c r="H1832" s="113">
        <v>28934113</v>
      </c>
      <c r="I1832" s="49"/>
      <c r="J1832" s="49"/>
      <c r="K1832" s="49"/>
      <c r="L1832" s="62" t="s">
        <v>778</v>
      </c>
    </row>
    <row r="1833" spans="2:12" ht="27.6">
      <c r="B1833" s="90" t="s">
        <v>6147</v>
      </c>
      <c r="C1833" s="49" t="s">
        <v>6148</v>
      </c>
      <c r="D1833" s="49"/>
      <c r="E1833" s="49"/>
      <c r="F1833" s="49"/>
      <c r="G1833" s="49"/>
      <c r="H1833" s="113">
        <v>28914755</v>
      </c>
      <c r="I1833" s="49"/>
      <c r="J1833" s="49"/>
      <c r="K1833" s="49"/>
      <c r="L1833" s="62" t="s">
        <v>778</v>
      </c>
    </row>
    <row r="1834" spans="2:12" ht="41.45">
      <c r="B1834" s="90" t="s">
        <v>5743</v>
      </c>
      <c r="C1834" s="49" t="s">
        <v>5744</v>
      </c>
      <c r="D1834" s="49"/>
      <c r="E1834" s="49"/>
      <c r="F1834" s="49"/>
      <c r="G1834" s="49"/>
      <c r="H1834" s="113">
        <v>28911528</v>
      </c>
      <c r="I1834" s="49"/>
      <c r="J1834" s="49"/>
      <c r="K1834" s="49"/>
      <c r="L1834" s="62" t="s">
        <v>778</v>
      </c>
    </row>
    <row r="1835" spans="2:12" ht="27.6">
      <c r="B1835" s="90" t="s">
        <v>5844</v>
      </c>
      <c r="C1835" s="49" t="s">
        <v>5845</v>
      </c>
      <c r="D1835" s="49"/>
      <c r="E1835" s="49"/>
      <c r="F1835" s="49"/>
      <c r="G1835" s="49"/>
      <c r="H1835" s="113">
        <v>28349708</v>
      </c>
      <c r="I1835" s="49"/>
      <c r="J1835" s="49"/>
      <c r="K1835" s="49"/>
      <c r="L1835" s="62" t="s">
        <v>778</v>
      </c>
    </row>
    <row r="1836" spans="2:12" ht="27.6">
      <c r="B1836" s="90" t="s">
        <v>5844</v>
      </c>
      <c r="C1836" s="49" t="s">
        <v>5845</v>
      </c>
      <c r="D1836" s="49"/>
      <c r="E1836" s="49"/>
      <c r="F1836" s="49"/>
      <c r="G1836" s="49"/>
      <c r="H1836" s="113">
        <v>28349708</v>
      </c>
      <c r="I1836" s="49"/>
      <c r="J1836" s="49"/>
      <c r="K1836" s="49"/>
      <c r="L1836" s="62" t="s">
        <v>778</v>
      </c>
    </row>
    <row r="1837" spans="2:12" ht="27.6">
      <c r="B1837" s="90" t="s">
        <v>5844</v>
      </c>
      <c r="C1837" s="49" t="s">
        <v>5845</v>
      </c>
      <c r="D1837" s="49"/>
      <c r="E1837" s="49"/>
      <c r="F1837" s="49"/>
      <c r="G1837" s="49"/>
      <c r="H1837" s="113">
        <v>28349708</v>
      </c>
      <c r="I1837" s="49"/>
      <c r="J1837" s="49"/>
      <c r="K1837" s="49"/>
      <c r="L1837" s="62" t="s">
        <v>778</v>
      </c>
    </row>
    <row r="1838" spans="2:12" ht="27.6">
      <c r="B1838" s="90" t="s">
        <v>5844</v>
      </c>
      <c r="C1838" s="49" t="s">
        <v>5845</v>
      </c>
      <c r="D1838" s="49"/>
      <c r="E1838" s="49"/>
      <c r="F1838" s="49"/>
      <c r="G1838" s="49"/>
      <c r="H1838" s="113">
        <v>28349708</v>
      </c>
      <c r="I1838" s="49"/>
      <c r="J1838" s="49"/>
      <c r="K1838" s="49"/>
      <c r="L1838" s="62" t="s">
        <v>778</v>
      </c>
    </row>
    <row r="1839" spans="2:12" ht="27.6">
      <c r="B1839" s="90" t="s">
        <v>5929</v>
      </c>
      <c r="C1839" s="49" t="s">
        <v>5930</v>
      </c>
      <c r="D1839" s="49"/>
      <c r="E1839" s="49"/>
      <c r="F1839" s="49"/>
      <c r="G1839" s="49"/>
      <c r="H1839" s="113">
        <v>28320000</v>
      </c>
      <c r="I1839" s="49"/>
      <c r="J1839" s="49"/>
      <c r="K1839" s="49"/>
      <c r="L1839" s="62" t="s">
        <v>778</v>
      </c>
    </row>
    <row r="1840" spans="2:12" ht="27.6">
      <c r="B1840" s="90" t="s">
        <v>5929</v>
      </c>
      <c r="C1840" s="49" t="s">
        <v>5930</v>
      </c>
      <c r="D1840" s="49"/>
      <c r="E1840" s="49"/>
      <c r="F1840" s="49"/>
      <c r="G1840" s="49"/>
      <c r="H1840" s="113">
        <v>28318208</v>
      </c>
      <c r="I1840" s="49"/>
      <c r="J1840" s="49"/>
      <c r="K1840" s="49"/>
      <c r="L1840" s="62" t="s">
        <v>778</v>
      </c>
    </row>
    <row r="1841" spans="2:12">
      <c r="B1841" s="90" t="s">
        <v>5611</v>
      </c>
      <c r="C1841" s="49" t="s">
        <v>6634</v>
      </c>
      <c r="D1841" s="49"/>
      <c r="E1841" s="49"/>
      <c r="F1841" s="49"/>
      <c r="G1841" s="49"/>
      <c r="H1841" s="113">
        <v>28318208</v>
      </c>
      <c r="I1841" s="49"/>
      <c r="J1841" s="49"/>
      <c r="K1841" s="49"/>
      <c r="L1841" s="62" t="s">
        <v>778</v>
      </c>
    </row>
    <row r="1842" spans="2:12">
      <c r="B1842" s="90" t="s">
        <v>5611</v>
      </c>
      <c r="C1842" s="49" t="s">
        <v>6634</v>
      </c>
      <c r="D1842" s="49"/>
      <c r="E1842" s="49"/>
      <c r="F1842" s="49"/>
      <c r="G1842" s="49"/>
      <c r="H1842" s="113">
        <v>28313693</v>
      </c>
      <c r="I1842" s="49"/>
      <c r="J1842" s="49"/>
      <c r="K1842" s="49"/>
      <c r="L1842" s="62" t="s">
        <v>778</v>
      </c>
    </row>
    <row r="1843" spans="2:12">
      <c r="B1843" s="90" t="s">
        <v>5611</v>
      </c>
      <c r="C1843" s="49" t="s">
        <v>6634</v>
      </c>
      <c r="D1843" s="49"/>
      <c r="E1843" s="49"/>
      <c r="F1843" s="49"/>
      <c r="G1843" s="49"/>
      <c r="H1843" s="113">
        <v>28311908</v>
      </c>
      <c r="I1843" s="49"/>
      <c r="J1843" s="49"/>
      <c r="K1843" s="49"/>
      <c r="L1843" s="62" t="s">
        <v>778</v>
      </c>
    </row>
    <row r="1844" spans="2:12">
      <c r="B1844" s="90" t="s">
        <v>5611</v>
      </c>
      <c r="C1844" s="49" t="s">
        <v>6634</v>
      </c>
      <c r="D1844" s="49"/>
      <c r="E1844" s="49"/>
      <c r="F1844" s="49"/>
      <c r="G1844" s="49"/>
      <c r="H1844" s="113">
        <v>28311908</v>
      </c>
      <c r="I1844" s="49"/>
      <c r="J1844" s="49"/>
      <c r="K1844" s="49"/>
      <c r="L1844" s="62" t="s">
        <v>778</v>
      </c>
    </row>
    <row r="1845" spans="2:12">
      <c r="B1845" s="90" t="s">
        <v>5611</v>
      </c>
      <c r="C1845" s="49" t="s">
        <v>6634</v>
      </c>
      <c r="D1845" s="49"/>
      <c r="E1845" s="49"/>
      <c r="F1845" s="49"/>
      <c r="G1845" s="49"/>
      <c r="H1845" s="113">
        <v>28311908</v>
      </c>
      <c r="I1845" s="49"/>
      <c r="J1845" s="49"/>
      <c r="K1845" s="49"/>
      <c r="L1845" s="62" t="s">
        <v>778</v>
      </c>
    </row>
    <row r="1846" spans="2:12">
      <c r="B1846" s="90" t="s">
        <v>5611</v>
      </c>
      <c r="C1846" s="49" t="s">
        <v>6634</v>
      </c>
      <c r="D1846" s="49"/>
      <c r="E1846" s="49"/>
      <c r="F1846" s="49"/>
      <c r="G1846" s="49"/>
      <c r="H1846" s="113">
        <v>28302458</v>
      </c>
      <c r="I1846" s="49"/>
      <c r="J1846" s="49"/>
      <c r="K1846" s="49"/>
      <c r="L1846" s="62" t="s">
        <v>778</v>
      </c>
    </row>
    <row r="1847" spans="2:12">
      <c r="B1847" s="90" t="s">
        <v>5611</v>
      </c>
      <c r="C1847" s="49" t="s">
        <v>6634</v>
      </c>
      <c r="D1847" s="49"/>
      <c r="E1847" s="49"/>
      <c r="F1847" s="49"/>
      <c r="G1847" s="49"/>
      <c r="H1847" s="113">
        <v>28299308</v>
      </c>
      <c r="I1847" s="49"/>
      <c r="J1847" s="49"/>
      <c r="K1847" s="49"/>
      <c r="L1847" s="62" t="s">
        <v>778</v>
      </c>
    </row>
    <row r="1848" spans="2:12">
      <c r="B1848" s="90" t="s">
        <v>5611</v>
      </c>
      <c r="C1848" s="49" t="s">
        <v>6634</v>
      </c>
      <c r="D1848" s="49"/>
      <c r="E1848" s="49"/>
      <c r="F1848" s="49"/>
      <c r="G1848" s="49"/>
      <c r="H1848" s="113">
        <v>28296158</v>
      </c>
      <c r="I1848" s="49"/>
      <c r="J1848" s="49"/>
      <c r="K1848" s="49"/>
      <c r="L1848" s="62" t="s">
        <v>778</v>
      </c>
    </row>
    <row r="1849" spans="2:12">
      <c r="B1849" s="90" t="s">
        <v>5611</v>
      </c>
      <c r="C1849" s="49" t="s">
        <v>6634</v>
      </c>
      <c r="D1849" s="49"/>
      <c r="E1849" s="49"/>
      <c r="F1849" s="49"/>
      <c r="G1849" s="49"/>
      <c r="H1849" s="113">
        <v>28289858</v>
      </c>
      <c r="I1849" s="49"/>
      <c r="J1849" s="49"/>
      <c r="K1849" s="49"/>
      <c r="L1849" s="62" t="s">
        <v>778</v>
      </c>
    </row>
    <row r="1850" spans="2:12">
      <c r="B1850" s="90" t="s">
        <v>520</v>
      </c>
      <c r="C1850" s="49" t="s">
        <v>5869</v>
      </c>
      <c r="D1850" s="49"/>
      <c r="E1850" s="49"/>
      <c r="F1850" s="49"/>
      <c r="G1850" s="49"/>
      <c r="H1850" s="113">
        <v>26001005</v>
      </c>
      <c r="I1850" s="49"/>
      <c r="J1850" s="49"/>
      <c r="K1850" s="49"/>
      <c r="L1850" s="62" t="s">
        <v>778</v>
      </c>
    </row>
    <row r="1851" spans="2:12">
      <c r="B1851" s="90"/>
      <c r="C1851" s="49"/>
      <c r="D1851" s="49"/>
      <c r="E1851" s="49"/>
      <c r="F1851" s="49"/>
      <c r="G1851" s="49"/>
      <c r="H1851" s="113"/>
      <c r="I1851" s="118"/>
      <c r="J1851" s="49"/>
      <c r="K1851" s="49"/>
      <c r="L1851" s="62"/>
    </row>
    <row r="1852" spans="2:12">
      <c r="B1852" s="83"/>
      <c r="C1852" s="49"/>
      <c r="D1852" s="84"/>
      <c r="E1852" s="49"/>
      <c r="F1852" s="84"/>
      <c r="G1852" s="49"/>
      <c r="H1852" s="85"/>
      <c r="I1852" s="78"/>
      <c r="J1852" s="86"/>
      <c r="K1852" s="84"/>
      <c r="L1852" s="62"/>
    </row>
    <row r="1853" spans="2:12" ht="41.45">
      <c r="B1853" s="166"/>
      <c r="C1853" s="167" t="s">
        <v>7449</v>
      </c>
      <c r="D1853" s="167"/>
      <c r="E1853" s="167"/>
      <c r="F1853" s="167"/>
      <c r="G1853" s="167"/>
      <c r="H1853" s="168">
        <f>SUM(H27:H1852)</f>
        <v>724351370332.55005</v>
      </c>
      <c r="I1853" s="168"/>
      <c r="J1853" s="167"/>
      <c r="K1853" s="167"/>
      <c r="L1853" s="169"/>
    </row>
    <row r="1854" spans="2:12" s="51" customFormat="1" ht="27.6">
      <c r="B1854" s="119"/>
      <c r="C1854" s="120" t="s">
        <v>7450</v>
      </c>
      <c r="D1854" s="120"/>
      <c r="E1854" s="120"/>
      <c r="F1854" s="120"/>
      <c r="G1854" s="120"/>
      <c r="H1854" s="121">
        <f>+H1853+H26</f>
        <v>724351370332.55005</v>
      </c>
      <c r="I1854" s="121">
        <f>+I1853+I26</f>
        <v>0</v>
      </c>
      <c r="J1854" s="120"/>
      <c r="K1854" s="120"/>
      <c r="L1854" s="122"/>
    </row>
    <row r="1855" spans="2:12" s="51" customFormat="1">
      <c r="B1855" s="17"/>
      <c r="C1855" s="46"/>
      <c r="D1855" s="46"/>
      <c r="E1855" s="46"/>
      <c r="F1855" s="46"/>
      <c r="G1855" s="46"/>
      <c r="H1855" s="170"/>
      <c r="I1855" s="170"/>
      <c r="J1855" s="46"/>
      <c r="K1855" s="46"/>
      <c r="L1855" s="46"/>
    </row>
  </sheetData>
  <pageMargins left="0.70866141732283472" right="0.70866141732283472" top="0.74803149606299213" bottom="0.74803149606299213" header="0.31496062992125984" footer="0.31496062992125984"/>
  <pageSetup paperSize="9" scale="30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953E-4D09-4898-932B-4C6CE8E8957B}">
  <sheetPr>
    <tabColor theme="9"/>
  </sheetPr>
  <dimension ref="B1:E1671"/>
  <sheetViews>
    <sheetView showGridLines="0" workbookViewId="0">
      <pane ySplit="3" topLeftCell="A1664" activePane="bottomLeft" state="frozen"/>
      <selection pane="bottomLeft" activeCell="D1671" sqref="D1671"/>
    </sheetView>
  </sheetViews>
  <sheetFormatPr defaultColWidth="9.140625" defaultRowHeight="13.9"/>
  <cols>
    <col min="1" max="1" width="9.140625" style="5"/>
    <col min="2" max="2" width="26.5703125" style="5" bestFit="1" customWidth="1"/>
    <col min="3" max="3" width="53.140625" style="5" bestFit="1" customWidth="1"/>
    <col min="4" max="4" width="17.42578125" style="5" bestFit="1" customWidth="1"/>
    <col min="5" max="5" width="14" style="5" bestFit="1" customWidth="1"/>
    <col min="6" max="16384" width="9.140625" style="5"/>
  </cols>
  <sheetData>
    <row r="1" spans="2:5">
      <c r="B1" s="123" t="s">
        <v>7451</v>
      </c>
    </row>
    <row r="2" spans="2:5" ht="14.45" thickBot="1"/>
    <row r="3" spans="2:5" ht="14.45" thickBot="1">
      <c r="B3" s="162" t="s">
        <v>809</v>
      </c>
      <c r="C3" s="163" t="s">
        <v>7452</v>
      </c>
      <c r="D3" s="162" t="s">
        <v>7453</v>
      </c>
      <c r="E3" s="163" t="s">
        <v>632</v>
      </c>
    </row>
    <row r="4" spans="2:5" ht="14.45" thickBot="1">
      <c r="B4" s="129"/>
      <c r="C4" s="130" t="s">
        <v>7454</v>
      </c>
      <c r="D4" s="131">
        <v>25009843</v>
      </c>
      <c r="E4" s="132" t="s">
        <v>778</v>
      </c>
    </row>
    <row r="5" spans="2:5" ht="14.45" thickBot="1">
      <c r="B5" s="238"/>
      <c r="C5" s="239" t="s">
        <v>7455</v>
      </c>
      <c r="D5" s="240">
        <v>25014254</v>
      </c>
      <c r="E5" s="132" t="s">
        <v>778</v>
      </c>
    </row>
    <row r="6" spans="2:5" ht="14.45" thickBot="1">
      <c r="B6" s="238"/>
      <c r="C6" s="239" t="s">
        <v>7454</v>
      </c>
      <c r="D6" s="240">
        <v>25018055</v>
      </c>
      <c r="E6" s="132" t="s">
        <v>778</v>
      </c>
    </row>
    <row r="7" spans="2:5" ht="14.45" thickBot="1">
      <c r="B7" s="238"/>
      <c r="C7" s="239" t="s">
        <v>7456</v>
      </c>
      <c r="D7" s="240">
        <v>25055676</v>
      </c>
      <c r="E7" s="132" t="s">
        <v>778</v>
      </c>
    </row>
    <row r="8" spans="2:5" ht="14.45" thickBot="1">
      <c r="B8" s="238"/>
      <c r="C8" s="239" t="s">
        <v>7456</v>
      </c>
      <c r="D8" s="240">
        <v>25083131</v>
      </c>
      <c r="E8" s="132" t="s">
        <v>778</v>
      </c>
    </row>
    <row r="9" spans="2:5" ht="14.45" thickBot="1">
      <c r="B9" s="238"/>
      <c r="C9" s="239" t="s">
        <v>7456</v>
      </c>
      <c r="D9" s="240">
        <v>25116175</v>
      </c>
      <c r="E9" s="132" t="s">
        <v>778</v>
      </c>
    </row>
    <row r="10" spans="2:5" ht="14.45" thickBot="1">
      <c r="B10" s="238"/>
      <c r="C10" s="239" t="s">
        <v>7457</v>
      </c>
      <c r="D10" s="240">
        <v>25138903</v>
      </c>
      <c r="E10" s="132" t="s">
        <v>778</v>
      </c>
    </row>
    <row r="11" spans="2:5" ht="14.45" thickBot="1">
      <c r="B11" s="238"/>
      <c r="C11" s="239" t="s">
        <v>7458</v>
      </c>
      <c r="D11" s="240">
        <v>25368159</v>
      </c>
      <c r="E11" s="132" t="s">
        <v>778</v>
      </c>
    </row>
    <row r="12" spans="2:5" ht="14.45" thickBot="1">
      <c r="B12" s="238"/>
      <c r="C12" s="239" t="s">
        <v>7455</v>
      </c>
      <c r="D12" s="240">
        <v>25390049</v>
      </c>
      <c r="E12" s="132" t="s">
        <v>778</v>
      </c>
    </row>
    <row r="13" spans="2:5" ht="14.45" thickBot="1">
      <c r="B13" s="238"/>
      <c r="C13" s="239" t="s">
        <v>7455</v>
      </c>
      <c r="D13" s="240">
        <v>25390049</v>
      </c>
      <c r="E13" s="132" t="s">
        <v>778</v>
      </c>
    </row>
    <row r="14" spans="2:5" ht="14.45" thickBot="1">
      <c r="B14" s="238"/>
      <c r="C14" s="239" t="s">
        <v>7459</v>
      </c>
      <c r="D14" s="240">
        <v>25406018</v>
      </c>
      <c r="E14" s="132" t="s">
        <v>778</v>
      </c>
    </row>
    <row r="15" spans="2:5" ht="14.45" thickBot="1">
      <c r="B15" s="238"/>
      <c r="C15" s="239" t="s">
        <v>7456</v>
      </c>
      <c r="D15" s="240">
        <v>25446832</v>
      </c>
      <c r="E15" s="132" t="s">
        <v>778</v>
      </c>
    </row>
    <row r="16" spans="2:5" ht="14.45" thickBot="1">
      <c r="B16" s="238"/>
      <c r="C16" s="239" t="s">
        <v>7454</v>
      </c>
      <c r="D16" s="240">
        <v>25520010</v>
      </c>
      <c r="E16" s="132" t="s">
        <v>778</v>
      </c>
    </row>
    <row r="17" spans="2:5" ht="14.45" thickBot="1">
      <c r="B17" s="238"/>
      <c r="C17" s="239" t="s">
        <v>7454</v>
      </c>
      <c r="D17" s="240">
        <v>25544871</v>
      </c>
      <c r="E17" s="132" t="s">
        <v>778</v>
      </c>
    </row>
    <row r="18" spans="2:5" ht="14.45" thickBot="1">
      <c r="B18" s="238"/>
      <c r="C18" s="239" t="s">
        <v>7460</v>
      </c>
      <c r="D18" s="240">
        <v>25545705</v>
      </c>
      <c r="E18" s="132" t="s">
        <v>778</v>
      </c>
    </row>
    <row r="19" spans="2:5" ht="14.45" thickBot="1">
      <c r="B19" s="238"/>
      <c r="C19" s="239" t="s">
        <v>7460</v>
      </c>
      <c r="D19" s="240">
        <v>25710516</v>
      </c>
      <c r="E19" s="132" t="s">
        <v>778</v>
      </c>
    </row>
    <row r="20" spans="2:5" ht="14.45" thickBot="1">
      <c r="B20" s="238"/>
      <c r="C20" s="239" t="s">
        <v>7460</v>
      </c>
      <c r="D20" s="240">
        <v>25717527</v>
      </c>
      <c r="E20" s="132" t="s">
        <v>778</v>
      </c>
    </row>
    <row r="21" spans="2:5" ht="14.45" thickBot="1">
      <c r="B21" s="238"/>
      <c r="C21" s="239" t="s">
        <v>7461</v>
      </c>
      <c r="D21" s="240">
        <v>25745960</v>
      </c>
      <c r="E21" s="132" t="s">
        <v>778</v>
      </c>
    </row>
    <row r="22" spans="2:5" ht="14.45" thickBot="1">
      <c r="B22" s="238"/>
      <c r="C22" s="239" t="s">
        <v>7458</v>
      </c>
      <c r="D22" s="240">
        <v>25754823</v>
      </c>
      <c r="E22" s="132" t="s">
        <v>778</v>
      </c>
    </row>
    <row r="23" spans="2:5" ht="14.45" thickBot="1">
      <c r="B23" s="238"/>
      <c r="C23" s="239" t="s">
        <v>7462</v>
      </c>
      <c r="D23" s="240">
        <v>25855554</v>
      </c>
      <c r="E23" s="132" t="s">
        <v>778</v>
      </c>
    </row>
    <row r="24" spans="2:5" ht="14.45" thickBot="1">
      <c r="B24" s="238"/>
      <c r="C24" s="239" t="s">
        <v>7461</v>
      </c>
      <c r="D24" s="240">
        <v>25898589</v>
      </c>
      <c r="E24" s="132" t="s">
        <v>778</v>
      </c>
    </row>
    <row r="25" spans="2:5" ht="14.45" thickBot="1">
      <c r="B25" s="238"/>
      <c r="C25" s="239" t="s">
        <v>7461</v>
      </c>
      <c r="D25" s="240">
        <v>25903289</v>
      </c>
      <c r="E25" s="132" t="s">
        <v>778</v>
      </c>
    </row>
    <row r="26" spans="2:5" ht="14.45" thickBot="1">
      <c r="B26" s="238"/>
      <c r="C26" s="239" t="s">
        <v>7457</v>
      </c>
      <c r="D26" s="240">
        <v>25935868</v>
      </c>
      <c r="E26" s="132" t="s">
        <v>778</v>
      </c>
    </row>
    <row r="27" spans="2:5" ht="14.45" thickBot="1">
      <c r="B27" s="238"/>
      <c r="C27" s="239" t="s">
        <v>7461</v>
      </c>
      <c r="D27" s="240">
        <v>25944368</v>
      </c>
      <c r="E27" s="132" t="s">
        <v>778</v>
      </c>
    </row>
    <row r="28" spans="2:5" ht="14.45" thickBot="1">
      <c r="B28" s="238"/>
      <c r="C28" s="239" t="s">
        <v>7461</v>
      </c>
      <c r="D28" s="240">
        <v>26066163</v>
      </c>
      <c r="E28" s="132" t="s">
        <v>778</v>
      </c>
    </row>
    <row r="29" spans="2:5" ht="14.45" thickBot="1">
      <c r="B29" s="238"/>
      <c r="C29" s="239" t="s">
        <v>7461</v>
      </c>
      <c r="D29" s="240">
        <v>26120440</v>
      </c>
      <c r="E29" s="132" t="s">
        <v>778</v>
      </c>
    </row>
    <row r="30" spans="2:5" ht="14.45" thickBot="1">
      <c r="B30" s="238"/>
      <c r="C30" s="239" t="s">
        <v>7460</v>
      </c>
      <c r="D30" s="240">
        <v>26286160</v>
      </c>
      <c r="E30" s="132" t="s">
        <v>778</v>
      </c>
    </row>
    <row r="31" spans="2:5" ht="14.45" thickBot="1">
      <c r="B31" s="238"/>
      <c r="C31" s="239" t="s">
        <v>7456</v>
      </c>
      <c r="D31" s="240">
        <v>26288389</v>
      </c>
      <c r="E31" s="132" t="s">
        <v>778</v>
      </c>
    </row>
    <row r="32" spans="2:5" ht="14.45" thickBot="1">
      <c r="B32" s="238"/>
      <c r="C32" s="239" t="s">
        <v>7463</v>
      </c>
      <c r="D32" s="240">
        <v>26407116</v>
      </c>
      <c r="E32" s="132" t="s">
        <v>778</v>
      </c>
    </row>
    <row r="33" spans="2:5" ht="14.45" thickBot="1">
      <c r="B33" s="238"/>
      <c r="C33" s="239" t="s">
        <v>7464</v>
      </c>
      <c r="D33" s="240">
        <v>26469995</v>
      </c>
      <c r="E33" s="132" t="s">
        <v>778</v>
      </c>
    </row>
    <row r="34" spans="2:5" ht="14.45" thickBot="1">
      <c r="B34" s="238"/>
      <c r="C34" s="239" t="s">
        <v>7461</v>
      </c>
      <c r="D34" s="240">
        <v>26477333</v>
      </c>
      <c r="E34" s="132" t="s">
        <v>778</v>
      </c>
    </row>
    <row r="35" spans="2:5" ht="14.45" thickBot="1">
      <c r="B35" s="238"/>
      <c r="C35" s="239" t="s">
        <v>7465</v>
      </c>
      <c r="D35" s="240">
        <v>26572641</v>
      </c>
      <c r="E35" s="132" t="s">
        <v>778</v>
      </c>
    </row>
    <row r="36" spans="2:5" ht="14.45" thickBot="1">
      <c r="B36" s="238"/>
      <c r="C36" s="239" t="s">
        <v>7465</v>
      </c>
      <c r="D36" s="240">
        <v>26572641</v>
      </c>
      <c r="E36" s="132" t="s">
        <v>778</v>
      </c>
    </row>
    <row r="37" spans="2:5" ht="14.45" thickBot="1">
      <c r="B37" s="238"/>
      <c r="C37" s="239" t="s">
        <v>7466</v>
      </c>
      <c r="D37" s="240">
        <v>26837333</v>
      </c>
      <c r="E37" s="132" t="s">
        <v>778</v>
      </c>
    </row>
    <row r="38" spans="2:5" ht="14.45" thickBot="1">
      <c r="B38" s="238"/>
      <c r="C38" s="239" t="s">
        <v>7466</v>
      </c>
      <c r="D38" s="240">
        <v>26837333</v>
      </c>
      <c r="E38" s="132" t="s">
        <v>778</v>
      </c>
    </row>
    <row r="39" spans="2:5" ht="14.45" thickBot="1">
      <c r="B39" s="238"/>
      <c r="C39" s="239" t="s">
        <v>7461</v>
      </c>
      <c r="D39" s="240">
        <v>26901931</v>
      </c>
      <c r="E39" s="132" t="s">
        <v>778</v>
      </c>
    </row>
    <row r="40" spans="2:5" ht="14.45" thickBot="1">
      <c r="B40" s="238"/>
      <c r="C40" s="239" t="s">
        <v>7461</v>
      </c>
      <c r="D40" s="240">
        <v>26905442</v>
      </c>
      <c r="E40" s="132" t="s">
        <v>778</v>
      </c>
    </row>
    <row r="41" spans="2:5" ht="14.45" thickBot="1">
      <c r="B41" s="238"/>
      <c r="C41" s="239" t="s">
        <v>7460</v>
      </c>
      <c r="D41" s="240">
        <v>26939547</v>
      </c>
      <c r="E41" s="132" t="s">
        <v>778</v>
      </c>
    </row>
    <row r="42" spans="2:5" ht="14.45" thickBot="1">
      <c r="B42" s="238"/>
      <c r="C42" s="239" t="s">
        <v>7461</v>
      </c>
      <c r="D42" s="240">
        <v>26978032</v>
      </c>
      <c r="E42" s="132" t="s">
        <v>778</v>
      </c>
    </row>
    <row r="43" spans="2:5" ht="14.45" thickBot="1">
      <c r="B43" s="238"/>
      <c r="C43" s="239" t="s">
        <v>7461</v>
      </c>
      <c r="D43" s="240">
        <v>27122586</v>
      </c>
      <c r="E43" s="132" t="s">
        <v>778</v>
      </c>
    </row>
    <row r="44" spans="2:5" ht="14.45" thickBot="1">
      <c r="B44" s="238"/>
      <c r="C44" s="239" t="s">
        <v>7461</v>
      </c>
      <c r="D44" s="240">
        <v>27151884</v>
      </c>
      <c r="E44" s="132" t="s">
        <v>778</v>
      </c>
    </row>
    <row r="45" spans="2:5" ht="14.45" thickBot="1">
      <c r="B45" s="238"/>
      <c r="C45" s="239" t="s">
        <v>7461</v>
      </c>
      <c r="D45" s="240">
        <v>27191020</v>
      </c>
      <c r="E45" s="132" t="s">
        <v>778</v>
      </c>
    </row>
    <row r="46" spans="2:5" ht="14.45" thickBot="1">
      <c r="B46" s="238"/>
      <c r="C46" s="239" t="s">
        <v>7467</v>
      </c>
      <c r="D46" s="240">
        <v>27230087</v>
      </c>
      <c r="E46" s="132" t="s">
        <v>778</v>
      </c>
    </row>
    <row r="47" spans="2:5" ht="14.45" thickBot="1">
      <c r="B47" s="238"/>
      <c r="C47" s="239" t="s">
        <v>7461</v>
      </c>
      <c r="D47" s="240">
        <v>27402498</v>
      </c>
      <c r="E47" s="132" t="s">
        <v>778</v>
      </c>
    </row>
    <row r="48" spans="2:5" ht="14.45" thickBot="1">
      <c r="B48" s="238"/>
      <c r="C48" s="239" t="s">
        <v>7461</v>
      </c>
      <c r="D48" s="240">
        <v>27500250</v>
      </c>
      <c r="E48" s="132" t="s">
        <v>778</v>
      </c>
    </row>
    <row r="49" spans="2:5" ht="14.45" thickBot="1">
      <c r="B49" s="238"/>
      <c r="C49" s="239" t="s">
        <v>7468</v>
      </c>
      <c r="D49" s="240">
        <v>27515567</v>
      </c>
      <c r="E49" s="132" t="s">
        <v>778</v>
      </c>
    </row>
    <row r="50" spans="2:5" ht="14.45" thickBot="1">
      <c r="B50" s="238"/>
      <c r="C50" s="239" t="s">
        <v>7469</v>
      </c>
      <c r="D50" s="240">
        <v>27586041</v>
      </c>
      <c r="E50" s="132" t="s">
        <v>778</v>
      </c>
    </row>
    <row r="51" spans="2:5" ht="14.45" thickBot="1">
      <c r="B51" s="238"/>
      <c r="C51" s="239" t="s">
        <v>7461</v>
      </c>
      <c r="D51" s="240">
        <v>27628112</v>
      </c>
      <c r="E51" s="132" t="s">
        <v>778</v>
      </c>
    </row>
    <row r="52" spans="2:5" ht="14.45" thickBot="1">
      <c r="B52" s="238"/>
      <c r="C52" s="239" t="s">
        <v>7459</v>
      </c>
      <c r="D52" s="240">
        <v>27654123</v>
      </c>
      <c r="E52" s="132" t="s">
        <v>778</v>
      </c>
    </row>
    <row r="53" spans="2:5" ht="14.45" thickBot="1">
      <c r="B53" s="238"/>
      <c r="C53" s="239" t="s">
        <v>7461</v>
      </c>
      <c r="D53" s="240">
        <v>27684501</v>
      </c>
      <c r="E53" s="132" t="s">
        <v>778</v>
      </c>
    </row>
    <row r="54" spans="2:5" ht="14.45" thickBot="1">
      <c r="B54" s="238"/>
      <c r="C54" s="239" t="s">
        <v>7454</v>
      </c>
      <c r="D54" s="240">
        <v>27716600</v>
      </c>
      <c r="E54" s="132" t="s">
        <v>778</v>
      </c>
    </row>
    <row r="55" spans="2:5" ht="14.45" thickBot="1">
      <c r="B55" s="238"/>
      <c r="C55" s="239" t="s">
        <v>7461</v>
      </c>
      <c r="D55" s="240">
        <v>27768739</v>
      </c>
      <c r="E55" s="132" t="s">
        <v>778</v>
      </c>
    </row>
    <row r="56" spans="2:5" ht="14.45" thickBot="1">
      <c r="B56" s="238"/>
      <c r="C56" s="239" t="s">
        <v>7456</v>
      </c>
      <c r="D56" s="240">
        <v>27804647</v>
      </c>
      <c r="E56" s="132" t="s">
        <v>778</v>
      </c>
    </row>
    <row r="57" spans="2:5" ht="14.45" thickBot="1">
      <c r="B57" s="238"/>
      <c r="C57" s="239" t="s">
        <v>7460</v>
      </c>
      <c r="D57" s="240">
        <v>27814511</v>
      </c>
      <c r="E57" s="132" t="s">
        <v>778</v>
      </c>
    </row>
    <row r="58" spans="2:5" ht="14.45" thickBot="1">
      <c r="B58" s="238"/>
      <c r="C58" s="239" t="s">
        <v>7454</v>
      </c>
      <c r="D58" s="240">
        <v>27910762</v>
      </c>
      <c r="E58" s="132" t="s">
        <v>778</v>
      </c>
    </row>
    <row r="59" spans="2:5" ht="14.45" thickBot="1">
      <c r="B59" s="238"/>
      <c r="C59" s="239" t="s">
        <v>7456</v>
      </c>
      <c r="D59" s="240">
        <v>27923176</v>
      </c>
      <c r="E59" s="132" t="s">
        <v>778</v>
      </c>
    </row>
    <row r="60" spans="2:5" ht="14.45" thickBot="1">
      <c r="B60" s="238"/>
      <c r="C60" s="239" t="s">
        <v>7461</v>
      </c>
      <c r="D60" s="240">
        <v>27924726</v>
      </c>
      <c r="E60" s="132" t="s">
        <v>778</v>
      </c>
    </row>
    <row r="61" spans="2:5" ht="14.45" thickBot="1">
      <c r="B61" s="238"/>
      <c r="C61" s="239" t="s">
        <v>7462</v>
      </c>
      <c r="D61" s="240">
        <v>28006037</v>
      </c>
      <c r="E61" s="132" t="s">
        <v>778</v>
      </c>
    </row>
    <row r="62" spans="2:5" ht="14.45" thickBot="1">
      <c r="B62" s="238"/>
      <c r="C62" s="239" t="s">
        <v>7454</v>
      </c>
      <c r="D62" s="240">
        <v>28168001</v>
      </c>
      <c r="E62" s="132" t="s">
        <v>778</v>
      </c>
    </row>
    <row r="63" spans="2:5" ht="14.45" thickBot="1">
      <c r="B63" s="238"/>
      <c r="C63" s="239" t="s">
        <v>7460</v>
      </c>
      <c r="D63" s="240">
        <v>28194936</v>
      </c>
      <c r="E63" s="132" t="s">
        <v>778</v>
      </c>
    </row>
    <row r="64" spans="2:5" ht="14.45" thickBot="1">
      <c r="B64" s="238"/>
      <c r="C64" s="239" t="s">
        <v>7456</v>
      </c>
      <c r="D64" s="240">
        <v>28326109</v>
      </c>
      <c r="E64" s="132" t="s">
        <v>778</v>
      </c>
    </row>
    <row r="65" spans="2:5" ht="14.45" thickBot="1">
      <c r="B65" s="238"/>
      <c r="C65" s="239" t="s">
        <v>7458</v>
      </c>
      <c r="D65" s="240">
        <v>28344046</v>
      </c>
      <c r="E65" s="132" t="s">
        <v>778</v>
      </c>
    </row>
    <row r="66" spans="2:5" ht="14.45" thickBot="1">
      <c r="B66" s="238"/>
      <c r="C66" s="239" t="s">
        <v>7458</v>
      </c>
      <c r="D66" s="240">
        <v>28344046</v>
      </c>
      <c r="E66" s="132" t="s">
        <v>778</v>
      </c>
    </row>
    <row r="67" spans="2:5" ht="14.45" thickBot="1">
      <c r="B67" s="238"/>
      <c r="C67" s="239" t="s">
        <v>7458</v>
      </c>
      <c r="D67" s="240">
        <v>28344046</v>
      </c>
      <c r="E67" s="132" t="s">
        <v>778</v>
      </c>
    </row>
    <row r="68" spans="2:5" ht="14.45" thickBot="1">
      <c r="B68" s="238"/>
      <c r="C68" s="239" t="s">
        <v>7461</v>
      </c>
      <c r="D68" s="240">
        <v>28345231</v>
      </c>
      <c r="E68" s="132" t="s">
        <v>778</v>
      </c>
    </row>
    <row r="69" spans="2:5" ht="14.45" thickBot="1">
      <c r="B69" s="238"/>
      <c r="C69" s="239" t="s">
        <v>7461</v>
      </c>
      <c r="D69" s="240">
        <v>28362925</v>
      </c>
      <c r="E69" s="132" t="s">
        <v>778</v>
      </c>
    </row>
    <row r="70" spans="2:5" ht="14.45" thickBot="1">
      <c r="B70" s="238"/>
      <c r="C70" s="239" t="s">
        <v>7455</v>
      </c>
      <c r="D70" s="240">
        <v>28452879</v>
      </c>
      <c r="E70" s="132" t="s">
        <v>778</v>
      </c>
    </row>
    <row r="71" spans="2:5" ht="14.45" thickBot="1">
      <c r="B71" s="238"/>
      <c r="C71" s="239" t="s">
        <v>7456</v>
      </c>
      <c r="D71" s="240">
        <v>28456792</v>
      </c>
      <c r="E71" s="132" t="s">
        <v>778</v>
      </c>
    </row>
    <row r="72" spans="2:5" ht="14.45" thickBot="1">
      <c r="B72" s="238"/>
      <c r="C72" s="239" t="s">
        <v>7454</v>
      </c>
      <c r="D72" s="240">
        <v>28475555</v>
      </c>
      <c r="E72" s="132" t="s">
        <v>778</v>
      </c>
    </row>
    <row r="73" spans="2:5" ht="14.45" thickBot="1">
      <c r="B73" s="238"/>
      <c r="C73" s="239" t="s">
        <v>7470</v>
      </c>
      <c r="D73" s="240">
        <v>28518973</v>
      </c>
      <c r="E73" s="132" t="s">
        <v>778</v>
      </c>
    </row>
    <row r="74" spans="2:5" ht="14.45" thickBot="1">
      <c r="B74" s="238"/>
      <c r="C74" s="239" t="s">
        <v>7459</v>
      </c>
      <c r="D74" s="240">
        <v>28610240</v>
      </c>
      <c r="E74" s="132" t="s">
        <v>778</v>
      </c>
    </row>
    <row r="75" spans="2:5" ht="14.45" thickBot="1">
      <c r="B75" s="238"/>
      <c r="C75" s="239" t="s">
        <v>7470</v>
      </c>
      <c r="D75" s="240">
        <v>28642569</v>
      </c>
      <c r="E75" s="132" t="s">
        <v>778</v>
      </c>
    </row>
    <row r="76" spans="2:5" ht="14.45" thickBot="1">
      <c r="B76" s="238"/>
      <c r="C76" s="239" t="s">
        <v>7461</v>
      </c>
      <c r="D76" s="240">
        <v>28712812</v>
      </c>
      <c r="E76" s="132" t="s">
        <v>778</v>
      </c>
    </row>
    <row r="77" spans="2:5" ht="14.45" thickBot="1">
      <c r="B77" s="238"/>
      <c r="C77" s="239" t="s">
        <v>7455</v>
      </c>
      <c r="D77" s="240">
        <v>28746879</v>
      </c>
      <c r="E77" s="132" t="s">
        <v>778</v>
      </c>
    </row>
    <row r="78" spans="2:5" ht="14.45" thickBot="1">
      <c r="B78" s="238"/>
      <c r="C78" s="239" t="s">
        <v>7460</v>
      </c>
      <c r="D78" s="240">
        <v>28880553</v>
      </c>
      <c r="E78" s="132" t="s">
        <v>778</v>
      </c>
    </row>
    <row r="79" spans="2:5" ht="14.45" thickBot="1">
      <c r="B79" s="238"/>
      <c r="C79" s="239" t="s">
        <v>7458</v>
      </c>
      <c r="D79" s="240">
        <v>28889586</v>
      </c>
      <c r="E79" s="132" t="s">
        <v>778</v>
      </c>
    </row>
    <row r="80" spans="2:5" ht="14.45" thickBot="1">
      <c r="B80" s="238"/>
      <c r="C80" s="239" t="s">
        <v>7458</v>
      </c>
      <c r="D80" s="240">
        <v>28963368</v>
      </c>
      <c r="E80" s="132" t="s">
        <v>778</v>
      </c>
    </row>
    <row r="81" spans="2:5" ht="14.45" thickBot="1">
      <c r="B81" s="238"/>
      <c r="C81" s="239" t="s">
        <v>7458</v>
      </c>
      <c r="D81" s="240">
        <v>28999027</v>
      </c>
      <c r="E81" s="132" t="s">
        <v>778</v>
      </c>
    </row>
    <row r="82" spans="2:5" ht="14.45" thickBot="1">
      <c r="B82" s="238"/>
      <c r="C82" s="239" t="s">
        <v>7455</v>
      </c>
      <c r="D82" s="240">
        <v>29040374</v>
      </c>
      <c r="E82" s="132" t="s">
        <v>778</v>
      </c>
    </row>
    <row r="83" spans="2:5" ht="14.45" thickBot="1">
      <c r="B83" s="238"/>
      <c r="C83" s="239" t="s">
        <v>7461</v>
      </c>
      <c r="D83" s="240">
        <v>29042223</v>
      </c>
      <c r="E83" s="132" t="s">
        <v>778</v>
      </c>
    </row>
    <row r="84" spans="2:5" ht="14.45" thickBot="1">
      <c r="B84" s="238"/>
      <c r="C84" s="239" t="s">
        <v>7460</v>
      </c>
      <c r="D84" s="240">
        <v>29093082</v>
      </c>
      <c r="E84" s="132" t="s">
        <v>778</v>
      </c>
    </row>
    <row r="85" spans="2:5" ht="14.45" thickBot="1">
      <c r="B85" s="238"/>
      <c r="C85" s="239" t="s">
        <v>7454</v>
      </c>
      <c r="D85" s="240">
        <v>29153498</v>
      </c>
      <c r="E85" s="132" t="s">
        <v>778</v>
      </c>
    </row>
    <row r="86" spans="2:5" ht="14.45" thickBot="1">
      <c r="B86" s="238"/>
      <c r="C86" s="239" t="s">
        <v>7460</v>
      </c>
      <c r="D86" s="240">
        <v>29178381</v>
      </c>
      <c r="E86" s="132" t="s">
        <v>778</v>
      </c>
    </row>
    <row r="87" spans="2:5" ht="14.45" thickBot="1">
      <c r="B87" s="238"/>
      <c r="C87" s="239" t="s">
        <v>7461</v>
      </c>
      <c r="D87" s="240">
        <v>29234089</v>
      </c>
      <c r="E87" s="132" t="s">
        <v>778</v>
      </c>
    </row>
    <row r="88" spans="2:5" ht="14.45" thickBot="1">
      <c r="B88" s="238"/>
      <c r="C88" s="239" t="s">
        <v>7471</v>
      </c>
      <c r="D88" s="240">
        <v>29325680</v>
      </c>
      <c r="E88" s="132" t="s">
        <v>778</v>
      </c>
    </row>
    <row r="89" spans="2:5" ht="14.45" thickBot="1">
      <c r="B89" s="238"/>
      <c r="C89" s="239" t="s">
        <v>7456</v>
      </c>
      <c r="D89" s="240">
        <v>29370543</v>
      </c>
      <c r="E89" s="132" t="s">
        <v>778</v>
      </c>
    </row>
    <row r="90" spans="2:5" ht="14.45" thickBot="1">
      <c r="B90" s="238"/>
      <c r="C90" s="239" t="s">
        <v>7454</v>
      </c>
      <c r="D90" s="240">
        <v>29381283</v>
      </c>
      <c r="E90" s="132" t="s">
        <v>778</v>
      </c>
    </row>
    <row r="91" spans="2:5" ht="14.45" thickBot="1">
      <c r="B91" s="238"/>
      <c r="C91" s="239" t="s">
        <v>7461</v>
      </c>
      <c r="D91" s="240">
        <v>29465887</v>
      </c>
      <c r="E91" s="132" t="s">
        <v>778</v>
      </c>
    </row>
    <row r="92" spans="2:5" ht="14.45" thickBot="1">
      <c r="B92" s="238"/>
      <c r="C92" s="239" t="s">
        <v>7458</v>
      </c>
      <c r="D92" s="240">
        <v>29531609</v>
      </c>
      <c r="E92" s="132" t="s">
        <v>778</v>
      </c>
    </row>
    <row r="93" spans="2:5" ht="14.45" thickBot="1">
      <c r="B93" s="238"/>
      <c r="C93" s="239" t="s">
        <v>7460</v>
      </c>
      <c r="D93" s="240">
        <v>29591241</v>
      </c>
      <c r="E93" s="132" t="s">
        <v>778</v>
      </c>
    </row>
    <row r="94" spans="2:5" ht="14.45" thickBot="1">
      <c r="B94" s="238"/>
      <c r="C94" s="239" t="s">
        <v>7461</v>
      </c>
      <c r="D94" s="240">
        <v>29691077</v>
      </c>
      <c r="E94" s="132" t="s">
        <v>778</v>
      </c>
    </row>
    <row r="95" spans="2:5" ht="14.45" thickBot="1">
      <c r="B95" s="238"/>
      <c r="C95" s="239" t="s">
        <v>7461</v>
      </c>
      <c r="D95" s="240">
        <v>29737428</v>
      </c>
      <c r="E95" s="132" t="s">
        <v>778</v>
      </c>
    </row>
    <row r="96" spans="2:5" ht="14.45" thickBot="1">
      <c r="B96" s="238"/>
      <c r="C96" s="239" t="s">
        <v>7456</v>
      </c>
      <c r="D96" s="240">
        <v>29813965</v>
      </c>
      <c r="E96" s="132" t="s">
        <v>778</v>
      </c>
    </row>
    <row r="97" spans="2:5" ht="14.45" thickBot="1">
      <c r="B97" s="238"/>
      <c r="C97" s="239" t="s">
        <v>7472</v>
      </c>
      <c r="D97" s="240">
        <v>30000000</v>
      </c>
      <c r="E97" s="132" t="s">
        <v>778</v>
      </c>
    </row>
    <row r="98" spans="2:5" ht="14.45" thickBot="1">
      <c r="B98" s="238"/>
      <c r="C98" s="239" t="s">
        <v>7461</v>
      </c>
      <c r="D98" s="240">
        <v>30027645</v>
      </c>
      <c r="E98" s="132" t="s">
        <v>778</v>
      </c>
    </row>
    <row r="99" spans="2:5" ht="14.45" thickBot="1">
      <c r="B99" s="238"/>
      <c r="C99" s="239" t="s">
        <v>7461</v>
      </c>
      <c r="D99" s="240">
        <v>30102092</v>
      </c>
      <c r="E99" s="132" t="s">
        <v>778</v>
      </c>
    </row>
    <row r="100" spans="2:5" ht="14.45" thickBot="1">
      <c r="B100" s="238"/>
      <c r="C100" s="239" t="s">
        <v>7470</v>
      </c>
      <c r="D100" s="240">
        <v>30474622</v>
      </c>
      <c r="E100" s="132" t="s">
        <v>778</v>
      </c>
    </row>
    <row r="101" spans="2:5" ht="14.45" thickBot="1">
      <c r="B101" s="238"/>
      <c r="C101" s="239" t="s">
        <v>7458</v>
      </c>
      <c r="D101" s="240">
        <v>30677981</v>
      </c>
      <c r="E101" s="132" t="s">
        <v>778</v>
      </c>
    </row>
    <row r="102" spans="2:5" ht="14.45" thickBot="1">
      <c r="B102" s="238"/>
      <c r="C102" s="239" t="s">
        <v>7455</v>
      </c>
      <c r="D102" s="240">
        <v>30733137</v>
      </c>
      <c r="E102" s="132" t="s">
        <v>778</v>
      </c>
    </row>
    <row r="103" spans="2:5" ht="14.45" thickBot="1">
      <c r="B103" s="238"/>
      <c r="C103" s="239" t="s">
        <v>7473</v>
      </c>
      <c r="D103" s="240">
        <v>30809941</v>
      </c>
      <c r="E103" s="132" t="s">
        <v>778</v>
      </c>
    </row>
    <row r="104" spans="2:5" ht="14.45" thickBot="1">
      <c r="B104" s="238"/>
      <c r="C104" s="239" t="s">
        <v>7474</v>
      </c>
      <c r="D104" s="240">
        <v>31030867</v>
      </c>
      <c r="E104" s="132" t="s">
        <v>778</v>
      </c>
    </row>
    <row r="105" spans="2:5" ht="14.45" thickBot="1">
      <c r="B105" s="238"/>
      <c r="C105" s="239" t="s">
        <v>7456</v>
      </c>
      <c r="D105" s="240">
        <v>31240898</v>
      </c>
      <c r="E105" s="132" t="s">
        <v>778</v>
      </c>
    </row>
    <row r="106" spans="2:5" ht="14.45" thickBot="1">
      <c r="B106" s="238"/>
      <c r="C106" s="239" t="s">
        <v>7461</v>
      </c>
      <c r="D106" s="240">
        <v>31286508</v>
      </c>
      <c r="E106" s="132" t="s">
        <v>778</v>
      </c>
    </row>
    <row r="107" spans="2:5" ht="14.45" thickBot="1">
      <c r="B107" s="238"/>
      <c r="C107" s="239" t="s">
        <v>7461</v>
      </c>
      <c r="D107" s="240">
        <v>31344001</v>
      </c>
      <c r="E107" s="132" t="s">
        <v>778</v>
      </c>
    </row>
    <row r="108" spans="2:5" ht="14.45" thickBot="1">
      <c r="B108" s="238"/>
      <c r="C108" s="239" t="s">
        <v>7468</v>
      </c>
      <c r="D108" s="240">
        <v>31437229</v>
      </c>
      <c r="E108" s="132" t="s">
        <v>778</v>
      </c>
    </row>
    <row r="109" spans="2:5" ht="14.45" thickBot="1">
      <c r="B109" s="238"/>
      <c r="C109" s="239" t="s">
        <v>7465</v>
      </c>
      <c r="D109" s="240">
        <v>31440380</v>
      </c>
      <c r="E109" s="132" t="s">
        <v>778</v>
      </c>
    </row>
    <row r="110" spans="2:5" ht="14.45" thickBot="1">
      <c r="B110" s="238"/>
      <c r="C110" s="239" t="s">
        <v>7461</v>
      </c>
      <c r="D110" s="240">
        <v>31465767</v>
      </c>
      <c r="E110" s="132" t="s">
        <v>778</v>
      </c>
    </row>
    <row r="111" spans="2:5" ht="14.45" thickBot="1">
      <c r="B111" s="238"/>
      <c r="C111" s="239" t="s">
        <v>7461</v>
      </c>
      <c r="D111" s="240">
        <v>31546775</v>
      </c>
      <c r="E111" s="132" t="s">
        <v>778</v>
      </c>
    </row>
    <row r="112" spans="2:5" ht="14.45" thickBot="1">
      <c r="B112" s="238"/>
      <c r="C112" s="239" t="s">
        <v>7461</v>
      </c>
      <c r="D112" s="240">
        <v>31589639</v>
      </c>
      <c r="E112" s="132" t="s">
        <v>778</v>
      </c>
    </row>
    <row r="113" spans="2:5" ht="14.45" thickBot="1">
      <c r="B113" s="238"/>
      <c r="C113" s="239" t="s">
        <v>7456</v>
      </c>
      <c r="D113" s="240">
        <v>31593889</v>
      </c>
      <c r="E113" s="132" t="s">
        <v>778</v>
      </c>
    </row>
    <row r="114" spans="2:5" ht="14.45" thickBot="1">
      <c r="B114" s="238"/>
      <c r="C114" s="239" t="s">
        <v>7456</v>
      </c>
      <c r="D114" s="240">
        <v>31648801</v>
      </c>
      <c r="E114" s="132" t="s">
        <v>778</v>
      </c>
    </row>
    <row r="115" spans="2:5" ht="14.45" thickBot="1">
      <c r="B115" s="238"/>
      <c r="C115" s="239" t="s">
        <v>7475</v>
      </c>
      <c r="D115" s="240">
        <v>31653181</v>
      </c>
      <c r="E115" s="132" t="s">
        <v>778</v>
      </c>
    </row>
    <row r="116" spans="2:5" ht="14.45" thickBot="1">
      <c r="B116" s="238"/>
      <c r="C116" s="239" t="s">
        <v>7461</v>
      </c>
      <c r="D116" s="240">
        <v>31667460</v>
      </c>
      <c r="E116" s="132" t="s">
        <v>778</v>
      </c>
    </row>
    <row r="117" spans="2:5" ht="14.45" thickBot="1">
      <c r="B117" s="238"/>
      <c r="C117" s="239" t="s">
        <v>7471</v>
      </c>
      <c r="D117" s="240">
        <v>31682680</v>
      </c>
      <c r="E117" s="132" t="s">
        <v>778</v>
      </c>
    </row>
    <row r="118" spans="2:5" ht="14.45" thickBot="1">
      <c r="B118" s="238"/>
      <c r="C118" s="239" t="s">
        <v>7455</v>
      </c>
      <c r="D118" s="240">
        <v>31802634</v>
      </c>
      <c r="E118" s="132" t="s">
        <v>778</v>
      </c>
    </row>
    <row r="119" spans="2:5" ht="14.45" thickBot="1">
      <c r="B119" s="238"/>
      <c r="C119" s="239" t="s">
        <v>7454</v>
      </c>
      <c r="D119" s="240">
        <v>31921497</v>
      </c>
      <c r="E119" s="132" t="s">
        <v>778</v>
      </c>
    </row>
    <row r="120" spans="2:5" ht="14.45" thickBot="1">
      <c r="B120" s="238"/>
      <c r="C120" s="239" t="s">
        <v>7462</v>
      </c>
      <c r="D120" s="240">
        <v>31969191</v>
      </c>
      <c r="E120" s="132" t="s">
        <v>778</v>
      </c>
    </row>
    <row r="121" spans="2:5" ht="14.45" thickBot="1">
      <c r="B121" s="238"/>
      <c r="C121" s="239" t="s">
        <v>7461</v>
      </c>
      <c r="D121" s="240">
        <v>31971467</v>
      </c>
      <c r="E121" s="132" t="s">
        <v>778</v>
      </c>
    </row>
    <row r="122" spans="2:5" ht="14.45" thickBot="1">
      <c r="B122" s="238"/>
      <c r="C122" s="239" t="s">
        <v>7454</v>
      </c>
      <c r="D122" s="240">
        <v>32175992</v>
      </c>
      <c r="E122" s="132" t="s">
        <v>778</v>
      </c>
    </row>
    <row r="123" spans="2:5" ht="14.45" thickBot="1">
      <c r="B123" s="238"/>
      <c r="C123" s="239" t="s">
        <v>7461</v>
      </c>
      <c r="D123" s="240">
        <v>32201525</v>
      </c>
      <c r="E123" s="132" t="s">
        <v>778</v>
      </c>
    </row>
    <row r="124" spans="2:5" ht="14.45" thickBot="1">
      <c r="B124" s="238"/>
      <c r="C124" s="239" t="s">
        <v>7454</v>
      </c>
      <c r="D124" s="240">
        <v>32302149</v>
      </c>
      <c r="E124" s="132" t="s">
        <v>778</v>
      </c>
    </row>
    <row r="125" spans="2:5" ht="14.45" thickBot="1">
      <c r="B125" s="238"/>
      <c r="C125" s="239" t="s">
        <v>7454</v>
      </c>
      <c r="D125" s="240">
        <v>32309447</v>
      </c>
      <c r="E125" s="132" t="s">
        <v>778</v>
      </c>
    </row>
    <row r="126" spans="2:5" ht="14.45" thickBot="1">
      <c r="B126" s="238"/>
      <c r="C126" s="239" t="s">
        <v>7454</v>
      </c>
      <c r="D126" s="240">
        <v>32416480</v>
      </c>
      <c r="E126" s="132" t="s">
        <v>778</v>
      </c>
    </row>
    <row r="127" spans="2:5" ht="14.45" thickBot="1">
      <c r="B127" s="238"/>
      <c r="C127" s="239" t="s">
        <v>7455</v>
      </c>
      <c r="D127" s="240">
        <v>32418639</v>
      </c>
      <c r="E127" s="132" t="s">
        <v>778</v>
      </c>
    </row>
    <row r="128" spans="2:5" ht="14.45" thickBot="1">
      <c r="B128" s="238"/>
      <c r="C128" s="239" t="s">
        <v>7461</v>
      </c>
      <c r="D128" s="240">
        <v>32627707</v>
      </c>
      <c r="E128" s="132" t="s">
        <v>778</v>
      </c>
    </row>
    <row r="129" spans="2:5" ht="14.45" thickBot="1">
      <c r="B129" s="238"/>
      <c r="C129" s="239" t="s">
        <v>7461</v>
      </c>
      <c r="D129" s="240">
        <v>32742775</v>
      </c>
      <c r="E129" s="132" t="s">
        <v>778</v>
      </c>
    </row>
    <row r="130" spans="2:5" ht="14.45" thickBot="1">
      <c r="B130" s="238"/>
      <c r="C130" s="239" t="s">
        <v>7454</v>
      </c>
      <c r="D130" s="240">
        <v>32801485</v>
      </c>
      <c r="E130" s="132" t="s">
        <v>778</v>
      </c>
    </row>
    <row r="131" spans="2:5" ht="14.45" thickBot="1">
      <c r="B131" s="238"/>
      <c r="C131" s="239" t="s">
        <v>7454</v>
      </c>
      <c r="D131" s="240">
        <v>32840268</v>
      </c>
      <c r="E131" s="132" t="s">
        <v>778</v>
      </c>
    </row>
    <row r="132" spans="2:5" ht="14.45" thickBot="1">
      <c r="B132" s="238"/>
      <c r="C132" s="239" t="s">
        <v>7455</v>
      </c>
      <c r="D132" s="240">
        <v>32923735</v>
      </c>
      <c r="E132" s="132" t="s">
        <v>778</v>
      </c>
    </row>
    <row r="133" spans="2:5" ht="14.45" thickBot="1">
      <c r="B133" s="238"/>
      <c r="C133" s="239" t="s">
        <v>7476</v>
      </c>
      <c r="D133" s="240">
        <v>32993752</v>
      </c>
      <c r="E133" s="132" t="s">
        <v>778</v>
      </c>
    </row>
    <row r="134" spans="2:5" ht="14.45" thickBot="1">
      <c r="B134" s="238"/>
      <c r="C134" s="239" t="s">
        <v>7477</v>
      </c>
      <c r="D134" s="240">
        <v>33003249</v>
      </c>
      <c r="E134" s="132" t="s">
        <v>778</v>
      </c>
    </row>
    <row r="135" spans="2:5" ht="14.45" thickBot="1">
      <c r="B135" s="238"/>
      <c r="C135" s="239" t="s">
        <v>7454</v>
      </c>
      <c r="D135" s="240">
        <v>33034228</v>
      </c>
      <c r="E135" s="132" t="s">
        <v>778</v>
      </c>
    </row>
    <row r="136" spans="2:5" ht="14.45" thickBot="1">
      <c r="B136" s="238"/>
      <c r="C136" s="239" t="s">
        <v>7454</v>
      </c>
      <c r="D136" s="240">
        <v>33238206</v>
      </c>
      <c r="E136" s="132" t="s">
        <v>778</v>
      </c>
    </row>
    <row r="137" spans="2:5" ht="14.45" thickBot="1">
      <c r="B137" s="238"/>
      <c r="C137" s="239" t="s">
        <v>7461</v>
      </c>
      <c r="D137" s="240">
        <v>33303903</v>
      </c>
      <c r="E137" s="132" t="s">
        <v>778</v>
      </c>
    </row>
    <row r="138" spans="2:5" ht="14.45" thickBot="1">
      <c r="B138" s="238"/>
      <c r="C138" s="239" t="s">
        <v>7461</v>
      </c>
      <c r="D138" s="240">
        <v>33308185</v>
      </c>
      <c r="E138" s="132" t="s">
        <v>778</v>
      </c>
    </row>
    <row r="139" spans="2:5" ht="14.45" thickBot="1">
      <c r="B139" s="238"/>
      <c r="C139" s="239" t="s">
        <v>7468</v>
      </c>
      <c r="D139" s="240">
        <v>33406578</v>
      </c>
      <c r="E139" s="132" t="s">
        <v>778</v>
      </c>
    </row>
    <row r="140" spans="2:5" ht="14.45" thickBot="1">
      <c r="B140" s="238"/>
      <c r="C140" s="239" t="s">
        <v>7455</v>
      </c>
      <c r="D140" s="240">
        <v>33440623</v>
      </c>
      <c r="E140" s="132" t="s">
        <v>778</v>
      </c>
    </row>
    <row r="141" spans="2:5" ht="14.45" thickBot="1">
      <c r="B141" s="238"/>
      <c r="C141" s="239" t="s">
        <v>7461</v>
      </c>
      <c r="D141" s="240">
        <v>33468985</v>
      </c>
      <c r="E141" s="132" t="s">
        <v>778</v>
      </c>
    </row>
    <row r="142" spans="2:5" ht="14.45" thickBot="1">
      <c r="B142" s="238"/>
      <c r="C142" s="239" t="s">
        <v>7478</v>
      </c>
      <c r="D142" s="240">
        <v>33623516</v>
      </c>
      <c r="E142" s="132" t="s">
        <v>778</v>
      </c>
    </row>
    <row r="143" spans="2:5" ht="14.45" thickBot="1">
      <c r="B143" s="238"/>
      <c r="C143" s="239" t="s">
        <v>7454</v>
      </c>
      <c r="D143" s="240">
        <v>33802002</v>
      </c>
      <c r="E143" s="132" t="s">
        <v>778</v>
      </c>
    </row>
    <row r="144" spans="2:5" ht="14.45" thickBot="1">
      <c r="B144" s="238"/>
      <c r="C144" s="239" t="s">
        <v>7454</v>
      </c>
      <c r="D144" s="240">
        <v>33882058</v>
      </c>
      <c r="E144" s="132" t="s">
        <v>778</v>
      </c>
    </row>
    <row r="145" spans="2:5" ht="14.45" thickBot="1">
      <c r="B145" s="238"/>
      <c r="C145" s="239" t="s">
        <v>7455</v>
      </c>
      <c r="D145" s="240">
        <v>33905914</v>
      </c>
      <c r="E145" s="132" t="s">
        <v>778</v>
      </c>
    </row>
    <row r="146" spans="2:5" ht="14.45" thickBot="1">
      <c r="B146" s="238"/>
      <c r="C146" s="239" t="s">
        <v>7454</v>
      </c>
      <c r="D146" s="240">
        <v>33943523</v>
      </c>
      <c r="E146" s="132" t="s">
        <v>778</v>
      </c>
    </row>
    <row r="147" spans="2:5" ht="14.45" thickBot="1">
      <c r="B147" s="238"/>
      <c r="C147" s="239" t="s">
        <v>7456</v>
      </c>
      <c r="D147" s="240">
        <v>33979413</v>
      </c>
      <c r="E147" s="132" t="s">
        <v>778</v>
      </c>
    </row>
    <row r="148" spans="2:5" ht="14.45" thickBot="1">
      <c r="B148" s="238"/>
      <c r="C148" s="239" t="s">
        <v>7479</v>
      </c>
      <c r="D148" s="240">
        <v>34000000</v>
      </c>
      <c r="E148" s="132" t="s">
        <v>778</v>
      </c>
    </row>
    <row r="149" spans="2:5" ht="14.45" thickBot="1">
      <c r="B149" s="238"/>
      <c r="C149" s="239" t="s">
        <v>7456</v>
      </c>
      <c r="D149" s="240">
        <v>34023560</v>
      </c>
      <c r="E149" s="132" t="s">
        <v>778</v>
      </c>
    </row>
    <row r="150" spans="2:5" ht="14.45" thickBot="1">
      <c r="B150" s="238"/>
      <c r="C150" s="239" t="s">
        <v>7468</v>
      </c>
      <c r="D150" s="240">
        <v>34074914</v>
      </c>
      <c r="E150" s="132" t="s">
        <v>778</v>
      </c>
    </row>
    <row r="151" spans="2:5" ht="14.45" thickBot="1">
      <c r="B151" s="238"/>
      <c r="C151" s="239" t="s">
        <v>7456</v>
      </c>
      <c r="D151" s="240">
        <v>34082291</v>
      </c>
      <c r="E151" s="132" t="s">
        <v>778</v>
      </c>
    </row>
    <row r="152" spans="2:5" ht="14.45" thickBot="1">
      <c r="B152" s="238"/>
      <c r="C152" s="239" t="s">
        <v>7461</v>
      </c>
      <c r="D152" s="240">
        <v>34278328</v>
      </c>
      <c r="E152" s="132" t="s">
        <v>778</v>
      </c>
    </row>
    <row r="153" spans="2:5" ht="14.45" thickBot="1">
      <c r="B153" s="238"/>
      <c r="C153" s="239" t="s">
        <v>7456</v>
      </c>
      <c r="D153" s="240">
        <v>34388070</v>
      </c>
      <c r="E153" s="132" t="s">
        <v>778</v>
      </c>
    </row>
    <row r="154" spans="2:5" ht="14.45" thickBot="1">
      <c r="B154" s="238"/>
      <c r="C154" s="239" t="s">
        <v>7458</v>
      </c>
      <c r="D154" s="240">
        <v>34462105</v>
      </c>
      <c r="E154" s="132" t="s">
        <v>778</v>
      </c>
    </row>
    <row r="155" spans="2:5" ht="14.45" thickBot="1">
      <c r="B155" s="238"/>
      <c r="C155" s="239" t="s">
        <v>7461</v>
      </c>
      <c r="D155" s="240">
        <v>34509274</v>
      </c>
      <c r="E155" s="132" t="s">
        <v>778</v>
      </c>
    </row>
    <row r="156" spans="2:5" ht="14.45" thickBot="1">
      <c r="B156" s="238"/>
      <c r="C156" s="239" t="s">
        <v>7461</v>
      </c>
      <c r="D156" s="240">
        <v>34623399</v>
      </c>
      <c r="E156" s="132" t="s">
        <v>778</v>
      </c>
    </row>
    <row r="157" spans="2:5" ht="14.45" thickBot="1">
      <c r="B157" s="238"/>
      <c r="C157" s="239" t="s">
        <v>7454</v>
      </c>
      <c r="D157" s="240">
        <v>34715858</v>
      </c>
      <c r="E157" s="132" t="s">
        <v>778</v>
      </c>
    </row>
    <row r="158" spans="2:5" ht="14.45" thickBot="1">
      <c r="B158" s="238"/>
      <c r="C158" s="239" t="s">
        <v>7459</v>
      </c>
      <c r="D158" s="240">
        <v>34770771</v>
      </c>
      <c r="E158" s="132" t="s">
        <v>778</v>
      </c>
    </row>
    <row r="159" spans="2:5" ht="14.45" thickBot="1">
      <c r="B159" s="238"/>
      <c r="C159" s="239" t="s">
        <v>7480</v>
      </c>
      <c r="D159" s="240">
        <v>34836322</v>
      </c>
      <c r="E159" s="132" t="s">
        <v>778</v>
      </c>
    </row>
    <row r="160" spans="2:5" ht="14.45" thickBot="1">
      <c r="B160" s="238"/>
      <c r="C160" s="239" t="s">
        <v>7455</v>
      </c>
      <c r="D160" s="240">
        <v>34869175</v>
      </c>
      <c r="E160" s="132" t="s">
        <v>778</v>
      </c>
    </row>
    <row r="161" spans="2:5" ht="14.45" thickBot="1">
      <c r="B161" s="238"/>
      <c r="C161" s="239" t="s">
        <v>7454</v>
      </c>
      <c r="D161" s="240">
        <v>34896618</v>
      </c>
      <c r="E161" s="132" t="s">
        <v>778</v>
      </c>
    </row>
    <row r="162" spans="2:5" ht="14.45" thickBot="1">
      <c r="B162" s="238"/>
      <c r="C162" s="239" t="s">
        <v>7454</v>
      </c>
      <c r="D162" s="240">
        <v>34896618</v>
      </c>
      <c r="E162" s="132" t="s">
        <v>778</v>
      </c>
    </row>
    <row r="163" spans="2:5" ht="14.45" thickBot="1">
      <c r="B163" s="238"/>
      <c r="C163" s="239" t="s">
        <v>7461</v>
      </c>
      <c r="D163" s="240">
        <v>35078543</v>
      </c>
      <c r="E163" s="132" t="s">
        <v>778</v>
      </c>
    </row>
    <row r="164" spans="2:5" ht="14.45" thickBot="1">
      <c r="B164" s="238"/>
      <c r="C164" s="239" t="s">
        <v>7456</v>
      </c>
      <c r="D164" s="240">
        <v>35081303</v>
      </c>
      <c r="E164" s="132" t="s">
        <v>778</v>
      </c>
    </row>
    <row r="165" spans="2:5" ht="14.45" thickBot="1">
      <c r="B165" s="238"/>
      <c r="C165" s="239" t="s">
        <v>7461</v>
      </c>
      <c r="D165" s="240">
        <v>35199897</v>
      </c>
      <c r="E165" s="132" t="s">
        <v>778</v>
      </c>
    </row>
    <row r="166" spans="2:5" ht="14.45" thickBot="1">
      <c r="B166" s="238"/>
      <c r="C166" s="239" t="s">
        <v>7454</v>
      </c>
      <c r="D166" s="240">
        <v>35311056</v>
      </c>
      <c r="E166" s="132" t="s">
        <v>778</v>
      </c>
    </row>
    <row r="167" spans="2:5" ht="14.45" thickBot="1">
      <c r="B167" s="238"/>
      <c r="C167" s="239" t="s">
        <v>7454</v>
      </c>
      <c r="D167" s="240">
        <v>35311056</v>
      </c>
      <c r="E167" s="132" t="s">
        <v>778</v>
      </c>
    </row>
    <row r="168" spans="2:5" ht="14.45" thickBot="1">
      <c r="B168" s="238"/>
      <c r="C168" s="239" t="s">
        <v>7461</v>
      </c>
      <c r="D168" s="240">
        <v>35342159</v>
      </c>
      <c r="E168" s="132" t="s">
        <v>778</v>
      </c>
    </row>
    <row r="169" spans="2:5" ht="14.45" thickBot="1">
      <c r="B169" s="238"/>
      <c r="C169" s="239" t="s">
        <v>7468</v>
      </c>
      <c r="D169" s="240">
        <v>35343197</v>
      </c>
      <c r="E169" s="132" t="s">
        <v>778</v>
      </c>
    </row>
    <row r="170" spans="2:5" ht="14.45" thickBot="1">
      <c r="B170" s="238"/>
      <c r="C170" s="239" t="s">
        <v>7461</v>
      </c>
      <c r="D170" s="240">
        <v>35415777</v>
      </c>
      <c r="E170" s="132" t="s">
        <v>778</v>
      </c>
    </row>
    <row r="171" spans="2:5" ht="14.45" thickBot="1">
      <c r="B171" s="238"/>
      <c r="C171" s="239" t="s">
        <v>7454</v>
      </c>
      <c r="D171" s="240">
        <v>35436029</v>
      </c>
      <c r="E171" s="132" t="s">
        <v>778</v>
      </c>
    </row>
    <row r="172" spans="2:5" ht="14.45" thickBot="1">
      <c r="B172" s="238"/>
      <c r="C172" s="239" t="s">
        <v>7461</v>
      </c>
      <c r="D172" s="240">
        <v>35436437</v>
      </c>
      <c r="E172" s="132" t="s">
        <v>778</v>
      </c>
    </row>
    <row r="173" spans="2:5" ht="14.45" thickBot="1">
      <c r="B173" s="238"/>
      <c r="C173" s="239" t="s">
        <v>7461</v>
      </c>
      <c r="D173" s="240">
        <v>35436437</v>
      </c>
      <c r="E173" s="132" t="s">
        <v>778</v>
      </c>
    </row>
    <row r="174" spans="2:5" ht="14.45" thickBot="1">
      <c r="B174" s="238"/>
      <c r="C174" s="239" t="s">
        <v>7461</v>
      </c>
      <c r="D174" s="240">
        <v>35488815</v>
      </c>
      <c r="E174" s="132" t="s">
        <v>778</v>
      </c>
    </row>
    <row r="175" spans="2:5" ht="14.45" thickBot="1">
      <c r="B175" s="238"/>
      <c r="C175" s="239" t="s">
        <v>7461</v>
      </c>
      <c r="D175" s="240">
        <v>36172822</v>
      </c>
      <c r="E175" s="132" t="s">
        <v>778</v>
      </c>
    </row>
    <row r="176" spans="2:5" ht="14.45" thickBot="1">
      <c r="B176" s="238"/>
      <c r="C176" s="239" t="s">
        <v>7456</v>
      </c>
      <c r="D176" s="240">
        <v>36224902</v>
      </c>
      <c r="E176" s="132" t="s">
        <v>778</v>
      </c>
    </row>
    <row r="177" spans="2:5" ht="14.45" thickBot="1">
      <c r="B177" s="238"/>
      <c r="C177" s="239" t="s">
        <v>7457</v>
      </c>
      <c r="D177" s="240">
        <v>36279434</v>
      </c>
      <c r="E177" s="132" t="s">
        <v>778</v>
      </c>
    </row>
    <row r="178" spans="2:5" ht="14.45" thickBot="1">
      <c r="B178" s="238"/>
      <c r="C178" s="239" t="s">
        <v>7461</v>
      </c>
      <c r="D178" s="240">
        <v>36289887</v>
      </c>
      <c r="E178" s="132" t="s">
        <v>778</v>
      </c>
    </row>
    <row r="179" spans="2:5" ht="14.45" thickBot="1">
      <c r="B179" s="238"/>
      <c r="C179" s="239" t="s">
        <v>7454</v>
      </c>
      <c r="D179" s="240">
        <v>36564577</v>
      </c>
      <c r="E179" s="132" t="s">
        <v>778</v>
      </c>
    </row>
    <row r="180" spans="2:5" ht="14.45" thickBot="1">
      <c r="B180" s="238"/>
      <c r="C180" s="239" t="s">
        <v>7454</v>
      </c>
      <c r="D180" s="240">
        <v>36564577</v>
      </c>
      <c r="E180" s="132" t="s">
        <v>778</v>
      </c>
    </row>
    <row r="181" spans="2:5" ht="14.45" thickBot="1">
      <c r="B181" s="238"/>
      <c r="C181" s="239" t="s">
        <v>7456</v>
      </c>
      <c r="D181" s="240">
        <v>36741686</v>
      </c>
      <c r="E181" s="132" t="s">
        <v>778</v>
      </c>
    </row>
    <row r="182" spans="2:5" ht="14.45" thickBot="1">
      <c r="B182" s="238"/>
      <c r="C182" s="239" t="s">
        <v>7476</v>
      </c>
      <c r="D182" s="240">
        <v>36763189</v>
      </c>
      <c r="E182" s="132" t="s">
        <v>778</v>
      </c>
    </row>
    <row r="183" spans="2:5" ht="14.45" thickBot="1">
      <c r="B183" s="238"/>
      <c r="C183" s="239" t="s">
        <v>7481</v>
      </c>
      <c r="D183" s="240">
        <v>36869133</v>
      </c>
      <c r="E183" s="132" t="s">
        <v>778</v>
      </c>
    </row>
    <row r="184" spans="2:5" ht="14.45" thickBot="1">
      <c r="B184" s="238"/>
      <c r="C184" s="239" t="s">
        <v>7461</v>
      </c>
      <c r="D184" s="240">
        <v>37242119</v>
      </c>
      <c r="E184" s="132" t="s">
        <v>778</v>
      </c>
    </row>
    <row r="185" spans="2:5" ht="14.45" thickBot="1">
      <c r="B185" s="238"/>
      <c r="C185" s="239" t="s">
        <v>7461</v>
      </c>
      <c r="D185" s="240">
        <v>37289355</v>
      </c>
      <c r="E185" s="132" t="s">
        <v>778</v>
      </c>
    </row>
    <row r="186" spans="2:5" ht="14.45" thickBot="1">
      <c r="B186" s="238"/>
      <c r="C186" s="239" t="s">
        <v>7461</v>
      </c>
      <c r="D186" s="240">
        <v>37327714</v>
      </c>
      <c r="E186" s="132" t="s">
        <v>778</v>
      </c>
    </row>
    <row r="187" spans="2:5" ht="14.45" thickBot="1">
      <c r="B187" s="238"/>
      <c r="C187" s="239" t="s">
        <v>7454</v>
      </c>
      <c r="D187" s="240">
        <v>37332183</v>
      </c>
      <c r="E187" s="132" t="s">
        <v>778</v>
      </c>
    </row>
    <row r="188" spans="2:5" ht="14.45" thickBot="1">
      <c r="B188" s="238"/>
      <c r="C188" s="239" t="s">
        <v>7461</v>
      </c>
      <c r="D188" s="240">
        <v>37336711</v>
      </c>
      <c r="E188" s="132" t="s">
        <v>778</v>
      </c>
    </row>
    <row r="189" spans="2:5" ht="14.45" thickBot="1">
      <c r="B189" s="238"/>
      <c r="C189" s="239" t="s">
        <v>7461</v>
      </c>
      <c r="D189" s="240">
        <v>37554735</v>
      </c>
      <c r="E189" s="132" t="s">
        <v>778</v>
      </c>
    </row>
    <row r="190" spans="2:5" ht="14.45" thickBot="1">
      <c r="B190" s="238"/>
      <c r="C190" s="239" t="s">
        <v>7454</v>
      </c>
      <c r="D190" s="240">
        <v>37575720</v>
      </c>
      <c r="E190" s="132" t="s">
        <v>778</v>
      </c>
    </row>
    <row r="191" spans="2:5" ht="14.45" thickBot="1">
      <c r="B191" s="238"/>
      <c r="C191" s="239" t="s">
        <v>7461</v>
      </c>
      <c r="D191" s="240">
        <v>37718129</v>
      </c>
      <c r="E191" s="132" t="s">
        <v>778</v>
      </c>
    </row>
    <row r="192" spans="2:5" ht="14.45" thickBot="1">
      <c r="B192" s="238"/>
      <c r="C192" s="239" t="s">
        <v>7455</v>
      </c>
      <c r="D192" s="240">
        <v>37764786</v>
      </c>
      <c r="E192" s="132" t="s">
        <v>778</v>
      </c>
    </row>
    <row r="193" spans="2:5" ht="14.45" thickBot="1">
      <c r="B193" s="238"/>
      <c r="C193" s="239" t="s">
        <v>7461</v>
      </c>
      <c r="D193" s="240">
        <v>37789194</v>
      </c>
      <c r="E193" s="132" t="s">
        <v>778</v>
      </c>
    </row>
    <row r="194" spans="2:5" ht="14.45" thickBot="1">
      <c r="B194" s="238"/>
      <c r="C194" s="239" t="s">
        <v>7482</v>
      </c>
      <c r="D194" s="240">
        <v>37809362</v>
      </c>
      <c r="E194" s="132" t="s">
        <v>778</v>
      </c>
    </row>
    <row r="195" spans="2:5" ht="14.45" thickBot="1">
      <c r="B195" s="238"/>
      <c r="C195" s="239" t="s">
        <v>7455</v>
      </c>
      <c r="D195" s="240">
        <v>37838914</v>
      </c>
      <c r="E195" s="132" t="s">
        <v>778</v>
      </c>
    </row>
    <row r="196" spans="2:5" ht="14.45" thickBot="1">
      <c r="B196" s="238"/>
      <c r="C196" s="239" t="s">
        <v>7461</v>
      </c>
      <c r="D196" s="240">
        <v>37860320</v>
      </c>
      <c r="E196" s="132" t="s">
        <v>778</v>
      </c>
    </row>
    <row r="197" spans="2:5" ht="14.45" thickBot="1">
      <c r="B197" s="238"/>
      <c r="C197" s="239" t="s">
        <v>7461</v>
      </c>
      <c r="D197" s="240">
        <v>38005531</v>
      </c>
      <c r="E197" s="132" t="s">
        <v>778</v>
      </c>
    </row>
    <row r="198" spans="2:5" ht="14.45" thickBot="1">
      <c r="B198" s="238"/>
      <c r="C198" s="239" t="s">
        <v>7456</v>
      </c>
      <c r="D198" s="240">
        <v>38127486</v>
      </c>
      <c r="E198" s="132" t="s">
        <v>778</v>
      </c>
    </row>
    <row r="199" spans="2:5" ht="14.45" thickBot="1">
      <c r="B199" s="238"/>
      <c r="C199" s="239" t="s">
        <v>7456</v>
      </c>
      <c r="D199" s="240">
        <v>38185793</v>
      </c>
      <c r="E199" s="132" t="s">
        <v>778</v>
      </c>
    </row>
    <row r="200" spans="2:5" ht="14.45" thickBot="1">
      <c r="B200" s="238"/>
      <c r="C200" s="239" t="s">
        <v>7454</v>
      </c>
      <c r="D200" s="240">
        <v>38224564</v>
      </c>
      <c r="E200" s="132" t="s">
        <v>778</v>
      </c>
    </row>
    <row r="201" spans="2:5" ht="14.45" thickBot="1">
      <c r="B201" s="238"/>
      <c r="C201" s="239" t="s">
        <v>7455</v>
      </c>
      <c r="D201" s="240">
        <v>38257519</v>
      </c>
      <c r="E201" s="132" t="s">
        <v>778</v>
      </c>
    </row>
    <row r="202" spans="2:5" ht="14.45" thickBot="1">
      <c r="B202" s="238"/>
      <c r="C202" s="239" t="s">
        <v>7456</v>
      </c>
      <c r="D202" s="240">
        <v>38354709</v>
      </c>
      <c r="E202" s="132" t="s">
        <v>778</v>
      </c>
    </row>
    <row r="203" spans="2:5" ht="14.45" thickBot="1">
      <c r="B203" s="238"/>
      <c r="C203" s="239" t="s">
        <v>7456</v>
      </c>
      <c r="D203" s="240">
        <v>38414201</v>
      </c>
      <c r="E203" s="132" t="s">
        <v>778</v>
      </c>
    </row>
    <row r="204" spans="2:5" ht="14.45" thickBot="1">
      <c r="B204" s="238"/>
      <c r="C204" s="239" t="s">
        <v>7481</v>
      </c>
      <c r="D204" s="240">
        <v>38428339</v>
      </c>
      <c r="E204" s="132" t="s">
        <v>778</v>
      </c>
    </row>
    <row r="205" spans="2:5" ht="14.45" thickBot="1">
      <c r="B205" s="238"/>
      <c r="C205" s="239" t="s">
        <v>7455</v>
      </c>
      <c r="D205" s="240">
        <v>38438091</v>
      </c>
      <c r="E205" s="132" t="s">
        <v>778</v>
      </c>
    </row>
    <row r="206" spans="2:5" ht="14.45" thickBot="1">
      <c r="B206" s="238"/>
      <c r="C206" s="239" t="s">
        <v>7456</v>
      </c>
      <c r="D206" s="240">
        <v>38546794</v>
      </c>
      <c r="E206" s="132" t="s">
        <v>778</v>
      </c>
    </row>
    <row r="207" spans="2:5" ht="14.45" thickBot="1">
      <c r="B207" s="238"/>
      <c r="C207" s="239" t="s">
        <v>7466</v>
      </c>
      <c r="D207" s="240">
        <v>38593236</v>
      </c>
      <c r="E207" s="132" t="s">
        <v>778</v>
      </c>
    </row>
    <row r="208" spans="2:5" ht="14.45" thickBot="1">
      <c r="B208" s="238"/>
      <c r="C208" s="239" t="s">
        <v>7461</v>
      </c>
      <c r="D208" s="240">
        <v>38683850</v>
      </c>
      <c r="E208" s="132" t="s">
        <v>778</v>
      </c>
    </row>
    <row r="209" spans="2:5" ht="14.45" thickBot="1">
      <c r="B209" s="238"/>
      <c r="C209" s="239" t="s">
        <v>7481</v>
      </c>
      <c r="D209" s="240">
        <v>38794658</v>
      </c>
      <c r="E209" s="132" t="s">
        <v>778</v>
      </c>
    </row>
    <row r="210" spans="2:5" ht="14.45" thickBot="1">
      <c r="B210" s="238"/>
      <c r="C210" s="239" t="s">
        <v>7456</v>
      </c>
      <c r="D210" s="240">
        <v>38926506</v>
      </c>
      <c r="E210" s="132" t="s">
        <v>778</v>
      </c>
    </row>
    <row r="211" spans="2:5" ht="14.45" thickBot="1">
      <c r="B211" s="238"/>
      <c r="C211" s="239" t="s">
        <v>7461</v>
      </c>
      <c r="D211" s="240">
        <v>38947757</v>
      </c>
      <c r="E211" s="132" t="s">
        <v>778</v>
      </c>
    </row>
    <row r="212" spans="2:5" ht="14.45" thickBot="1">
      <c r="B212" s="238"/>
      <c r="C212" s="239" t="s">
        <v>7461</v>
      </c>
      <c r="D212" s="240">
        <v>38960571</v>
      </c>
      <c r="E212" s="132" t="s">
        <v>778</v>
      </c>
    </row>
    <row r="213" spans="2:5" ht="14.45" thickBot="1">
      <c r="B213" s="238"/>
      <c r="C213" s="239" t="s">
        <v>7461</v>
      </c>
      <c r="D213" s="240">
        <v>39003118</v>
      </c>
      <c r="E213" s="132" t="s">
        <v>778</v>
      </c>
    </row>
    <row r="214" spans="2:5" ht="14.45" thickBot="1">
      <c r="B214" s="238"/>
      <c r="C214" s="239" t="s">
        <v>7461</v>
      </c>
      <c r="D214" s="240">
        <v>39228549</v>
      </c>
      <c r="E214" s="132" t="s">
        <v>778</v>
      </c>
    </row>
    <row r="215" spans="2:5" ht="14.45" thickBot="1">
      <c r="B215" s="238"/>
      <c r="C215" s="239" t="s">
        <v>7458</v>
      </c>
      <c r="D215" s="240">
        <v>39347305</v>
      </c>
      <c r="E215" s="132" t="s">
        <v>778</v>
      </c>
    </row>
    <row r="216" spans="2:5" ht="14.45" thickBot="1">
      <c r="B216" s="238"/>
      <c r="C216" s="239" t="s">
        <v>7461</v>
      </c>
      <c r="D216" s="240">
        <v>39450461</v>
      </c>
      <c r="E216" s="132" t="s">
        <v>778</v>
      </c>
    </row>
    <row r="217" spans="2:5" ht="14.45" thickBot="1">
      <c r="B217" s="238"/>
      <c r="C217" s="239" t="s">
        <v>7481</v>
      </c>
      <c r="D217" s="240">
        <v>39502941</v>
      </c>
      <c r="E217" s="132" t="s">
        <v>778</v>
      </c>
    </row>
    <row r="218" spans="2:5" ht="14.45" thickBot="1">
      <c r="B218" s="238"/>
      <c r="C218" s="239" t="s">
        <v>7458</v>
      </c>
      <c r="D218" s="240">
        <v>39783504</v>
      </c>
      <c r="E218" s="132" t="s">
        <v>778</v>
      </c>
    </row>
    <row r="219" spans="2:5" ht="14.45" thickBot="1">
      <c r="B219" s="238"/>
      <c r="C219" s="239" t="s">
        <v>7461</v>
      </c>
      <c r="D219" s="240">
        <v>39839572</v>
      </c>
      <c r="E219" s="132" t="s">
        <v>778</v>
      </c>
    </row>
    <row r="220" spans="2:5" ht="14.45" thickBot="1">
      <c r="B220" s="238"/>
      <c r="C220" s="239" t="s">
        <v>7461</v>
      </c>
      <c r="D220" s="240">
        <v>39839572</v>
      </c>
      <c r="E220" s="132" t="s">
        <v>778</v>
      </c>
    </row>
    <row r="221" spans="2:5" ht="14.45" thickBot="1">
      <c r="B221" s="238"/>
      <c r="C221" s="239" t="s">
        <v>7483</v>
      </c>
      <c r="D221" s="240">
        <v>39851878</v>
      </c>
      <c r="E221" s="132" t="s">
        <v>778</v>
      </c>
    </row>
    <row r="222" spans="2:5" ht="14.45" thickBot="1">
      <c r="B222" s="238"/>
      <c r="C222" s="239" t="s">
        <v>7481</v>
      </c>
      <c r="D222" s="240">
        <v>40087813</v>
      </c>
      <c r="E222" s="132" t="s">
        <v>778</v>
      </c>
    </row>
    <row r="223" spans="2:5" ht="14.45" thickBot="1">
      <c r="B223" s="238"/>
      <c r="C223" s="239" t="s">
        <v>7456</v>
      </c>
      <c r="D223" s="240">
        <v>40148107</v>
      </c>
      <c r="E223" s="132" t="s">
        <v>778</v>
      </c>
    </row>
    <row r="224" spans="2:5" ht="14.45" thickBot="1">
      <c r="B224" s="238"/>
      <c r="C224" s="239" t="s">
        <v>7461</v>
      </c>
      <c r="D224" s="240">
        <v>40156384</v>
      </c>
      <c r="E224" s="132" t="s">
        <v>778</v>
      </c>
    </row>
    <row r="225" spans="2:5" ht="14.45" thickBot="1">
      <c r="B225" s="238"/>
      <c r="C225" s="239" t="s">
        <v>7484</v>
      </c>
      <c r="D225" s="240">
        <v>40192557</v>
      </c>
      <c r="E225" s="132" t="s">
        <v>778</v>
      </c>
    </row>
    <row r="226" spans="2:5" ht="14.45" thickBot="1">
      <c r="B226" s="238"/>
      <c r="C226" s="239" t="s">
        <v>7461</v>
      </c>
      <c r="D226" s="240">
        <v>40247673</v>
      </c>
      <c r="E226" s="132" t="s">
        <v>778</v>
      </c>
    </row>
    <row r="227" spans="2:5" ht="14.45" thickBot="1">
      <c r="B227" s="238"/>
      <c r="C227" s="239" t="s">
        <v>7461</v>
      </c>
      <c r="D227" s="240">
        <v>40283893</v>
      </c>
      <c r="E227" s="132" t="s">
        <v>778</v>
      </c>
    </row>
    <row r="228" spans="2:5" ht="14.45" thickBot="1">
      <c r="B228" s="238"/>
      <c r="C228" s="239" t="s">
        <v>7485</v>
      </c>
      <c r="D228" s="240">
        <v>40406746</v>
      </c>
      <c r="E228" s="132" t="s">
        <v>778</v>
      </c>
    </row>
    <row r="229" spans="2:5" ht="14.45" thickBot="1">
      <c r="B229" s="238"/>
      <c r="C229" s="239" t="s">
        <v>7455</v>
      </c>
      <c r="D229" s="240">
        <v>40426940</v>
      </c>
      <c r="E229" s="132" t="s">
        <v>778</v>
      </c>
    </row>
    <row r="230" spans="2:5" ht="14.45" thickBot="1">
      <c r="B230" s="238"/>
      <c r="C230" s="239" t="s">
        <v>7461</v>
      </c>
      <c r="D230" s="240">
        <v>40498786</v>
      </c>
      <c r="E230" s="132" t="s">
        <v>778</v>
      </c>
    </row>
    <row r="231" spans="2:5" ht="14.45" thickBot="1">
      <c r="B231" s="238"/>
      <c r="C231" s="239" t="s">
        <v>7455</v>
      </c>
      <c r="D231" s="240">
        <v>40853056</v>
      </c>
      <c r="E231" s="132" t="s">
        <v>778</v>
      </c>
    </row>
    <row r="232" spans="2:5" ht="14.45" thickBot="1">
      <c r="B232" s="238"/>
      <c r="C232" s="239" t="s">
        <v>7461</v>
      </c>
      <c r="D232" s="240">
        <v>40918044</v>
      </c>
      <c r="E232" s="132" t="s">
        <v>778</v>
      </c>
    </row>
    <row r="233" spans="2:5" ht="14.45" thickBot="1">
      <c r="B233" s="238"/>
      <c r="C233" s="239" t="s">
        <v>7454</v>
      </c>
      <c r="D233" s="240">
        <v>41085132</v>
      </c>
      <c r="E233" s="132" t="s">
        <v>778</v>
      </c>
    </row>
    <row r="234" spans="2:5" ht="14.45" thickBot="1">
      <c r="B234" s="238"/>
      <c r="C234" s="239" t="s">
        <v>7461</v>
      </c>
      <c r="D234" s="240">
        <v>41136322</v>
      </c>
      <c r="E234" s="132" t="s">
        <v>778</v>
      </c>
    </row>
    <row r="235" spans="2:5" ht="14.45" thickBot="1">
      <c r="B235" s="238"/>
      <c r="C235" s="239" t="s">
        <v>7462</v>
      </c>
      <c r="D235" s="240">
        <v>41317239</v>
      </c>
      <c r="E235" s="132" t="s">
        <v>778</v>
      </c>
    </row>
    <row r="236" spans="2:5" ht="14.45" thickBot="1">
      <c r="B236" s="238"/>
      <c r="C236" s="239" t="s">
        <v>7461</v>
      </c>
      <c r="D236" s="240">
        <v>41325291</v>
      </c>
      <c r="E236" s="132" t="s">
        <v>778</v>
      </c>
    </row>
    <row r="237" spans="2:5" ht="14.45" thickBot="1">
      <c r="B237" s="238"/>
      <c r="C237" s="239" t="s">
        <v>7461</v>
      </c>
      <c r="D237" s="240">
        <v>41325291</v>
      </c>
      <c r="E237" s="132" t="s">
        <v>778</v>
      </c>
    </row>
    <row r="238" spans="2:5" ht="14.45" thickBot="1">
      <c r="B238" s="238"/>
      <c r="C238" s="239" t="s">
        <v>7461</v>
      </c>
      <c r="D238" s="240">
        <v>41412304</v>
      </c>
      <c r="E238" s="132" t="s">
        <v>778</v>
      </c>
    </row>
    <row r="239" spans="2:5" ht="14.45" thickBot="1">
      <c r="B239" s="238"/>
      <c r="C239" s="239" t="s">
        <v>7486</v>
      </c>
      <c r="D239" s="240">
        <v>41570980</v>
      </c>
      <c r="E239" s="132" t="s">
        <v>778</v>
      </c>
    </row>
    <row r="240" spans="2:5" ht="14.45" thickBot="1">
      <c r="B240" s="238"/>
      <c r="C240" s="239" t="s">
        <v>7479</v>
      </c>
      <c r="D240" s="240">
        <v>42000000</v>
      </c>
      <c r="E240" s="132" t="s">
        <v>778</v>
      </c>
    </row>
    <row r="241" spans="2:5" ht="14.45" thickBot="1">
      <c r="B241" s="238"/>
      <c r="C241" s="239" t="s">
        <v>7455</v>
      </c>
      <c r="D241" s="240">
        <v>42180166</v>
      </c>
      <c r="E241" s="132" t="s">
        <v>778</v>
      </c>
    </row>
    <row r="242" spans="2:5" ht="14.45" thickBot="1">
      <c r="B242" s="238"/>
      <c r="C242" s="239" t="s">
        <v>7461</v>
      </c>
      <c r="D242" s="240">
        <v>42326692</v>
      </c>
      <c r="E242" s="132" t="s">
        <v>778</v>
      </c>
    </row>
    <row r="243" spans="2:5" ht="14.45" thickBot="1">
      <c r="B243" s="238"/>
      <c r="C243" s="239" t="s">
        <v>7462</v>
      </c>
      <c r="D243" s="240">
        <v>42401880</v>
      </c>
      <c r="E243" s="132" t="s">
        <v>778</v>
      </c>
    </row>
    <row r="244" spans="2:5" ht="14.45" thickBot="1">
      <c r="B244" s="238"/>
      <c r="C244" s="239" t="s">
        <v>7454</v>
      </c>
      <c r="D244" s="240">
        <v>42490831</v>
      </c>
      <c r="E244" s="132" t="s">
        <v>778</v>
      </c>
    </row>
    <row r="245" spans="2:5" ht="14.45" thickBot="1">
      <c r="B245" s="238"/>
      <c r="C245" s="239" t="s">
        <v>7461</v>
      </c>
      <c r="D245" s="240">
        <v>42688380</v>
      </c>
      <c r="E245" s="132" t="s">
        <v>778</v>
      </c>
    </row>
    <row r="246" spans="2:5" ht="14.45" thickBot="1">
      <c r="B246" s="238"/>
      <c r="C246" s="239" t="s">
        <v>7461</v>
      </c>
      <c r="D246" s="240">
        <v>42688380</v>
      </c>
      <c r="E246" s="132" t="s">
        <v>778</v>
      </c>
    </row>
    <row r="247" spans="2:5" ht="14.45" thickBot="1">
      <c r="B247" s="238"/>
      <c r="C247" s="239" t="s">
        <v>7461</v>
      </c>
      <c r="D247" s="240">
        <v>42721698</v>
      </c>
      <c r="E247" s="132" t="s">
        <v>778</v>
      </c>
    </row>
    <row r="248" spans="2:5" ht="14.45" thickBot="1">
      <c r="B248" s="238"/>
      <c r="C248" s="239" t="s">
        <v>7461</v>
      </c>
      <c r="D248" s="240">
        <v>42837833</v>
      </c>
      <c r="E248" s="132" t="s">
        <v>778</v>
      </c>
    </row>
    <row r="249" spans="2:5" ht="14.45" thickBot="1">
      <c r="B249" s="238"/>
      <c r="C249" s="239" t="s">
        <v>7454</v>
      </c>
      <c r="D249" s="240">
        <v>42989287</v>
      </c>
      <c r="E249" s="132" t="s">
        <v>778</v>
      </c>
    </row>
    <row r="250" spans="2:5" ht="14.45" thickBot="1">
      <c r="B250" s="238"/>
      <c r="C250" s="239" t="s">
        <v>7461</v>
      </c>
      <c r="D250" s="240">
        <v>43095391</v>
      </c>
      <c r="E250" s="132" t="s">
        <v>778</v>
      </c>
    </row>
    <row r="251" spans="2:5" ht="14.45" thickBot="1">
      <c r="B251" s="238"/>
      <c r="C251" s="239" t="s">
        <v>7461</v>
      </c>
      <c r="D251" s="240">
        <v>43146748</v>
      </c>
      <c r="E251" s="132" t="s">
        <v>778</v>
      </c>
    </row>
    <row r="252" spans="2:5" ht="14.45" thickBot="1">
      <c r="B252" s="238"/>
      <c r="C252" s="239" t="s">
        <v>7461</v>
      </c>
      <c r="D252" s="240">
        <v>43150906</v>
      </c>
      <c r="E252" s="132" t="s">
        <v>778</v>
      </c>
    </row>
    <row r="253" spans="2:5" ht="14.45" thickBot="1">
      <c r="B253" s="238"/>
      <c r="C253" s="239" t="s">
        <v>7468</v>
      </c>
      <c r="D253" s="240">
        <v>43169879</v>
      </c>
      <c r="E253" s="132" t="s">
        <v>778</v>
      </c>
    </row>
    <row r="254" spans="2:5" ht="14.45" thickBot="1">
      <c r="B254" s="238"/>
      <c r="C254" s="239" t="s">
        <v>7461</v>
      </c>
      <c r="D254" s="240">
        <v>43223942</v>
      </c>
      <c r="E254" s="132" t="s">
        <v>778</v>
      </c>
    </row>
    <row r="255" spans="2:5" ht="14.45" thickBot="1">
      <c r="B255" s="238"/>
      <c r="C255" s="239" t="s">
        <v>7461</v>
      </c>
      <c r="D255" s="240">
        <v>43223942</v>
      </c>
      <c r="E255" s="132" t="s">
        <v>778</v>
      </c>
    </row>
    <row r="256" spans="2:5" ht="14.45" thickBot="1">
      <c r="B256" s="238"/>
      <c r="C256" s="239" t="s">
        <v>7461</v>
      </c>
      <c r="D256" s="240">
        <v>43275503</v>
      </c>
      <c r="E256" s="132" t="s">
        <v>778</v>
      </c>
    </row>
    <row r="257" spans="2:5" ht="14.45" thickBot="1">
      <c r="B257" s="238"/>
      <c r="C257" s="239" t="s">
        <v>7461</v>
      </c>
      <c r="D257" s="240">
        <v>43390858</v>
      </c>
      <c r="E257" s="132" t="s">
        <v>778</v>
      </c>
    </row>
    <row r="258" spans="2:5" ht="14.45" thickBot="1">
      <c r="B258" s="238"/>
      <c r="C258" s="239" t="s">
        <v>7468</v>
      </c>
      <c r="D258" s="240">
        <v>43694243</v>
      </c>
      <c r="E258" s="132" t="s">
        <v>778</v>
      </c>
    </row>
    <row r="259" spans="2:5" ht="14.45" thickBot="1">
      <c r="B259" s="238"/>
      <c r="C259" s="239" t="s">
        <v>7454</v>
      </c>
      <c r="D259" s="240">
        <v>43730248</v>
      </c>
      <c r="E259" s="132" t="s">
        <v>778</v>
      </c>
    </row>
    <row r="260" spans="2:5" ht="14.45" thickBot="1">
      <c r="B260" s="238"/>
      <c r="C260" s="239" t="s">
        <v>7456</v>
      </c>
      <c r="D260" s="240">
        <v>44438492</v>
      </c>
      <c r="E260" s="132" t="s">
        <v>778</v>
      </c>
    </row>
    <row r="261" spans="2:5" ht="14.45" thickBot="1">
      <c r="B261" s="238"/>
      <c r="C261" s="239" t="s">
        <v>7456</v>
      </c>
      <c r="D261" s="240">
        <v>44438492</v>
      </c>
      <c r="E261" s="132" t="s">
        <v>778</v>
      </c>
    </row>
    <row r="262" spans="2:5" ht="14.45" thickBot="1">
      <c r="B262" s="238"/>
      <c r="C262" s="239" t="s">
        <v>7470</v>
      </c>
      <c r="D262" s="240">
        <v>44856980</v>
      </c>
      <c r="E262" s="132" t="s">
        <v>778</v>
      </c>
    </row>
    <row r="263" spans="2:5" ht="14.45" thickBot="1">
      <c r="B263" s="238"/>
      <c r="C263" s="239" t="s">
        <v>7461</v>
      </c>
      <c r="D263" s="240">
        <v>44934693</v>
      </c>
      <c r="E263" s="132" t="s">
        <v>778</v>
      </c>
    </row>
    <row r="264" spans="2:5" ht="14.45" thickBot="1">
      <c r="B264" s="238"/>
      <c r="C264" s="239" t="s">
        <v>7455</v>
      </c>
      <c r="D264" s="240">
        <v>45143559</v>
      </c>
      <c r="E264" s="132" t="s">
        <v>778</v>
      </c>
    </row>
    <row r="265" spans="2:5" ht="14.45" thickBot="1">
      <c r="B265" s="238"/>
      <c r="C265" s="239" t="s">
        <v>7461</v>
      </c>
      <c r="D265" s="240">
        <v>45178008</v>
      </c>
      <c r="E265" s="132" t="s">
        <v>778</v>
      </c>
    </row>
    <row r="266" spans="2:5" ht="14.45" thickBot="1">
      <c r="B266" s="238"/>
      <c r="C266" s="239" t="s">
        <v>7454</v>
      </c>
      <c r="D266" s="240">
        <v>45273108</v>
      </c>
      <c r="E266" s="132" t="s">
        <v>778</v>
      </c>
    </row>
    <row r="267" spans="2:5" ht="14.45" thickBot="1">
      <c r="B267" s="238"/>
      <c r="C267" s="239" t="s">
        <v>7461</v>
      </c>
      <c r="D267" s="240">
        <v>45305367</v>
      </c>
      <c r="E267" s="132" t="s">
        <v>778</v>
      </c>
    </row>
    <row r="268" spans="2:5" ht="14.45" thickBot="1">
      <c r="B268" s="238"/>
      <c r="C268" s="239" t="s">
        <v>7457</v>
      </c>
      <c r="D268" s="240">
        <v>45409015</v>
      </c>
      <c r="E268" s="132" t="s">
        <v>778</v>
      </c>
    </row>
    <row r="269" spans="2:5" ht="14.45" thickBot="1">
      <c r="B269" s="238"/>
      <c r="C269" s="239" t="s">
        <v>7458</v>
      </c>
      <c r="D269" s="240">
        <v>45660196</v>
      </c>
      <c r="E269" s="132" t="s">
        <v>778</v>
      </c>
    </row>
    <row r="270" spans="2:5" ht="14.45" thickBot="1">
      <c r="B270" s="238"/>
      <c r="C270" s="239" t="s">
        <v>7471</v>
      </c>
      <c r="D270" s="240">
        <v>45850000</v>
      </c>
      <c r="E270" s="132" t="s">
        <v>778</v>
      </c>
    </row>
    <row r="271" spans="2:5" ht="14.45" thickBot="1">
      <c r="B271" s="238"/>
      <c r="C271" s="239" t="s">
        <v>7487</v>
      </c>
      <c r="D271" s="240">
        <v>45936848</v>
      </c>
      <c r="E271" s="132" t="s">
        <v>778</v>
      </c>
    </row>
    <row r="272" spans="2:5" ht="14.45" thickBot="1">
      <c r="B272" s="238"/>
      <c r="C272" s="239" t="s">
        <v>7466</v>
      </c>
      <c r="D272" s="240">
        <v>45955691</v>
      </c>
      <c r="E272" s="132" t="s">
        <v>778</v>
      </c>
    </row>
    <row r="273" spans="2:5" ht="14.45" thickBot="1">
      <c r="B273" s="238"/>
      <c r="C273" s="239" t="s">
        <v>7476</v>
      </c>
      <c r="D273" s="240">
        <v>46166818</v>
      </c>
      <c r="E273" s="132" t="s">
        <v>778</v>
      </c>
    </row>
    <row r="274" spans="2:5" ht="14.45" thickBot="1">
      <c r="B274" s="238"/>
      <c r="C274" s="239" t="s">
        <v>7455</v>
      </c>
      <c r="D274" s="240">
        <v>46247228</v>
      </c>
      <c r="E274" s="132" t="s">
        <v>778</v>
      </c>
    </row>
    <row r="275" spans="2:5" ht="14.45" thickBot="1">
      <c r="B275" s="238"/>
      <c r="C275" s="239" t="s">
        <v>7461</v>
      </c>
      <c r="D275" s="240">
        <v>46490952</v>
      </c>
      <c r="E275" s="132" t="s">
        <v>778</v>
      </c>
    </row>
    <row r="276" spans="2:5" ht="14.45" thickBot="1">
      <c r="B276" s="238"/>
      <c r="C276" s="239" t="s">
        <v>7454</v>
      </c>
      <c r="D276" s="240">
        <v>46619730</v>
      </c>
      <c r="E276" s="132" t="s">
        <v>778</v>
      </c>
    </row>
    <row r="277" spans="2:5" ht="14.45" thickBot="1">
      <c r="B277" s="238"/>
      <c r="C277" s="239" t="s">
        <v>7461</v>
      </c>
      <c r="D277" s="240">
        <v>46630845</v>
      </c>
      <c r="E277" s="132" t="s">
        <v>778</v>
      </c>
    </row>
    <row r="278" spans="2:5" ht="14.45" thickBot="1">
      <c r="B278" s="238"/>
      <c r="C278" s="239" t="s">
        <v>7476</v>
      </c>
      <c r="D278" s="240">
        <v>47386334</v>
      </c>
      <c r="E278" s="132" t="s">
        <v>778</v>
      </c>
    </row>
    <row r="279" spans="2:5" ht="14.45" thickBot="1">
      <c r="B279" s="238"/>
      <c r="C279" s="239" t="s">
        <v>7476</v>
      </c>
      <c r="D279" s="240">
        <v>47423068</v>
      </c>
      <c r="E279" s="132" t="s">
        <v>778</v>
      </c>
    </row>
    <row r="280" spans="2:5" ht="14.45" thickBot="1">
      <c r="B280" s="238"/>
      <c r="C280" s="239" t="s">
        <v>7457</v>
      </c>
      <c r="D280" s="240">
        <v>47442145</v>
      </c>
      <c r="E280" s="132" t="s">
        <v>778</v>
      </c>
    </row>
    <row r="281" spans="2:5" ht="14.45" thickBot="1">
      <c r="B281" s="238"/>
      <c r="C281" s="239" t="s">
        <v>7476</v>
      </c>
      <c r="D281" s="240">
        <v>47549431</v>
      </c>
      <c r="E281" s="132" t="s">
        <v>778</v>
      </c>
    </row>
    <row r="282" spans="2:5" ht="14.45" thickBot="1">
      <c r="B282" s="238"/>
      <c r="C282" s="239" t="s">
        <v>7488</v>
      </c>
      <c r="D282" s="240">
        <v>47888799</v>
      </c>
      <c r="E282" s="132" t="s">
        <v>778</v>
      </c>
    </row>
    <row r="283" spans="2:5" ht="14.45" thickBot="1">
      <c r="B283" s="238"/>
      <c r="C283" s="239" t="s">
        <v>7488</v>
      </c>
      <c r="D283" s="240">
        <v>47888799</v>
      </c>
      <c r="E283" s="132" t="s">
        <v>778</v>
      </c>
    </row>
    <row r="284" spans="2:5" ht="14.45" thickBot="1">
      <c r="B284" s="238"/>
      <c r="C284" s="239" t="s">
        <v>7461</v>
      </c>
      <c r="D284" s="240">
        <v>48120350</v>
      </c>
      <c r="E284" s="132" t="s">
        <v>778</v>
      </c>
    </row>
    <row r="285" spans="2:5" ht="14.45" thickBot="1">
      <c r="B285" s="238"/>
      <c r="C285" s="239" t="s">
        <v>7461</v>
      </c>
      <c r="D285" s="240">
        <v>48366471</v>
      </c>
      <c r="E285" s="132" t="s">
        <v>778</v>
      </c>
    </row>
    <row r="286" spans="2:5" ht="14.45" thickBot="1">
      <c r="B286" s="238"/>
      <c r="C286" s="239" t="s">
        <v>7461</v>
      </c>
      <c r="D286" s="240">
        <v>48465033</v>
      </c>
      <c r="E286" s="132" t="s">
        <v>778</v>
      </c>
    </row>
    <row r="287" spans="2:5" ht="14.45" thickBot="1">
      <c r="B287" s="238"/>
      <c r="C287" s="239" t="s">
        <v>7462</v>
      </c>
      <c r="D287" s="240">
        <v>48635946</v>
      </c>
      <c r="E287" s="132" t="s">
        <v>778</v>
      </c>
    </row>
    <row r="288" spans="2:5" ht="14.45" thickBot="1">
      <c r="B288" s="238"/>
      <c r="C288" s="239" t="s">
        <v>7461</v>
      </c>
      <c r="D288" s="240">
        <v>48775160</v>
      </c>
      <c r="E288" s="132" t="s">
        <v>778</v>
      </c>
    </row>
    <row r="289" spans="2:5" ht="14.45" thickBot="1">
      <c r="B289" s="238"/>
      <c r="C289" s="239" t="s">
        <v>7476</v>
      </c>
      <c r="D289" s="240">
        <v>48804227</v>
      </c>
      <c r="E289" s="132" t="s">
        <v>778</v>
      </c>
    </row>
    <row r="290" spans="2:5" ht="14.45" thickBot="1">
      <c r="B290" s="238"/>
      <c r="C290" s="239" t="s">
        <v>7470</v>
      </c>
      <c r="D290" s="240">
        <v>49062424</v>
      </c>
      <c r="E290" s="132" t="s">
        <v>778</v>
      </c>
    </row>
    <row r="291" spans="2:5" ht="14.45" thickBot="1">
      <c r="B291" s="238"/>
      <c r="C291" s="239" t="s">
        <v>7454</v>
      </c>
      <c r="D291" s="240">
        <v>49305766</v>
      </c>
      <c r="E291" s="132" t="s">
        <v>778</v>
      </c>
    </row>
    <row r="292" spans="2:5" ht="14.45" thickBot="1">
      <c r="B292" s="238"/>
      <c r="C292" s="239" t="s">
        <v>7461</v>
      </c>
      <c r="D292" s="240">
        <v>49456520</v>
      </c>
      <c r="E292" s="132" t="s">
        <v>778</v>
      </c>
    </row>
    <row r="293" spans="2:5" ht="14.45" thickBot="1">
      <c r="B293" s="238"/>
      <c r="C293" s="239" t="s">
        <v>7461</v>
      </c>
      <c r="D293" s="240">
        <v>49514893</v>
      </c>
      <c r="E293" s="132" t="s">
        <v>778</v>
      </c>
    </row>
    <row r="294" spans="2:5" ht="14.45" thickBot="1">
      <c r="B294" s="238"/>
      <c r="C294" s="239" t="s">
        <v>7458</v>
      </c>
      <c r="D294" s="240">
        <v>49906654</v>
      </c>
      <c r="E294" s="132" t="s">
        <v>778</v>
      </c>
    </row>
    <row r="295" spans="2:5" ht="14.45" thickBot="1">
      <c r="B295" s="238"/>
      <c r="C295" s="239" t="s">
        <v>7454</v>
      </c>
      <c r="D295" s="240">
        <v>50066513</v>
      </c>
      <c r="E295" s="132" t="s">
        <v>778</v>
      </c>
    </row>
    <row r="296" spans="2:5" ht="14.45" thickBot="1">
      <c r="B296" s="238"/>
      <c r="C296" s="239" t="s">
        <v>7462</v>
      </c>
      <c r="D296" s="240">
        <v>50220985</v>
      </c>
      <c r="E296" s="132" t="s">
        <v>778</v>
      </c>
    </row>
    <row r="297" spans="2:5" ht="14.45" thickBot="1">
      <c r="B297" s="238"/>
      <c r="C297" s="239" t="s">
        <v>7459</v>
      </c>
      <c r="D297" s="240">
        <v>50254450</v>
      </c>
      <c r="E297" s="132" t="s">
        <v>778</v>
      </c>
    </row>
    <row r="298" spans="2:5" ht="14.45" thickBot="1">
      <c r="B298" s="238"/>
      <c r="C298" s="239" t="s">
        <v>7476</v>
      </c>
      <c r="D298" s="240">
        <v>50306655</v>
      </c>
      <c r="E298" s="132" t="s">
        <v>778</v>
      </c>
    </row>
    <row r="299" spans="2:5" ht="14.45" thickBot="1">
      <c r="B299" s="238"/>
      <c r="C299" s="239" t="s">
        <v>7457</v>
      </c>
      <c r="D299" s="240">
        <v>50328323</v>
      </c>
      <c r="E299" s="132" t="s">
        <v>778</v>
      </c>
    </row>
    <row r="300" spans="2:5" ht="14.45" thickBot="1">
      <c r="B300" s="238"/>
      <c r="C300" s="239" t="s">
        <v>7476</v>
      </c>
      <c r="D300" s="240">
        <v>50581382</v>
      </c>
      <c r="E300" s="132" t="s">
        <v>778</v>
      </c>
    </row>
    <row r="301" spans="2:5" ht="14.45" thickBot="1">
      <c r="B301" s="238"/>
      <c r="C301" s="239" t="s">
        <v>7454</v>
      </c>
      <c r="D301" s="240">
        <v>50689062</v>
      </c>
      <c r="E301" s="132" t="s">
        <v>778</v>
      </c>
    </row>
    <row r="302" spans="2:5" ht="14.45" thickBot="1">
      <c r="B302" s="238"/>
      <c r="C302" s="239" t="s">
        <v>7456</v>
      </c>
      <c r="D302" s="240">
        <v>50760279</v>
      </c>
      <c r="E302" s="132" t="s">
        <v>778</v>
      </c>
    </row>
    <row r="303" spans="2:5" ht="14.45" thickBot="1">
      <c r="B303" s="238"/>
      <c r="C303" s="239" t="s">
        <v>7454</v>
      </c>
      <c r="D303" s="240">
        <v>51126610</v>
      </c>
      <c r="E303" s="132" t="s">
        <v>778</v>
      </c>
    </row>
    <row r="304" spans="2:5" ht="14.45" thickBot="1">
      <c r="B304" s="238"/>
      <c r="C304" s="239" t="s">
        <v>7461</v>
      </c>
      <c r="D304" s="240">
        <v>51381413</v>
      </c>
      <c r="E304" s="132" t="s">
        <v>778</v>
      </c>
    </row>
    <row r="305" spans="2:5" ht="14.45" thickBot="1">
      <c r="B305" s="238"/>
      <c r="C305" s="239" t="s">
        <v>7456</v>
      </c>
      <c r="D305" s="240">
        <v>51679670</v>
      </c>
      <c r="E305" s="132" t="s">
        <v>778</v>
      </c>
    </row>
    <row r="306" spans="2:5" ht="14.45" thickBot="1">
      <c r="B306" s="238"/>
      <c r="C306" s="239" t="s">
        <v>7471</v>
      </c>
      <c r="D306" s="240">
        <v>51844500</v>
      </c>
      <c r="E306" s="132" t="s">
        <v>778</v>
      </c>
    </row>
    <row r="307" spans="2:5" ht="14.45" thickBot="1">
      <c r="B307" s="238"/>
      <c r="C307" s="239" t="s">
        <v>7461</v>
      </c>
      <c r="D307" s="240">
        <v>51991528</v>
      </c>
      <c r="E307" s="132" t="s">
        <v>778</v>
      </c>
    </row>
    <row r="308" spans="2:5" ht="14.45" thickBot="1">
      <c r="B308" s="238"/>
      <c r="C308" s="239" t="s">
        <v>7458</v>
      </c>
      <c r="D308" s="240">
        <v>52041196</v>
      </c>
      <c r="E308" s="132" t="s">
        <v>778</v>
      </c>
    </row>
    <row r="309" spans="2:5" ht="14.45" thickBot="1">
      <c r="B309" s="238"/>
      <c r="C309" s="239" t="s">
        <v>7461</v>
      </c>
      <c r="D309" s="240">
        <v>52142014</v>
      </c>
      <c r="E309" s="132" t="s">
        <v>778</v>
      </c>
    </row>
    <row r="310" spans="2:5" ht="14.45" thickBot="1">
      <c r="B310" s="238"/>
      <c r="C310" s="239" t="s">
        <v>7470</v>
      </c>
      <c r="D310" s="240">
        <v>52316203</v>
      </c>
      <c r="E310" s="132" t="s">
        <v>778</v>
      </c>
    </row>
    <row r="311" spans="2:5" ht="14.45" thickBot="1">
      <c r="B311" s="238"/>
      <c r="C311" s="239" t="s">
        <v>7461</v>
      </c>
      <c r="D311" s="240">
        <v>52638038</v>
      </c>
      <c r="E311" s="132" t="s">
        <v>778</v>
      </c>
    </row>
    <row r="312" spans="2:5" ht="14.45" thickBot="1">
      <c r="B312" s="238"/>
      <c r="C312" s="239" t="s">
        <v>7461</v>
      </c>
      <c r="D312" s="240">
        <v>52693022</v>
      </c>
      <c r="E312" s="132" t="s">
        <v>778</v>
      </c>
    </row>
    <row r="313" spans="2:5" ht="14.45" thickBot="1">
      <c r="B313" s="238"/>
      <c r="C313" s="239" t="s">
        <v>7461</v>
      </c>
      <c r="D313" s="240">
        <v>53154655</v>
      </c>
      <c r="E313" s="132" t="s">
        <v>778</v>
      </c>
    </row>
    <row r="314" spans="2:5" ht="14.45" thickBot="1">
      <c r="B314" s="238"/>
      <c r="C314" s="239" t="s">
        <v>7489</v>
      </c>
      <c r="D314" s="240">
        <v>53719100</v>
      </c>
      <c r="E314" s="132" t="s">
        <v>778</v>
      </c>
    </row>
    <row r="315" spans="2:5" ht="14.45" thickBot="1">
      <c r="B315" s="238"/>
      <c r="C315" s="239" t="s">
        <v>7476</v>
      </c>
      <c r="D315" s="240">
        <v>53823857</v>
      </c>
      <c r="E315" s="132" t="s">
        <v>778</v>
      </c>
    </row>
    <row r="316" spans="2:5" ht="14.45" thickBot="1">
      <c r="B316" s="238"/>
      <c r="C316" s="239" t="s">
        <v>7482</v>
      </c>
      <c r="D316" s="240">
        <v>54011499</v>
      </c>
      <c r="E316" s="132" t="s">
        <v>778</v>
      </c>
    </row>
    <row r="317" spans="2:5" ht="14.45" thickBot="1">
      <c r="B317" s="238"/>
      <c r="C317" s="239" t="s">
        <v>7461</v>
      </c>
      <c r="D317" s="240">
        <v>54122356</v>
      </c>
      <c r="E317" s="132" t="s">
        <v>778</v>
      </c>
    </row>
    <row r="318" spans="2:5" ht="14.45" thickBot="1">
      <c r="B318" s="238"/>
      <c r="C318" s="239" t="s">
        <v>7461</v>
      </c>
      <c r="D318" s="240">
        <v>54335036</v>
      </c>
      <c r="E318" s="132" t="s">
        <v>778</v>
      </c>
    </row>
    <row r="319" spans="2:5" ht="14.45" thickBot="1">
      <c r="B319" s="238"/>
      <c r="C319" s="239" t="s">
        <v>7456</v>
      </c>
      <c r="D319" s="240">
        <v>54601307</v>
      </c>
      <c r="E319" s="132" t="s">
        <v>778</v>
      </c>
    </row>
    <row r="320" spans="2:5" ht="14.45" thickBot="1">
      <c r="B320" s="238"/>
      <c r="C320" s="239" t="s">
        <v>7461</v>
      </c>
      <c r="D320" s="240">
        <v>54646193</v>
      </c>
      <c r="E320" s="132" t="s">
        <v>778</v>
      </c>
    </row>
    <row r="321" spans="2:5" ht="14.45" thickBot="1">
      <c r="B321" s="238"/>
      <c r="C321" s="239" t="s">
        <v>7461</v>
      </c>
      <c r="D321" s="240">
        <v>54877407</v>
      </c>
      <c r="E321" s="132" t="s">
        <v>778</v>
      </c>
    </row>
    <row r="322" spans="2:5" ht="14.45" thickBot="1">
      <c r="B322" s="238"/>
      <c r="C322" s="239" t="s">
        <v>7476</v>
      </c>
      <c r="D322" s="240">
        <v>55651392</v>
      </c>
      <c r="E322" s="132" t="s">
        <v>778</v>
      </c>
    </row>
    <row r="323" spans="2:5" ht="14.45" thickBot="1">
      <c r="B323" s="238"/>
      <c r="C323" s="239" t="s">
        <v>7461</v>
      </c>
      <c r="D323" s="240">
        <v>55794281</v>
      </c>
      <c r="E323" s="132" t="s">
        <v>778</v>
      </c>
    </row>
    <row r="324" spans="2:5" ht="14.45" thickBot="1">
      <c r="B324" s="238"/>
      <c r="C324" s="239" t="s">
        <v>7461</v>
      </c>
      <c r="D324" s="240">
        <v>56048037</v>
      </c>
      <c r="E324" s="132" t="s">
        <v>778</v>
      </c>
    </row>
    <row r="325" spans="2:5" ht="14.45" thickBot="1">
      <c r="B325" s="133"/>
      <c r="C325" s="134" t="s">
        <v>7461</v>
      </c>
      <c r="D325" s="135">
        <v>56186181</v>
      </c>
      <c r="E325" s="132" t="s">
        <v>778</v>
      </c>
    </row>
    <row r="326" spans="2:5" ht="14.45" thickBot="1">
      <c r="B326" s="133"/>
      <c r="C326" s="134" t="s">
        <v>7482</v>
      </c>
      <c r="D326" s="135">
        <v>56277745</v>
      </c>
      <c r="E326" s="132" t="s">
        <v>778</v>
      </c>
    </row>
    <row r="327" spans="2:5" ht="14.45" thickBot="1">
      <c r="B327" s="133"/>
      <c r="C327" s="134" t="s">
        <v>7461</v>
      </c>
      <c r="D327" s="135">
        <v>56289830</v>
      </c>
      <c r="E327" s="132" t="s">
        <v>778</v>
      </c>
    </row>
    <row r="328" spans="2:5" ht="14.45" thickBot="1">
      <c r="B328" s="133"/>
      <c r="C328" s="134" t="s">
        <v>7489</v>
      </c>
      <c r="D328" s="135">
        <v>56656353</v>
      </c>
      <c r="E328" s="132" t="s">
        <v>778</v>
      </c>
    </row>
    <row r="329" spans="2:5" ht="14.45" thickBot="1">
      <c r="B329" s="133"/>
      <c r="C329" s="134" t="s">
        <v>7470</v>
      </c>
      <c r="D329" s="135">
        <v>56761430</v>
      </c>
      <c r="E329" s="132" t="s">
        <v>778</v>
      </c>
    </row>
    <row r="330" spans="2:5" ht="14.45" thickBot="1">
      <c r="B330" s="133"/>
      <c r="C330" s="134" t="s">
        <v>7454</v>
      </c>
      <c r="D330" s="135">
        <v>57061867</v>
      </c>
      <c r="E330" s="132" t="s">
        <v>778</v>
      </c>
    </row>
    <row r="331" spans="2:5" ht="14.45" thickBot="1">
      <c r="B331" s="133"/>
      <c r="C331" s="134" t="s">
        <v>7455</v>
      </c>
      <c r="D331" s="135">
        <v>57158797</v>
      </c>
      <c r="E331" s="132" t="s">
        <v>778</v>
      </c>
    </row>
    <row r="332" spans="2:5" ht="14.45" thickBot="1">
      <c r="B332" s="133"/>
      <c r="C332" s="134" t="s">
        <v>7490</v>
      </c>
      <c r="D332" s="135">
        <v>57206010</v>
      </c>
      <c r="E332" s="132" t="s">
        <v>778</v>
      </c>
    </row>
    <row r="333" spans="2:5" ht="14.45" thickBot="1">
      <c r="B333" s="133"/>
      <c r="C333" s="134" t="s">
        <v>7454</v>
      </c>
      <c r="D333" s="135">
        <v>57245154</v>
      </c>
      <c r="E333" s="132" t="s">
        <v>778</v>
      </c>
    </row>
    <row r="334" spans="2:5" ht="14.45" thickBot="1">
      <c r="B334" s="133"/>
      <c r="C334" s="134" t="s">
        <v>7491</v>
      </c>
      <c r="D334" s="135">
        <v>57448329</v>
      </c>
      <c r="E334" s="132" t="s">
        <v>778</v>
      </c>
    </row>
    <row r="335" spans="2:5" ht="14.45" thickBot="1">
      <c r="B335" s="133"/>
      <c r="C335" s="134" t="s">
        <v>7461</v>
      </c>
      <c r="D335" s="135">
        <v>57538598</v>
      </c>
      <c r="E335" s="132" t="s">
        <v>778</v>
      </c>
    </row>
    <row r="336" spans="2:5" ht="14.45" thickBot="1">
      <c r="B336" s="133"/>
      <c r="C336" s="134" t="s">
        <v>7461</v>
      </c>
      <c r="D336" s="135">
        <v>57613759</v>
      </c>
      <c r="E336" s="132" t="s">
        <v>778</v>
      </c>
    </row>
    <row r="337" spans="2:5" ht="14.45" thickBot="1">
      <c r="B337" s="133"/>
      <c r="C337" s="134" t="s">
        <v>7461</v>
      </c>
      <c r="D337" s="135">
        <v>57630647</v>
      </c>
      <c r="E337" s="132" t="s">
        <v>778</v>
      </c>
    </row>
    <row r="338" spans="2:5" ht="14.45" thickBot="1">
      <c r="B338" s="133"/>
      <c r="C338" s="134" t="s">
        <v>7483</v>
      </c>
      <c r="D338" s="135">
        <v>57936659</v>
      </c>
      <c r="E338" s="132" t="s">
        <v>778</v>
      </c>
    </row>
    <row r="339" spans="2:5" ht="14.45" thickBot="1">
      <c r="B339" s="133"/>
      <c r="C339" s="134" t="s">
        <v>7483</v>
      </c>
      <c r="D339" s="135">
        <v>58136400</v>
      </c>
      <c r="E339" s="132" t="s">
        <v>778</v>
      </c>
    </row>
    <row r="340" spans="2:5" ht="14.45" thickBot="1">
      <c r="B340" s="133"/>
      <c r="C340" s="134" t="s">
        <v>7483</v>
      </c>
      <c r="D340" s="135">
        <v>58138993</v>
      </c>
      <c r="E340" s="132" t="s">
        <v>778</v>
      </c>
    </row>
    <row r="341" spans="2:5" ht="14.45" thickBot="1">
      <c r="B341" s="133"/>
      <c r="C341" s="134" t="s">
        <v>7454</v>
      </c>
      <c r="D341" s="135">
        <v>58149994</v>
      </c>
      <c r="E341" s="132" t="s">
        <v>778</v>
      </c>
    </row>
    <row r="342" spans="2:5" ht="14.45" thickBot="1">
      <c r="B342" s="133"/>
      <c r="C342" s="134" t="s">
        <v>7456</v>
      </c>
      <c r="D342" s="135">
        <v>58161433</v>
      </c>
      <c r="E342" s="132" t="s">
        <v>778</v>
      </c>
    </row>
    <row r="343" spans="2:5" ht="14.45" thickBot="1">
      <c r="B343" s="133"/>
      <c r="C343" s="134" t="s">
        <v>7461</v>
      </c>
      <c r="D343" s="135">
        <v>58659899</v>
      </c>
      <c r="E343" s="132" t="s">
        <v>778</v>
      </c>
    </row>
    <row r="344" spans="2:5" ht="14.45" thickBot="1">
      <c r="B344" s="133"/>
      <c r="C344" s="134" t="s">
        <v>7461</v>
      </c>
      <c r="D344" s="135">
        <v>58743412</v>
      </c>
      <c r="E344" s="132" t="s">
        <v>778</v>
      </c>
    </row>
    <row r="345" spans="2:5" ht="14.45" thickBot="1">
      <c r="B345" s="133"/>
      <c r="C345" s="134" t="s">
        <v>7454</v>
      </c>
      <c r="D345" s="135">
        <v>58881320</v>
      </c>
      <c r="E345" s="132" t="s">
        <v>778</v>
      </c>
    </row>
    <row r="346" spans="2:5" ht="14.45" thickBot="1">
      <c r="B346" s="133"/>
      <c r="C346" s="134" t="s">
        <v>7461</v>
      </c>
      <c r="D346" s="135">
        <v>58962654</v>
      </c>
      <c r="E346" s="132" t="s">
        <v>778</v>
      </c>
    </row>
    <row r="347" spans="2:5" ht="14.45" thickBot="1">
      <c r="B347" s="133"/>
      <c r="C347" s="134" t="s">
        <v>7471</v>
      </c>
      <c r="D347" s="135">
        <v>59321000</v>
      </c>
      <c r="E347" s="132" t="s">
        <v>778</v>
      </c>
    </row>
    <row r="348" spans="2:5" ht="14.45" thickBot="1">
      <c r="B348" s="133"/>
      <c r="C348" s="134" t="s">
        <v>7492</v>
      </c>
      <c r="D348" s="135">
        <v>59858596</v>
      </c>
      <c r="E348" s="132" t="s">
        <v>778</v>
      </c>
    </row>
    <row r="349" spans="2:5" ht="14.45" thickBot="1">
      <c r="B349" s="133"/>
      <c r="C349" s="134" t="s">
        <v>7482</v>
      </c>
      <c r="D349" s="135">
        <v>59954470</v>
      </c>
      <c r="E349" s="132" t="s">
        <v>778</v>
      </c>
    </row>
    <row r="350" spans="2:5" ht="14.45" thickBot="1">
      <c r="B350" s="133"/>
      <c r="C350" s="134" t="s">
        <v>7470</v>
      </c>
      <c r="D350" s="135">
        <v>60169086</v>
      </c>
      <c r="E350" s="132" t="s">
        <v>778</v>
      </c>
    </row>
    <row r="351" spans="2:5" ht="14.45" thickBot="1">
      <c r="B351" s="133"/>
      <c r="C351" s="134" t="s">
        <v>7455</v>
      </c>
      <c r="D351" s="135">
        <v>60539717</v>
      </c>
      <c r="E351" s="132" t="s">
        <v>778</v>
      </c>
    </row>
    <row r="352" spans="2:5" ht="14.45" thickBot="1">
      <c r="B352" s="133"/>
      <c r="C352" s="134" t="s">
        <v>7461</v>
      </c>
      <c r="D352" s="135">
        <v>60596445</v>
      </c>
      <c r="E352" s="132" t="s">
        <v>778</v>
      </c>
    </row>
    <row r="353" spans="2:5" ht="14.45" thickBot="1">
      <c r="B353" s="133"/>
      <c r="C353" s="134" t="s">
        <v>7493</v>
      </c>
      <c r="D353" s="135">
        <v>60660043</v>
      </c>
      <c r="E353" s="132" t="s">
        <v>778</v>
      </c>
    </row>
    <row r="354" spans="2:5" ht="14.45" thickBot="1">
      <c r="B354" s="133"/>
      <c r="C354" s="134" t="s">
        <v>7454</v>
      </c>
      <c r="D354" s="135">
        <v>60742629</v>
      </c>
      <c r="E354" s="132" t="s">
        <v>778</v>
      </c>
    </row>
    <row r="355" spans="2:5" ht="14.45" thickBot="1">
      <c r="B355" s="133"/>
      <c r="C355" s="134" t="s">
        <v>7461</v>
      </c>
      <c r="D355" s="135">
        <v>60996986</v>
      </c>
      <c r="E355" s="132" t="s">
        <v>778</v>
      </c>
    </row>
    <row r="356" spans="2:5" ht="14.45" thickBot="1">
      <c r="B356" s="133"/>
      <c r="C356" s="134" t="s">
        <v>7461</v>
      </c>
      <c r="D356" s="135">
        <v>61322614</v>
      </c>
      <c r="E356" s="132" t="s">
        <v>778</v>
      </c>
    </row>
    <row r="357" spans="2:5" ht="14.45" thickBot="1">
      <c r="B357" s="133"/>
      <c r="C357" s="134" t="s">
        <v>7461</v>
      </c>
      <c r="D357" s="135">
        <v>61779636</v>
      </c>
      <c r="E357" s="132" t="s">
        <v>778</v>
      </c>
    </row>
    <row r="358" spans="2:5" ht="14.45" thickBot="1">
      <c r="B358" s="133"/>
      <c r="C358" s="134" t="s">
        <v>7461</v>
      </c>
      <c r="D358" s="135">
        <v>61850708</v>
      </c>
      <c r="E358" s="132" t="s">
        <v>778</v>
      </c>
    </row>
    <row r="359" spans="2:5" ht="14.45" thickBot="1">
      <c r="B359" s="133"/>
      <c r="C359" s="134" t="s">
        <v>7494</v>
      </c>
      <c r="D359" s="135">
        <v>62621938</v>
      </c>
      <c r="E359" s="132" t="s">
        <v>778</v>
      </c>
    </row>
    <row r="360" spans="2:5" ht="14.45" thickBot="1">
      <c r="B360" s="133"/>
      <c r="C360" s="134" t="s">
        <v>7461</v>
      </c>
      <c r="D360" s="135">
        <v>62649446</v>
      </c>
      <c r="E360" s="132" t="s">
        <v>778</v>
      </c>
    </row>
    <row r="361" spans="2:5" ht="14.45" thickBot="1">
      <c r="B361" s="133"/>
      <c r="C361" s="134" t="s">
        <v>7461</v>
      </c>
      <c r="D361" s="135">
        <v>63351671</v>
      </c>
      <c r="E361" s="132" t="s">
        <v>778</v>
      </c>
    </row>
    <row r="362" spans="2:5" ht="14.45" thickBot="1">
      <c r="B362" s="133"/>
      <c r="C362" s="134" t="s">
        <v>7495</v>
      </c>
      <c r="D362" s="135">
        <v>63443869</v>
      </c>
      <c r="E362" s="132" t="s">
        <v>778</v>
      </c>
    </row>
    <row r="363" spans="2:5" ht="14.45" thickBot="1">
      <c r="B363" s="133"/>
      <c r="C363" s="134" t="s">
        <v>7454</v>
      </c>
      <c r="D363" s="135">
        <v>64145432</v>
      </c>
      <c r="E363" s="132" t="s">
        <v>778</v>
      </c>
    </row>
    <row r="364" spans="2:5" ht="14.45" thickBot="1">
      <c r="B364" s="133"/>
      <c r="C364" s="134" t="s">
        <v>7461</v>
      </c>
      <c r="D364" s="135">
        <v>64395778</v>
      </c>
      <c r="E364" s="132" t="s">
        <v>778</v>
      </c>
    </row>
    <row r="365" spans="2:5" ht="14.45" thickBot="1">
      <c r="B365" s="133"/>
      <c r="C365" s="134" t="s">
        <v>7493</v>
      </c>
      <c r="D365" s="135">
        <v>64549875</v>
      </c>
      <c r="E365" s="132" t="s">
        <v>778</v>
      </c>
    </row>
    <row r="366" spans="2:5" ht="14.45" thickBot="1">
      <c r="B366" s="133"/>
      <c r="C366" s="134" t="s">
        <v>7454</v>
      </c>
      <c r="D366" s="135">
        <v>64665383</v>
      </c>
      <c r="E366" s="132" t="s">
        <v>778</v>
      </c>
    </row>
    <row r="367" spans="2:5" ht="14.45" thickBot="1">
      <c r="B367" s="133"/>
      <c r="C367" s="134" t="s">
        <v>7456</v>
      </c>
      <c r="D367" s="135">
        <v>64752849</v>
      </c>
      <c r="E367" s="132" t="s">
        <v>778</v>
      </c>
    </row>
    <row r="368" spans="2:5" ht="14.45" thickBot="1">
      <c r="B368" s="133"/>
      <c r="C368" s="134" t="s">
        <v>7461</v>
      </c>
      <c r="D368" s="135">
        <v>64989527</v>
      </c>
      <c r="E368" s="132" t="s">
        <v>778</v>
      </c>
    </row>
    <row r="369" spans="2:5" ht="14.45" thickBot="1">
      <c r="B369" s="133"/>
      <c r="C369" s="134" t="s">
        <v>7484</v>
      </c>
      <c r="D369" s="135">
        <v>65023578</v>
      </c>
      <c r="E369" s="132" t="s">
        <v>778</v>
      </c>
    </row>
    <row r="370" spans="2:5" ht="14.45" thickBot="1">
      <c r="B370" s="133"/>
      <c r="C370" s="134" t="s">
        <v>7461</v>
      </c>
      <c r="D370" s="135">
        <v>65438931</v>
      </c>
      <c r="E370" s="132" t="s">
        <v>778</v>
      </c>
    </row>
    <row r="371" spans="2:5" ht="14.45" thickBot="1">
      <c r="B371" s="133"/>
      <c r="C371" s="134" t="s">
        <v>7454</v>
      </c>
      <c r="D371" s="135">
        <v>66183814</v>
      </c>
      <c r="E371" s="132" t="s">
        <v>778</v>
      </c>
    </row>
    <row r="372" spans="2:5" ht="14.45" thickBot="1">
      <c r="B372" s="133"/>
      <c r="C372" s="134" t="s">
        <v>7494</v>
      </c>
      <c r="D372" s="135">
        <v>66783544</v>
      </c>
      <c r="E372" s="132" t="s">
        <v>778</v>
      </c>
    </row>
    <row r="373" spans="2:5" ht="14.45" thickBot="1">
      <c r="B373" s="133"/>
      <c r="C373" s="134" t="s">
        <v>7471</v>
      </c>
      <c r="D373" s="135">
        <v>67079000</v>
      </c>
      <c r="E373" s="132" t="s">
        <v>778</v>
      </c>
    </row>
    <row r="374" spans="2:5" ht="14.45" thickBot="1">
      <c r="B374" s="133"/>
      <c r="C374" s="134" t="s">
        <v>7471</v>
      </c>
      <c r="D374" s="135">
        <v>67079000</v>
      </c>
      <c r="E374" s="132" t="s">
        <v>778</v>
      </c>
    </row>
    <row r="375" spans="2:5" ht="14.45" thickBot="1">
      <c r="B375" s="133"/>
      <c r="C375" s="134" t="s">
        <v>7454</v>
      </c>
      <c r="D375" s="135">
        <v>67688613</v>
      </c>
      <c r="E375" s="132" t="s">
        <v>778</v>
      </c>
    </row>
    <row r="376" spans="2:5" ht="14.45" thickBot="1">
      <c r="B376" s="133"/>
      <c r="C376" s="134" t="s">
        <v>7486</v>
      </c>
      <c r="D376" s="135">
        <v>67751780</v>
      </c>
      <c r="E376" s="132" t="s">
        <v>778</v>
      </c>
    </row>
    <row r="377" spans="2:5" ht="14.45" thickBot="1">
      <c r="B377" s="133"/>
      <c r="C377" s="134" t="s">
        <v>7461</v>
      </c>
      <c r="D377" s="135">
        <v>68238213</v>
      </c>
      <c r="E377" s="132" t="s">
        <v>778</v>
      </c>
    </row>
    <row r="378" spans="2:5" ht="14.45" thickBot="1">
      <c r="B378" s="133"/>
      <c r="C378" s="134" t="s">
        <v>7461</v>
      </c>
      <c r="D378" s="135">
        <v>69029766</v>
      </c>
      <c r="E378" s="132" t="s">
        <v>778</v>
      </c>
    </row>
    <row r="379" spans="2:5" ht="14.45" thickBot="1">
      <c r="B379" s="133"/>
      <c r="C379" s="134" t="s">
        <v>7461</v>
      </c>
      <c r="D379" s="135">
        <v>69029766</v>
      </c>
      <c r="E379" s="132" t="s">
        <v>778</v>
      </c>
    </row>
    <row r="380" spans="2:5" ht="14.45" thickBot="1">
      <c r="B380" s="133"/>
      <c r="C380" s="134" t="s">
        <v>7461</v>
      </c>
      <c r="D380" s="135">
        <v>69029766</v>
      </c>
      <c r="E380" s="132" t="s">
        <v>778</v>
      </c>
    </row>
    <row r="381" spans="2:5" ht="14.45" thickBot="1">
      <c r="B381" s="133"/>
      <c r="C381" s="134" t="s">
        <v>7461</v>
      </c>
      <c r="D381" s="135">
        <v>69029766</v>
      </c>
      <c r="E381" s="132" t="s">
        <v>778</v>
      </c>
    </row>
    <row r="382" spans="2:5" ht="14.45" thickBot="1">
      <c r="B382" s="133"/>
      <c r="C382" s="134" t="s">
        <v>7461</v>
      </c>
      <c r="D382" s="135">
        <v>69029766</v>
      </c>
      <c r="E382" s="132" t="s">
        <v>778</v>
      </c>
    </row>
    <row r="383" spans="2:5" ht="14.45" thickBot="1">
      <c r="B383" s="133"/>
      <c r="C383" s="134" t="s">
        <v>7461</v>
      </c>
      <c r="D383" s="135">
        <v>69029766</v>
      </c>
      <c r="E383" s="132" t="s">
        <v>778</v>
      </c>
    </row>
    <row r="384" spans="2:5" ht="14.45" thickBot="1">
      <c r="B384" s="133"/>
      <c r="C384" s="134" t="s">
        <v>7461</v>
      </c>
      <c r="D384" s="135">
        <v>69029766</v>
      </c>
      <c r="E384" s="132" t="s">
        <v>778</v>
      </c>
    </row>
    <row r="385" spans="2:5" ht="14.45" thickBot="1">
      <c r="B385" s="133"/>
      <c r="C385" s="134" t="s">
        <v>7461</v>
      </c>
      <c r="D385" s="135">
        <v>69029767</v>
      </c>
      <c r="E385" s="132" t="s">
        <v>778</v>
      </c>
    </row>
    <row r="386" spans="2:5" ht="14.45" thickBot="1">
      <c r="B386" s="133"/>
      <c r="C386" s="134" t="s">
        <v>7461</v>
      </c>
      <c r="D386" s="135">
        <v>69029767</v>
      </c>
      <c r="E386" s="132" t="s">
        <v>778</v>
      </c>
    </row>
    <row r="387" spans="2:5" ht="14.45" thickBot="1">
      <c r="B387" s="133"/>
      <c r="C387" s="134" t="s">
        <v>7455</v>
      </c>
      <c r="D387" s="135">
        <v>69163944</v>
      </c>
      <c r="E387" s="132" t="s">
        <v>778</v>
      </c>
    </row>
    <row r="388" spans="2:5" ht="14.45" thickBot="1">
      <c r="B388" s="133"/>
      <c r="C388" s="134" t="s">
        <v>7461</v>
      </c>
      <c r="D388" s="135">
        <v>69537131</v>
      </c>
      <c r="E388" s="132" t="s">
        <v>778</v>
      </c>
    </row>
    <row r="389" spans="2:5" ht="14.45" thickBot="1">
      <c r="B389" s="133"/>
      <c r="C389" s="134" t="s">
        <v>7480</v>
      </c>
      <c r="D389" s="135">
        <v>69672656</v>
      </c>
      <c r="E389" s="132" t="s">
        <v>778</v>
      </c>
    </row>
    <row r="390" spans="2:5" ht="14.45" thickBot="1">
      <c r="B390" s="133"/>
      <c r="C390" s="134" t="s">
        <v>7461</v>
      </c>
      <c r="D390" s="135">
        <v>69997501</v>
      </c>
      <c r="E390" s="132" t="s">
        <v>778</v>
      </c>
    </row>
    <row r="391" spans="2:5" ht="14.45" thickBot="1">
      <c r="B391" s="133"/>
      <c r="C391" s="134" t="s">
        <v>7461</v>
      </c>
      <c r="D391" s="135">
        <v>70114027</v>
      </c>
      <c r="E391" s="132" t="s">
        <v>778</v>
      </c>
    </row>
    <row r="392" spans="2:5" ht="14.45" thickBot="1">
      <c r="B392" s="133"/>
      <c r="C392" s="134" t="s">
        <v>7454</v>
      </c>
      <c r="D392" s="135">
        <v>71480167</v>
      </c>
      <c r="E392" s="132" t="s">
        <v>778</v>
      </c>
    </row>
    <row r="393" spans="2:5" ht="14.45" thickBot="1">
      <c r="B393" s="133"/>
      <c r="C393" s="134" t="s">
        <v>7461</v>
      </c>
      <c r="D393" s="135">
        <v>71526805</v>
      </c>
      <c r="E393" s="132" t="s">
        <v>778</v>
      </c>
    </row>
    <row r="394" spans="2:5" ht="14.45" thickBot="1">
      <c r="B394" s="133"/>
      <c r="C394" s="134" t="s">
        <v>7461</v>
      </c>
      <c r="D394" s="135">
        <v>71969093</v>
      </c>
      <c r="E394" s="132" t="s">
        <v>778</v>
      </c>
    </row>
    <row r="395" spans="2:5" ht="14.45" thickBot="1">
      <c r="B395" s="133"/>
      <c r="C395" s="134" t="s">
        <v>7461</v>
      </c>
      <c r="D395" s="135">
        <v>72039533</v>
      </c>
      <c r="E395" s="132" t="s">
        <v>778</v>
      </c>
    </row>
    <row r="396" spans="2:5" ht="14.45" thickBot="1">
      <c r="B396" s="133"/>
      <c r="C396" s="134" t="s">
        <v>7454</v>
      </c>
      <c r="D396" s="135">
        <v>72097909</v>
      </c>
      <c r="E396" s="132" t="s">
        <v>778</v>
      </c>
    </row>
    <row r="397" spans="2:5" ht="14.45" thickBot="1">
      <c r="B397" s="133"/>
      <c r="C397" s="134" t="s">
        <v>7470</v>
      </c>
      <c r="D397" s="135">
        <v>72605617</v>
      </c>
      <c r="E397" s="132" t="s">
        <v>778</v>
      </c>
    </row>
    <row r="398" spans="2:5" ht="14.45" thickBot="1">
      <c r="B398" s="133"/>
      <c r="C398" s="134" t="s">
        <v>7461</v>
      </c>
      <c r="D398" s="135">
        <v>72727059</v>
      </c>
      <c r="E398" s="132" t="s">
        <v>778</v>
      </c>
    </row>
    <row r="399" spans="2:5" ht="14.45" thickBot="1">
      <c r="B399" s="133"/>
      <c r="C399" s="134" t="s">
        <v>7458</v>
      </c>
      <c r="D399" s="135">
        <v>72823601</v>
      </c>
      <c r="E399" s="132" t="s">
        <v>778</v>
      </c>
    </row>
    <row r="400" spans="2:5" ht="14.45" thickBot="1">
      <c r="B400" s="133"/>
      <c r="C400" s="134" t="s">
        <v>7461</v>
      </c>
      <c r="D400" s="135">
        <v>72943508</v>
      </c>
      <c r="E400" s="132" t="s">
        <v>778</v>
      </c>
    </row>
    <row r="401" spans="2:5" ht="14.45" thickBot="1">
      <c r="B401" s="133"/>
      <c r="C401" s="134" t="s">
        <v>7454</v>
      </c>
      <c r="D401" s="135">
        <v>73397586</v>
      </c>
      <c r="E401" s="132" t="s">
        <v>778</v>
      </c>
    </row>
    <row r="402" spans="2:5" ht="14.45" thickBot="1">
      <c r="B402" s="133"/>
      <c r="C402" s="134" t="s">
        <v>7454</v>
      </c>
      <c r="D402" s="135">
        <v>73397586</v>
      </c>
      <c r="E402" s="132" t="s">
        <v>778</v>
      </c>
    </row>
    <row r="403" spans="2:5" ht="14.45" thickBot="1">
      <c r="B403" s="133"/>
      <c r="C403" s="134" t="s">
        <v>7461</v>
      </c>
      <c r="D403" s="135">
        <v>73506545</v>
      </c>
      <c r="E403" s="132" t="s">
        <v>778</v>
      </c>
    </row>
    <row r="404" spans="2:5" ht="14.45" thickBot="1">
      <c r="B404" s="133"/>
      <c r="C404" s="134" t="s">
        <v>7466</v>
      </c>
      <c r="D404" s="135">
        <v>74396478</v>
      </c>
      <c r="E404" s="132" t="s">
        <v>778</v>
      </c>
    </row>
    <row r="405" spans="2:5" ht="14.45" thickBot="1">
      <c r="B405" s="133"/>
      <c r="C405" s="134" t="s">
        <v>7461</v>
      </c>
      <c r="D405" s="135">
        <v>74715389</v>
      </c>
      <c r="E405" s="132" t="s">
        <v>778</v>
      </c>
    </row>
    <row r="406" spans="2:5" ht="14.45" thickBot="1">
      <c r="B406" s="133"/>
      <c r="C406" s="134" t="s">
        <v>7476</v>
      </c>
      <c r="D406" s="135">
        <v>74849941</v>
      </c>
      <c r="E406" s="132" t="s">
        <v>778</v>
      </c>
    </row>
    <row r="407" spans="2:5" ht="14.45" thickBot="1">
      <c r="B407" s="133"/>
      <c r="C407" s="134" t="s">
        <v>7461</v>
      </c>
      <c r="D407" s="135">
        <v>75279500</v>
      </c>
      <c r="E407" s="132" t="s">
        <v>778</v>
      </c>
    </row>
    <row r="408" spans="2:5" ht="14.45" thickBot="1">
      <c r="B408" s="133"/>
      <c r="C408" s="134" t="s">
        <v>7461</v>
      </c>
      <c r="D408" s="135">
        <v>75938948</v>
      </c>
      <c r="E408" s="132" t="s">
        <v>778</v>
      </c>
    </row>
    <row r="409" spans="2:5" ht="14.45" thickBot="1">
      <c r="B409" s="133"/>
      <c r="C409" s="134" t="s">
        <v>7461</v>
      </c>
      <c r="D409" s="135">
        <v>76011062</v>
      </c>
      <c r="E409" s="132" t="s">
        <v>778</v>
      </c>
    </row>
    <row r="410" spans="2:5" ht="14.45" thickBot="1">
      <c r="B410" s="133"/>
      <c r="C410" s="134" t="s">
        <v>7490</v>
      </c>
      <c r="D410" s="135">
        <v>76274680</v>
      </c>
      <c r="E410" s="132" t="s">
        <v>778</v>
      </c>
    </row>
    <row r="411" spans="2:5" ht="14.45" thickBot="1">
      <c r="B411" s="133"/>
      <c r="C411" s="134" t="s">
        <v>7476</v>
      </c>
      <c r="D411" s="135">
        <v>76663007</v>
      </c>
      <c r="E411" s="132" t="s">
        <v>778</v>
      </c>
    </row>
    <row r="412" spans="2:5" ht="14.45" thickBot="1">
      <c r="B412" s="133"/>
      <c r="C412" s="134" t="s">
        <v>7481</v>
      </c>
      <c r="D412" s="135">
        <v>77159732</v>
      </c>
      <c r="E412" s="132" t="s">
        <v>778</v>
      </c>
    </row>
    <row r="413" spans="2:5" ht="14.45" thickBot="1">
      <c r="B413" s="133"/>
      <c r="C413" s="134" t="s">
        <v>7461</v>
      </c>
      <c r="D413" s="135">
        <v>77210098</v>
      </c>
      <c r="E413" s="132" t="s">
        <v>778</v>
      </c>
    </row>
    <row r="414" spans="2:5" ht="14.45" thickBot="1">
      <c r="B414" s="133"/>
      <c r="C414" s="134" t="s">
        <v>7496</v>
      </c>
      <c r="D414" s="135">
        <v>77212044</v>
      </c>
      <c r="E414" s="132" t="s">
        <v>778</v>
      </c>
    </row>
    <row r="415" spans="2:5" ht="14.45" thickBot="1">
      <c r="B415" s="133"/>
      <c r="C415" s="134" t="s">
        <v>7454</v>
      </c>
      <c r="D415" s="135">
        <v>77730274</v>
      </c>
      <c r="E415" s="132" t="s">
        <v>778</v>
      </c>
    </row>
    <row r="416" spans="2:5" ht="14.45" thickBot="1">
      <c r="B416" s="133"/>
      <c r="C416" s="134" t="s">
        <v>7461</v>
      </c>
      <c r="D416" s="135">
        <v>77738017</v>
      </c>
      <c r="E416" s="132" t="s">
        <v>778</v>
      </c>
    </row>
    <row r="417" spans="2:5" ht="14.45" thickBot="1">
      <c r="B417" s="133"/>
      <c r="C417" s="134" t="s">
        <v>7497</v>
      </c>
      <c r="D417" s="135">
        <v>77983655</v>
      </c>
      <c r="E417" s="132" t="s">
        <v>778</v>
      </c>
    </row>
    <row r="418" spans="2:5" ht="14.45" thickBot="1">
      <c r="B418" s="133"/>
      <c r="C418" s="134" t="s">
        <v>7454</v>
      </c>
      <c r="D418" s="135">
        <v>78024203</v>
      </c>
      <c r="E418" s="132" t="s">
        <v>778</v>
      </c>
    </row>
    <row r="419" spans="2:5" ht="14.45" thickBot="1">
      <c r="B419" s="133"/>
      <c r="C419" s="134" t="s">
        <v>7461</v>
      </c>
      <c r="D419" s="135">
        <v>78051550</v>
      </c>
      <c r="E419" s="132" t="s">
        <v>778</v>
      </c>
    </row>
    <row r="420" spans="2:5" ht="14.45" thickBot="1">
      <c r="B420" s="133"/>
      <c r="C420" s="134" t="s">
        <v>7461</v>
      </c>
      <c r="D420" s="135">
        <v>78075046</v>
      </c>
      <c r="E420" s="132" t="s">
        <v>778</v>
      </c>
    </row>
    <row r="421" spans="2:5" ht="14.45" thickBot="1">
      <c r="B421" s="133"/>
      <c r="C421" s="134" t="s">
        <v>7461</v>
      </c>
      <c r="D421" s="135">
        <v>78075046</v>
      </c>
      <c r="E421" s="132" t="s">
        <v>778</v>
      </c>
    </row>
    <row r="422" spans="2:5" ht="14.45" thickBot="1">
      <c r="B422" s="133"/>
      <c r="C422" s="134" t="s">
        <v>7461</v>
      </c>
      <c r="D422" s="135">
        <v>78075046</v>
      </c>
      <c r="E422" s="132" t="s">
        <v>778</v>
      </c>
    </row>
    <row r="423" spans="2:5" ht="14.45" thickBot="1">
      <c r="B423" s="133"/>
      <c r="C423" s="134" t="s">
        <v>7482</v>
      </c>
      <c r="D423" s="135">
        <v>78360623</v>
      </c>
      <c r="E423" s="132" t="s">
        <v>778</v>
      </c>
    </row>
    <row r="424" spans="2:5" ht="14.45" thickBot="1">
      <c r="B424" s="133"/>
      <c r="C424" s="134" t="s">
        <v>7461</v>
      </c>
      <c r="D424" s="135">
        <v>78542972</v>
      </c>
      <c r="E424" s="132" t="s">
        <v>778</v>
      </c>
    </row>
    <row r="425" spans="2:5" ht="14.45" thickBot="1">
      <c r="B425" s="133"/>
      <c r="C425" s="134" t="s">
        <v>7488</v>
      </c>
      <c r="D425" s="135">
        <v>78714841</v>
      </c>
      <c r="E425" s="132" t="s">
        <v>778</v>
      </c>
    </row>
    <row r="426" spans="2:5" ht="14.45" thickBot="1">
      <c r="B426" s="133"/>
      <c r="C426" s="134" t="s">
        <v>7461</v>
      </c>
      <c r="D426" s="135">
        <v>78944481</v>
      </c>
      <c r="E426" s="132" t="s">
        <v>778</v>
      </c>
    </row>
    <row r="427" spans="2:5" ht="14.45" thickBot="1">
      <c r="B427" s="133"/>
      <c r="C427" s="134" t="s">
        <v>7494</v>
      </c>
      <c r="D427" s="135">
        <v>79203808</v>
      </c>
      <c r="E427" s="132" t="s">
        <v>778</v>
      </c>
    </row>
    <row r="428" spans="2:5" ht="14.45" thickBot="1">
      <c r="B428" s="133"/>
      <c r="C428" s="134" t="s">
        <v>7461</v>
      </c>
      <c r="D428" s="135">
        <v>79596847</v>
      </c>
      <c r="E428" s="132" t="s">
        <v>778</v>
      </c>
    </row>
    <row r="429" spans="2:5" ht="14.45" thickBot="1">
      <c r="B429" s="133"/>
      <c r="C429" s="134" t="s">
        <v>7461</v>
      </c>
      <c r="D429" s="135">
        <v>79770459</v>
      </c>
      <c r="E429" s="132" t="s">
        <v>778</v>
      </c>
    </row>
    <row r="430" spans="2:5" ht="14.45" thickBot="1">
      <c r="B430" s="133"/>
      <c r="C430" s="134" t="s">
        <v>7461</v>
      </c>
      <c r="D430" s="135">
        <v>80275217</v>
      </c>
      <c r="E430" s="132" t="s">
        <v>778</v>
      </c>
    </row>
    <row r="431" spans="2:5" ht="14.45" thickBot="1">
      <c r="B431" s="133"/>
      <c r="C431" s="134" t="s">
        <v>7461</v>
      </c>
      <c r="D431" s="135">
        <v>81139864</v>
      </c>
      <c r="E431" s="132" t="s">
        <v>778</v>
      </c>
    </row>
    <row r="432" spans="2:5" ht="14.45" thickBot="1">
      <c r="B432" s="133"/>
      <c r="C432" s="134" t="s">
        <v>7466</v>
      </c>
      <c r="D432" s="135">
        <v>81650096</v>
      </c>
      <c r="E432" s="132" t="s">
        <v>778</v>
      </c>
    </row>
    <row r="433" spans="2:5" ht="14.45" thickBot="1">
      <c r="B433" s="133"/>
      <c r="C433" s="134" t="s">
        <v>7466</v>
      </c>
      <c r="D433" s="135">
        <v>81650096</v>
      </c>
      <c r="E433" s="132" t="s">
        <v>778</v>
      </c>
    </row>
    <row r="434" spans="2:5" ht="14.45" thickBot="1">
      <c r="B434" s="133"/>
      <c r="C434" s="134" t="s">
        <v>7461</v>
      </c>
      <c r="D434" s="135">
        <v>82324439</v>
      </c>
      <c r="E434" s="132" t="s">
        <v>778</v>
      </c>
    </row>
    <row r="435" spans="2:5" ht="14.45" thickBot="1">
      <c r="B435" s="133"/>
      <c r="C435" s="134" t="s">
        <v>7498</v>
      </c>
      <c r="D435" s="135">
        <v>82344268</v>
      </c>
      <c r="E435" s="132" t="s">
        <v>778</v>
      </c>
    </row>
    <row r="436" spans="2:5" ht="14.45" thickBot="1">
      <c r="B436" s="133"/>
      <c r="C436" s="134" t="s">
        <v>7454</v>
      </c>
      <c r="D436" s="135">
        <v>82640276</v>
      </c>
      <c r="E436" s="132" t="s">
        <v>778</v>
      </c>
    </row>
    <row r="437" spans="2:5" ht="14.45" thickBot="1">
      <c r="B437" s="133"/>
      <c r="C437" s="134" t="s">
        <v>7458</v>
      </c>
      <c r="D437" s="135">
        <v>83274791</v>
      </c>
      <c r="E437" s="132" t="s">
        <v>778</v>
      </c>
    </row>
    <row r="438" spans="2:5" ht="14.45" thickBot="1">
      <c r="B438" s="133"/>
      <c r="C438" s="134" t="s">
        <v>7461</v>
      </c>
      <c r="D438" s="135">
        <v>84196962</v>
      </c>
      <c r="E438" s="132" t="s">
        <v>778</v>
      </c>
    </row>
    <row r="439" spans="2:5" ht="14.45" thickBot="1">
      <c r="B439" s="133"/>
      <c r="C439" s="134" t="s">
        <v>7470</v>
      </c>
      <c r="D439" s="135">
        <v>84555052</v>
      </c>
      <c r="E439" s="132" t="s">
        <v>778</v>
      </c>
    </row>
    <row r="440" spans="2:5" ht="14.45" thickBot="1">
      <c r="B440" s="133"/>
      <c r="C440" s="134" t="s">
        <v>7477</v>
      </c>
      <c r="D440" s="135">
        <v>85336650</v>
      </c>
      <c r="E440" s="132" t="s">
        <v>778</v>
      </c>
    </row>
    <row r="441" spans="2:5" ht="14.45" thickBot="1">
      <c r="B441" s="133"/>
      <c r="C441" s="134" t="s">
        <v>7461</v>
      </c>
      <c r="D441" s="135">
        <v>86452610</v>
      </c>
      <c r="E441" s="132" t="s">
        <v>778</v>
      </c>
    </row>
    <row r="442" spans="2:5" ht="14.45" thickBot="1">
      <c r="B442" s="133"/>
      <c r="C442" s="134" t="s">
        <v>7458</v>
      </c>
      <c r="D442" s="135">
        <v>87717208</v>
      </c>
      <c r="E442" s="132" t="s">
        <v>778</v>
      </c>
    </row>
    <row r="443" spans="2:5" ht="14.45" thickBot="1">
      <c r="B443" s="133"/>
      <c r="C443" s="134" t="s">
        <v>7476</v>
      </c>
      <c r="D443" s="135">
        <v>89622748</v>
      </c>
      <c r="E443" s="132" t="s">
        <v>778</v>
      </c>
    </row>
    <row r="444" spans="2:5" ht="14.45" thickBot="1">
      <c r="B444" s="133"/>
      <c r="C444" s="134" t="s">
        <v>7461</v>
      </c>
      <c r="D444" s="135">
        <v>89708548</v>
      </c>
      <c r="E444" s="132" t="s">
        <v>778</v>
      </c>
    </row>
    <row r="445" spans="2:5" ht="14.45" thickBot="1">
      <c r="B445" s="133"/>
      <c r="C445" s="134" t="s">
        <v>7470</v>
      </c>
      <c r="D445" s="135">
        <v>89977542</v>
      </c>
      <c r="E445" s="132" t="s">
        <v>778</v>
      </c>
    </row>
    <row r="446" spans="2:5" ht="14.45" thickBot="1">
      <c r="B446" s="133"/>
      <c r="C446" s="134" t="s">
        <v>7499</v>
      </c>
      <c r="D446" s="135">
        <v>90439384</v>
      </c>
      <c r="E446" s="132" t="s">
        <v>778</v>
      </c>
    </row>
    <row r="447" spans="2:5" ht="14.45" thickBot="1">
      <c r="B447" s="133"/>
      <c r="C447" s="134" t="s">
        <v>7497</v>
      </c>
      <c r="D447" s="135">
        <v>91139604</v>
      </c>
      <c r="E447" s="132" t="s">
        <v>778</v>
      </c>
    </row>
    <row r="448" spans="2:5" ht="14.45" thickBot="1">
      <c r="B448" s="133"/>
      <c r="C448" s="134" t="s">
        <v>7500</v>
      </c>
      <c r="D448" s="135">
        <v>91529993</v>
      </c>
      <c r="E448" s="132" t="s">
        <v>778</v>
      </c>
    </row>
    <row r="449" spans="2:5" ht="14.45" thickBot="1">
      <c r="B449" s="133"/>
      <c r="C449" s="134" t="s">
        <v>7461</v>
      </c>
      <c r="D449" s="135">
        <v>91807412</v>
      </c>
      <c r="E449" s="132" t="s">
        <v>778</v>
      </c>
    </row>
    <row r="450" spans="2:5" ht="14.45" thickBot="1">
      <c r="B450" s="133"/>
      <c r="C450" s="134" t="s">
        <v>7461</v>
      </c>
      <c r="D450" s="135">
        <v>91960388</v>
      </c>
      <c r="E450" s="132" t="s">
        <v>778</v>
      </c>
    </row>
    <row r="451" spans="2:5" ht="14.45" thickBot="1">
      <c r="B451" s="133"/>
      <c r="C451" s="134" t="s">
        <v>7477</v>
      </c>
      <c r="D451" s="135">
        <v>92062000</v>
      </c>
      <c r="E451" s="132" t="s">
        <v>778</v>
      </c>
    </row>
    <row r="452" spans="2:5" ht="14.45" thickBot="1">
      <c r="B452" s="133"/>
      <c r="C452" s="134" t="s">
        <v>7477</v>
      </c>
      <c r="D452" s="135">
        <v>92062000</v>
      </c>
      <c r="E452" s="132" t="s">
        <v>778</v>
      </c>
    </row>
    <row r="453" spans="2:5" ht="14.45" thickBot="1">
      <c r="B453" s="133"/>
      <c r="C453" s="134" t="s">
        <v>7459</v>
      </c>
      <c r="D453" s="135">
        <v>92333473</v>
      </c>
      <c r="E453" s="132" t="s">
        <v>778</v>
      </c>
    </row>
    <row r="454" spans="2:5" ht="14.45" thickBot="1">
      <c r="B454" s="133"/>
      <c r="C454" s="134" t="s">
        <v>7461</v>
      </c>
      <c r="D454" s="135">
        <v>92376395</v>
      </c>
      <c r="E454" s="132" t="s">
        <v>778</v>
      </c>
    </row>
    <row r="455" spans="2:5" ht="14.45" thickBot="1">
      <c r="B455" s="133"/>
      <c r="C455" s="134" t="s">
        <v>7461</v>
      </c>
      <c r="D455" s="135">
        <v>93089821</v>
      </c>
      <c r="E455" s="132" t="s">
        <v>778</v>
      </c>
    </row>
    <row r="456" spans="2:5" ht="14.45" thickBot="1">
      <c r="B456" s="133"/>
      <c r="C456" s="134" t="s">
        <v>7487</v>
      </c>
      <c r="D456" s="135">
        <v>93845104</v>
      </c>
      <c r="E456" s="132" t="s">
        <v>778</v>
      </c>
    </row>
    <row r="457" spans="2:5" ht="14.45" thickBot="1">
      <c r="B457" s="133"/>
      <c r="C457" s="134" t="s">
        <v>7488</v>
      </c>
      <c r="D457" s="135">
        <v>94224615</v>
      </c>
      <c r="E457" s="132" t="s">
        <v>778</v>
      </c>
    </row>
    <row r="458" spans="2:5" ht="14.45" thickBot="1">
      <c r="B458" s="133"/>
      <c r="C458" s="134" t="s">
        <v>7461</v>
      </c>
      <c r="D458" s="135">
        <v>94496809</v>
      </c>
      <c r="E458" s="132" t="s">
        <v>778</v>
      </c>
    </row>
    <row r="459" spans="2:5" ht="14.45" thickBot="1">
      <c r="B459" s="133"/>
      <c r="C459" s="134" t="s">
        <v>7476</v>
      </c>
      <c r="D459" s="135">
        <v>95128616</v>
      </c>
      <c r="E459" s="132" t="s">
        <v>778</v>
      </c>
    </row>
    <row r="460" spans="2:5" ht="14.45" thickBot="1">
      <c r="B460" s="133"/>
      <c r="C460" s="134" t="s">
        <v>7487</v>
      </c>
      <c r="D460" s="135">
        <v>95505614</v>
      </c>
      <c r="E460" s="132" t="s">
        <v>778</v>
      </c>
    </row>
    <row r="461" spans="2:5" ht="14.45" thickBot="1">
      <c r="B461" s="133"/>
      <c r="C461" s="134" t="s">
        <v>7486</v>
      </c>
      <c r="D461" s="135">
        <v>95640731</v>
      </c>
      <c r="E461" s="132" t="s">
        <v>778</v>
      </c>
    </row>
    <row r="462" spans="2:5" ht="14.45" thickBot="1">
      <c r="B462" s="133"/>
      <c r="C462" s="134" t="s">
        <v>7462</v>
      </c>
      <c r="D462" s="135">
        <v>96008578</v>
      </c>
      <c r="E462" s="132" t="s">
        <v>778</v>
      </c>
    </row>
    <row r="463" spans="2:5" ht="14.45" thickBot="1">
      <c r="B463" s="133"/>
      <c r="C463" s="134" t="s">
        <v>7462</v>
      </c>
      <c r="D463" s="135">
        <v>96441274</v>
      </c>
      <c r="E463" s="132" t="s">
        <v>778</v>
      </c>
    </row>
    <row r="464" spans="2:5" ht="14.45" thickBot="1">
      <c r="B464" s="133"/>
      <c r="C464" s="134" t="s">
        <v>7458</v>
      </c>
      <c r="D464" s="135">
        <v>96698701</v>
      </c>
      <c r="E464" s="132" t="s">
        <v>778</v>
      </c>
    </row>
    <row r="465" spans="2:5" ht="14.45" thickBot="1">
      <c r="B465" s="133"/>
      <c r="C465" s="134" t="s">
        <v>7487</v>
      </c>
      <c r="D465" s="135">
        <v>97216348</v>
      </c>
      <c r="E465" s="132" t="s">
        <v>778</v>
      </c>
    </row>
    <row r="466" spans="2:5" ht="14.45" thickBot="1">
      <c r="B466" s="133"/>
      <c r="C466" s="134" t="s">
        <v>7461</v>
      </c>
      <c r="D466" s="135">
        <v>97936974</v>
      </c>
      <c r="E466" s="132" t="s">
        <v>778</v>
      </c>
    </row>
    <row r="467" spans="2:5" ht="14.45" thickBot="1">
      <c r="B467" s="133"/>
      <c r="C467" s="134" t="s">
        <v>7491</v>
      </c>
      <c r="D467" s="135">
        <v>101508153</v>
      </c>
      <c r="E467" s="132" t="s">
        <v>778</v>
      </c>
    </row>
    <row r="468" spans="2:5" ht="14.45" thickBot="1">
      <c r="B468" s="133"/>
      <c r="C468" s="134" t="s">
        <v>7462</v>
      </c>
      <c r="D468" s="135">
        <v>101835644</v>
      </c>
      <c r="E468" s="132" t="s">
        <v>778</v>
      </c>
    </row>
    <row r="469" spans="2:5" ht="14.45" thickBot="1">
      <c r="B469" s="133"/>
      <c r="C469" s="134" t="s">
        <v>7461</v>
      </c>
      <c r="D469" s="135">
        <v>102055581</v>
      </c>
      <c r="E469" s="132" t="s">
        <v>778</v>
      </c>
    </row>
    <row r="470" spans="2:5" ht="14.45" thickBot="1">
      <c r="B470" s="133"/>
      <c r="C470" s="134" t="s">
        <v>7458</v>
      </c>
      <c r="D470" s="135">
        <v>103279938</v>
      </c>
      <c r="E470" s="132" t="s">
        <v>778</v>
      </c>
    </row>
    <row r="471" spans="2:5" ht="14.45" thickBot="1">
      <c r="B471" s="133"/>
      <c r="C471" s="134" t="s">
        <v>7461</v>
      </c>
      <c r="D471" s="135">
        <v>103397826</v>
      </c>
      <c r="E471" s="132" t="s">
        <v>778</v>
      </c>
    </row>
    <row r="472" spans="2:5" ht="14.45" thickBot="1">
      <c r="B472" s="133"/>
      <c r="C472" s="134" t="s">
        <v>7454</v>
      </c>
      <c r="D472" s="135">
        <v>103843567</v>
      </c>
      <c r="E472" s="132" t="s">
        <v>778</v>
      </c>
    </row>
    <row r="473" spans="2:5" ht="14.45" thickBot="1">
      <c r="B473" s="133"/>
      <c r="C473" s="134" t="s">
        <v>7455</v>
      </c>
      <c r="D473" s="135">
        <v>103847310</v>
      </c>
      <c r="E473" s="132" t="s">
        <v>778</v>
      </c>
    </row>
    <row r="474" spans="2:5" ht="14.45" thickBot="1">
      <c r="B474" s="133"/>
      <c r="C474" s="134" t="s">
        <v>7462</v>
      </c>
      <c r="D474" s="135">
        <v>104305136</v>
      </c>
      <c r="E474" s="132" t="s">
        <v>778</v>
      </c>
    </row>
    <row r="475" spans="2:5" ht="14.45" thickBot="1">
      <c r="B475" s="133"/>
      <c r="C475" s="134" t="s">
        <v>7491</v>
      </c>
      <c r="D475" s="135">
        <v>104717912</v>
      </c>
      <c r="E475" s="132" t="s">
        <v>778</v>
      </c>
    </row>
    <row r="476" spans="2:5" ht="14.45" thickBot="1">
      <c r="B476" s="133"/>
      <c r="C476" s="134" t="s">
        <v>7461</v>
      </c>
      <c r="D476" s="135">
        <v>106693936</v>
      </c>
      <c r="E476" s="132" t="s">
        <v>778</v>
      </c>
    </row>
    <row r="477" spans="2:5" ht="14.45" thickBot="1">
      <c r="B477" s="133"/>
      <c r="C477" s="134" t="s">
        <v>7461</v>
      </c>
      <c r="D477" s="135">
        <v>107014481</v>
      </c>
      <c r="E477" s="132" t="s">
        <v>778</v>
      </c>
    </row>
    <row r="478" spans="2:5" ht="14.45" thickBot="1">
      <c r="B478" s="133"/>
      <c r="C478" s="134" t="s">
        <v>7461</v>
      </c>
      <c r="D478" s="135">
        <v>108150015</v>
      </c>
      <c r="E478" s="132" t="s">
        <v>778</v>
      </c>
    </row>
    <row r="479" spans="2:5" ht="14.45" thickBot="1">
      <c r="B479" s="133"/>
      <c r="C479" s="134" t="s">
        <v>7461</v>
      </c>
      <c r="D479" s="135">
        <v>108332943</v>
      </c>
      <c r="E479" s="132" t="s">
        <v>778</v>
      </c>
    </row>
    <row r="480" spans="2:5" ht="14.45" thickBot="1">
      <c r="B480" s="133"/>
      <c r="C480" s="134" t="s">
        <v>7461</v>
      </c>
      <c r="D480" s="135">
        <v>108575388</v>
      </c>
      <c r="E480" s="132" t="s">
        <v>778</v>
      </c>
    </row>
    <row r="481" spans="2:5" ht="14.45" thickBot="1">
      <c r="B481" s="133"/>
      <c r="C481" s="134" t="s">
        <v>7461</v>
      </c>
      <c r="D481" s="135">
        <v>110818799</v>
      </c>
      <c r="E481" s="132" t="s">
        <v>778</v>
      </c>
    </row>
    <row r="482" spans="2:5" ht="14.45" thickBot="1">
      <c r="B482" s="133"/>
      <c r="C482" s="134" t="s">
        <v>7461</v>
      </c>
      <c r="D482" s="135">
        <v>111508721</v>
      </c>
      <c r="E482" s="132" t="s">
        <v>778</v>
      </c>
    </row>
    <row r="483" spans="2:5" ht="14.45" thickBot="1">
      <c r="B483" s="133"/>
      <c r="C483" s="134" t="s">
        <v>7461</v>
      </c>
      <c r="D483" s="135">
        <v>111927143</v>
      </c>
      <c r="E483" s="132" t="s">
        <v>778</v>
      </c>
    </row>
    <row r="484" spans="2:5" ht="14.45" thickBot="1">
      <c r="B484" s="133"/>
      <c r="C484" s="134" t="s">
        <v>7481</v>
      </c>
      <c r="D484" s="135">
        <v>112234737</v>
      </c>
      <c r="E484" s="132" t="s">
        <v>778</v>
      </c>
    </row>
    <row r="485" spans="2:5" ht="14.45" thickBot="1">
      <c r="B485" s="133"/>
      <c r="C485" s="134" t="s">
        <v>7461</v>
      </c>
      <c r="D485" s="135">
        <v>112445633</v>
      </c>
      <c r="E485" s="132" t="s">
        <v>778</v>
      </c>
    </row>
    <row r="486" spans="2:5" ht="14.45" thickBot="1">
      <c r="B486" s="133"/>
      <c r="C486" s="134" t="s">
        <v>7461</v>
      </c>
      <c r="D486" s="135">
        <v>113641783</v>
      </c>
      <c r="E486" s="132" t="s">
        <v>778</v>
      </c>
    </row>
    <row r="487" spans="2:5" ht="14.45" thickBot="1">
      <c r="B487" s="133"/>
      <c r="C487" s="134" t="s">
        <v>7458</v>
      </c>
      <c r="D487" s="135">
        <v>114071492</v>
      </c>
      <c r="E487" s="132" t="s">
        <v>778</v>
      </c>
    </row>
    <row r="488" spans="2:5" ht="14.45" thickBot="1">
      <c r="B488" s="133"/>
      <c r="C488" s="134" t="s">
        <v>7501</v>
      </c>
      <c r="D488" s="135">
        <v>114301951</v>
      </c>
      <c r="E488" s="132" t="s">
        <v>778</v>
      </c>
    </row>
    <row r="489" spans="2:5" ht="14.45" thickBot="1">
      <c r="B489" s="133"/>
      <c r="C489" s="134" t="s">
        <v>7461</v>
      </c>
      <c r="D489" s="135">
        <v>118123189</v>
      </c>
      <c r="E489" s="132" t="s">
        <v>778</v>
      </c>
    </row>
    <row r="490" spans="2:5" ht="14.45" thickBot="1">
      <c r="B490" s="133"/>
      <c r="C490" s="134" t="s">
        <v>7458</v>
      </c>
      <c r="D490" s="135">
        <v>119282372</v>
      </c>
      <c r="E490" s="132" t="s">
        <v>778</v>
      </c>
    </row>
    <row r="491" spans="2:5" ht="14.45" thickBot="1">
      <c r="B491" s="133"/>
      <c r="C491" s="134" t="s">
        <v>7461</v>
      </c>
      <c r="D491" s="135">
        <v>119534939</v>
      </c>
      <c r="E491" s="132" t="s">
        <v>778</v>
      </c>
    </row>
    <row r="492" spans="2:5" ht="14.45" thickBot="1">
      <c r="B492" s="133"/>
      <c r="C492" s="134" t="s">
        <v>7461</v>
      </c>
      <c r="D492" s="135">
        <v>119534939</v>
      </c>
      <c r="E492" s="132" t="s">
        <v>778</v>
      </c>
    </row>
    <row r="493" spans="2:5" ht="14.45" thickBot="1">
      <c r="B493" s="133"/>
      <c r="C493" s="134" t="s">
        <v>7461</v>
      </c>
      <c r="D493" s="135">
        <v>119998461</v>
      </c>
      <c r="E493" s="132" t="s">
        <v>778</v>
      </c>
    </row>
    <row r="494" spans="2:5" ht="14.45" thickBot="1">
      <c r="B494" s="133"/>
      <c r="C494" s="134" t="s">
        <v>7461</v>
      </c>
      <c r="D494" s="135">
        <v>120638446</v>
      </c>
      <c r="E494" s="132" t="s">
        <v>778</v>
      </c>
    </row>
    <row r="495" spans="2:5" ht="14.45" thickBot="1">
      <c r="B495" s="133"/>
      <c r="C495" s="134" t="s">
        <v>7458</v>
      </c>
      <c r="D495" s="135">
        <v>120942544</v>
      </c>
      <c r="E495" s="132" t="s">
        <v>778</v>
      </c>
    </row>
    <row r="496" spans="2:5" ht="14.45" thickBot="1">
      <c r="B496" s="133"/>
      <c r="C496" s="134" t="s">
        <v>7461</v>
      </c>
      <c r="D496" s="135">
        <v>121110412</v>
      </c>
      <c r="E496" s="132" t="s">
        <v>778</v>
      </c>
    </row>
    <row r="497" spans="2:5" ht="14.45" thickBot="1">
      <c r="B497" s="133"/>
      <c r="C497" s="134" t="s">
        <v>7461</v>
      </c>
      <c r="D497" s="135">
        <v>121477228</v>
      </c>
      <c r="E497" s="132" t="s">
        <v>778</v>
      </c>
    </row>
    <row r="498" spans="2:5" ht="14.45" thickBot="1">
      <c r="B498" s="133"/>
      <c r="C498" s="134" t="s">
        <v>7455</v>
      </c>
      <c r="D498" s="135">
        <v>123381189</v>
      </c>
      <c r="E498" s="132" t="s">
        <v>778</v>
      </c>
    </row>
    <row r="499" spans="2:5" ht="14.45" thickBot="1">
      <c r="B499" s="133"/>
      <c r="C499" s="134" t="s">
        <v>7461</v>
      </c>
      <c r="D499" s="135">
        <v>123399016</v>
      </c>
      <c r="E499" s="132" t="s">
        <v>778</v>
      </c>
    </row>
    <row r="500" spans="2:5" ht="14.45" thickBot="1">
      <c r="B500" s="133"/>
      <c r="C500" s="134" t="s">
        <v>7458</v>
      </c>
      <c r="D500" s="135">
        <v>123464069</v>
      </c>
      <c r="E500" s="132" t="s">
        <v>778</v>
      </c>
    </row>
    <row r="501" spans="2:5" ht="14.45" thickBot="1">
      <c r="B501" s="133"/>
      <c r="C501" s="134" t="s">
        <v>7470</v>
      </c>
      <c r="D501" s="135">
        <v>123672627</v>
      </c>
      <c r="E501" s="132" t="s">
        <v>778</v>
      </c>
    </row>
    <row r="502" spans="2:5" ht="14.45" thickBot="1">
      <c r="B502" s="133"/>
      <c r="C502" s="134" t="s">
        <v>7476</v>
      </c>
      <c r="D502" s="135">
        <v>124599033</v>
      </c>
      <c r="E502" s="132" t="s">
        <v>778</v>
      </c>
    </row>
    <row r="503" spans="2:5" ht="14.45" thickBot="1">
      <c r="B503" s="133"/>
      <c r="C503" s="134" t="s">
        <v>7461</v>
      </c>
      <c r="D503" s="135">
        <v>124697625</v>
      </c>
      <c r="E503" s="132" t="s">
        <v>778</v>
      </c>
    </row>
    <row r="504" spans="2:5" ht="14.45" thickBot="1">
      <c r="B504" s="133"/>
      <c r="C504" s="134" t="s">
        <v>7458</v>
      </c>
      <c r="D504" s="135">
        <v>126021811</v>
      </c>
      <c r="E504" s="132" t="s">
        <v>778</v>
      </c>
    </row>
    <row r="505" spans="2:5" ht="14.45" thickBot="1">
      <c r="B505" s="133"/>
      <c r="C505" s="134" t="s">
        <v>7476</v>
      </c>
      <c r="D505" s="135">
        <v>126993276</v>
      </c>
      <c r="E505" s="132" t="s">
        <v>778</v>
      </c>
    </row>
    <row r="506" spans="2:5" ht="14.45" thickBot="1">
      <c r="B506" s="133"/>
      <c r="C506" s="134" t="s">
        <v>7476</v>
      </c>
      <c r="D506" s="135">
        <v>126993276</v>
      </c>
      <c r="E506" s="132" t="s">
        <v>778</v>
      </c>
    </row>
    <row r="507" spans="2:5" ht="14.45" thickBot="1">
      <c r="B507" s="133"/>
      <c r="C507" s="134" t="s">
        <v>7458</v>
      </c>
      <c r="D507" s="135">
        <v>127064349</v>
      </c>
      <c r="E507" s="132" t="s">
        <v>778</v>
      </c>
    </row>
    <row r="508" spans="2:5" ht="14.45" thickBot="1">
      <c r="B508" s="133"/>
      <c r="C508" s="134" t="s">
        <v>7476</v>
      </c>
      <c r="D508" s="135">
        <v>128123647</v>
      </c>
      <c r="E508" s="132" t="s">
        <v>778</v>
      </c>
    </row>
    <row r="509" spans="2:5" ht="14.45" thickBot="1">
      <c r="B509" s="133"/>
      <c r="C509" s="134" t="s">
        <v>7456</v>
      </c>
      <c r="D509" s="135">
        <v>128841403</v>
      </c>
      <c r="E509" s="132" t="s">
        <v>778</v>
      </c>
    </row>
    <row r="510" spans="2:5" ht="14.45" thickBot="1">
      <c r="B510" s="133"/>
      <c r="C510" s="134" t="s">
        <v>7461</v>
      </c>
      <c r="D510" s="135">
        <v>130407222</v>
      </c>
      <c r="E510" s="132" t="s">
        <v>778</v>
      </c>
    </row>
    <row r="511" spans="2:5" ht="14.45" thickBot="1">
      <c r="B511" s="133"/>
      <c r="C511" s="134" t="s">
        <v>7458</v>
      </c>
      <c r="D511" s="135">
        <v>135021069</v>
      </c>
      <c r="E511" s="132" t="s">
        <v>778</v>
      </c>
    </row>
    <row r="512" spans="2:5" ht="14.45" thickBot="1">
      <c r="B512" s="133"/>
      <c r="C512" s="134" t="s">
        <v>7458</v>
      </c>
      <c r="D512" s="135">
        <v>135481036</v>
      </c>
      <c r="E512" s="132" t="s">
        <v>778</v>
      </c>
    </row>
    <row r="513" spans="2:5" ht="14.45" thickBot="1">
      <c r="B513" s="133"/>
      <c r="C513" s="134" t="s">
        <v>7486</v>
      </c>
      <c r="D513" s="135">
        <v>135556785</v>
      </c>
      <c r="E513" s="132" t="s">
        <v>778</v>
      </c>
    </row>
    <row r="514" spans="2:5" ht="14.45" thickBot="1">
      <c r="B514" s="133"/>
      <c r="C514" s="134" t="s">
        <v>7498</v>
      </c>
      <c r="D514" s="135">
        <v>135748704</v>
      </c>
      <c r="E514" s="132" t="s">
        <v>778</v>
      </c>
    </row>
    <row r="515" spans="2:5" ht="14.45" thickBot="1">
      <c r="B515" s="133"/>
      <c r="C515" s="134" t="s">
        <v>7488</v>
      </c>
      <c r="D515" s="135">
        <v>136399044</v>
      </c>
      <c r="E515" s="132" t="s">
        <v>778</v>
      </c>
    </row>
    <row r="516" spans="2:5" ht="14.45" thickBot="1">
      <c r="B516" s="133"/>
      <c r="C516" s="134" t="s">
        <v>7487</v>
      </c>
      <c r="D516" s="135">
        <v>137868563</v>
      </c>
      <c r="E516" s="132" t="s">
        <v>778</v>
      </c>
    </row>
    <row r="517" spans="2:5" ht="14.45" thickBot="1">
      <c r="B517" s="133"/>
      <c r="C517" s="134" t="s">
        <v>7461</v>
      </c>
      <c r="D517" s="135">
        <v>138059532</v>
      </c>
      <c r="E517" s="132" t="s">
        <v>778</v>
      </c>
    </row>
    <row r="518" spans="2:5" ht="14.45" thickBot="1">
      <c r="B518" s="133"/>
      <c r="C518" s="134" t="s">
        <v>7461</v>
      </c>
      <c r="D518" s="135">
        <v>139625869</v>
      </c>
      <c r="E518" s="132" t="s">
        <v>778</v>
      </c>
    </row>
    <row r="519" spans="2:5" ht="14.45" thickBot="1">
      <c r="B519" s="133"/>
      <c r="C519" s="134" t="s">
        <v>7458</v>
      </c>
      <c r="D519" s="135">
        <v>140296023</v>
      </c>
      <c r="E519" s="132" t="s">
        <v>778</v>
      </c>
    </row>
    <row r="520" spans="2:5" ht="14.45" thickBot="1">
      <c r="B520" s="133"/>
      <c r="C520" s="134" t="s">
        <v>7458</v>
      </c>
      <c r="D520" s="135">
        <v>140298693</v>
      </c>
      <c r="E520" s="132" t="s">
        <v>778</v>
      </c>
    </row>
    <row r="521" spans="2:5" ht="14.45" thickBot="1">
      <c r="B521" s="133"/>
      <c r="C521" s="134" t="s">
        <v>7458</v>
      </c>
      <c r="D521" s="135">
        <v>140299028</v>
      </c>
      <c r="E521" s="132" t="s">
        <v>778</v>
      </c>
    </row>
    <row r="522" spans="2:5" ht="14.45" thickBot="1">
      <c r="B522" s="133"/>
      <c r="C522" s="134" t="s">
        <v>7461</v>
      </c>
      <c r="D522" s="135">
        <v>140404759</v>
      </c>
      <c r="E522" s="132" t="s">
        <v>778</v>
      </c>
    </row>
    <row r="523" spans="2:5" ht="14.45" thickBot="1">
      <c r="B523" s="133"/>
      <c r="C523" s="134" t="s">
        <v>7486</v>
      </c>
      <c r="D523" s="135">
        <v>140409748</v>
      </c>
      <c r="E523" s="132" t="s">
        <v>778</v>
      </c>
    </row>
    <row r="524" spans="2:5" ht="14.45" thickBot="1">
      <c r="B524" s="133"/>
      <c r="C524" s="134" t="s">
        <v>7458</v>
      </c>
      <c r="D524" s="135">
        <v>140653083</v>
      </c>
      <c r="E524" s="132" t="s">
        <v>778</v>
      </c>
    </row>
    <row r="525" spans="2:5" ht="14.45" thickBot="1">
      <c r="B525" s="133"/>
      <c r="C525" s="134" t="s">
        <v>7461</v>
      </c>
      <c r="D525" s="135">
        <v>141458503</v>
      </c>
      <c r="E525" s="132" t="s">
        <v>778</v>
      </c>
    </row>
    <row r="526" spans="2:5" ht="14.45" thickBot="1">
      <c r="B526" s="133"/>
      <c r="C526" s="134" t="s">
        <v>7458</v>
      </c>
      <c r="D526" s="135">
        <v>142537682</v>
      </c>
      <c r="E526" s="132" t="s">
        <v>778</v>
      </c>
    </row>
    <row r="527" spans="2:5" ht="14.45" thickBot="1">
      <c r="B527" s="133"/>
      <c r="C527" s="134" t="s">
        <v>7498</v>
      </c>
      <c r="D527" s="135">
        <v>142909075</v>
      </c>
      <c r="E527" s="132" t="s">
        <v>778</v>
      </c>
    </row>
    <row r="528" spans="2:5" ht="14.45" thickBot="1">
      <c r="B528" s="133"/>
      <c r="C528" s="134" t="s">
        <v>7457</v>
      </c>
      <c r="D528" s="135">
        <v>142936672</v>
      </c>
      <c r="E528" s="132" t="s">
        <v>778</v>
      </c>
    </row>
    <row r="529" spans="2:5" ht="14.45" thickBot="1">
      <c r="B529" s="133"/>
      <c r="C529" s="134" t="s">
        <v>7470</v>
      </c>
      <c r="D529" s="135">
        <v>143503590</v>
      </c>
      <c r="E529" s="132" t="s">
        <v>778</v>
      </c>
    </row>
    <row r="530" spans="2:5" ht="14.45" thickBot="1">
      <c r="B530" s="133"/>
      <c r="C530" s="134" t="s">
        <v>7461</v>
      </c>
      <c r="D530" s="135">
        <v>144257438</v>
      </c>
      <c r="E530" s="132" t="s">
        <v>778</v>
      </c>
    </row>
    <row r="531" spans="2:5" ht="14.45" thickBot="1">
      <c r="B531" s="133"/>
      <c r="C531" s="134" t="s">
        <v>7461</v>
      </c>
      <c r="D531" s="135">
        <v>145205273</v>
      </c>
      <c r="E531" s="132" t="s">
        <v>778</v>
      </c>
    </row>
    <row r="532" spans="2:5" ht="14.45" thickBot="1">
      <c r="B532" s="133"/>
      <c r="C532" s="134" t="s">
        <v>7492</v>
      </c>
      <c r="D532" s="135">
        <v>145405788</v>
      </c>
      <c r="E532" s="132" t="s">
        <v>778</v>
      </c>
    </row>
    <row r="533" spans="2:5" ht="14.45" thickBot="1">
      <c r="B533" s="133"/>
      <c r="C533" s="134" t="s">
        <v>7458</v>
      </c>
      <c r="D533" s="135">
        <v>145770078</v>
      </c>
      <c r="E533" s="132" t="s">
        <v>778</v>
      </c>
    </row>
    <row r="534" spans="2:5" ht="14.45" thickBot="1">
      <c r="B534" s="133"/>
      <c r="C534" s="134" t="s">
        <v>7458</v>
      </c>
      <c r="D534" s="135">
        <v>145989767</v>
      </c>
      <c r="E534" s="132" t="s">
        <v>778</v>
      </c>
    </row>
    <row r="535" spans="2:5" ht="14.45" thickBot="1">
      <c r="B535" s="133"/>
      <c r="C535" s="134" t="s">
        <v>7455</v>
      </c>
      <c r="D535" s="135">
        <v>146775293</v>
      </c>
      <c r="E535" s="132" t="s">
        <v>778</v>
      </c>
    </row>
    <row r="536" spans="2:5" ht="14.45" thickBot="1">
      <c r="B536" s="133"/>
      <c r="C536" s="134" t="s">
        <v>7461</v>
      </c>
      <c r="D536" s="135">
        <v>146779467</v>
      </c>
      <c r="E536" s="132" t="s">
        <v>778</v>
      </c>
    </row>
    <row r="537" spans="2:5" ht="14.45" thickBot="1">
      <c r="B537" s="133"/>
      <c r="C537" s="134" t="s">
        <v>7456</v>
      </c>
      <c r="D537" s="135">
        <v>146819397</v>
      </c>
      <c r="E537" s="132" t="s">
        <v>778</v>
      </c>
    </row>
    <row r="538" spans="2:5" ht="14.45" thickBot="1">
      <c r="B538" s="133"/>
      <c r="C538" s="134" t="s">
        <v>7461</v>
      </c>
      <c r="D538" s="135">
        <v>146977666</v>
      </c>
      <c r="E538" s="132" t="s">
        <v>778</v>
      </c>
    </row>
    <row r="539" spans="2:5" ht="14.45" thickBot="1">
      <c r="B539" s="133"/>
      <c r="C539" s="134" t="s">
        <v>7461</v>
      </c>
      <c r="D539" s="135">
        <v>148377435</v>
      </c>
      <c r="E539" s="132" t="s">
        <v>778</v>
      </c>
    </row>
    <row r="540" spans="2:5" ht="14.45" thickBot="1">
      <c r="B540" s="133"/>
      <c r="C540" s="134" t="s">
        <v>7458</v>
      </c>
      <c r="D540" s="135">
        <v>148830537</v>
      </c>
      <c r="E540" s="132" t="s">
        <v>778</v>
      </c>
    </row>
    <row r="541" spans="2:5" ht="14.45" thickBot="1">
      <c r="B541" s="133"/>
      <c r="C541" s="134" t="s">
        <v>7458</v>
      </c>
      <c r="D541" s="135">
        <v>150932412</v>
      </c>
      <c r="E541" s="132" t="s">
        <v>778</v>
      </c>
    </row>
    <row r="542" spans="2:5" ht="14.45" thickBot="1">
      <c r="B542" s="133"/>
      <c r="C542" s="134" t="s">
        <v>7461</v>
      </c>
      <c r="D542" s="135">
        <v>156364820</v>
      </c>
      <c r="E542" s="132" t="s">
        <v>778</v>
      </c>
    </row>
    <row r="543" spans="2:5" ht="14.45" thickBot="1">
      <c r="B543" s="133"/>
      <c r="C543" s="134" t="s">
        <v>7458</v>
      </c>
      <c r="D543" s="135">
        <v>156878489</v>
      </c>
      <c r="E543" s="132" t="s">
        <v>778</v>
      </c>
    </row>
    <row r="544" spans="2:5" ht="14.45" thickBot="1">
      <c r="B544" s="133"/>
      <c r="C544" s="134" t="s">
        <v>7495</v>
      </c>
      <c r="D544" s="135">
        <v>159531923</v>
      </c>
      <c r="E544" s="132" t="s">
        <v>778</v>
      </c>
    </row>
    <row r="545" spans="2:5" ht="14.45" thickBot="1">
      <c r="B545" s="133"/>
      <c r="C545" s="134" t="s">
        <v>7462</v>
      </c>
      <c r="D545" s="135">
        <v>160297739</v>
      </c>
      <c r="E545" s="132" t="s">
        <v>778</v>
      </c>
    </row>
    <row r="546" spans="2:5" ht="14.45" thickBot="1">
      <c r="B546" s="133"/>
      <c r="C546" s="134" t="s">
        <v>7458</v>
      </c>
      <c r="D546" s="135">
        <v>161033686</v>
      </c>
      <c r="E546" s="132" t="s">
        <v>778</v>
      </c>
    </row>
    <row r="547" spans="2:5" ht="14.45" thickBot="1">
      <c r="B547" s="133"/>
      <c r="C547" s="134" t="s">
        <v>7495</v>
      </c>
      <c r="D547" s="135">
        <v>161514547</v>
      </c>
      <c r="E547" s="132" t="s">
        <v>778</v>
      </c>
    </row>
    <row r="548" spans="2:5" ht="14.45" thickBot="1">
      <c r="B548" s="133"/>
      <c r="C548" s="134" t="s">
        <v>7458</v>
      </c>
      <c r="D548" s="135">
        <v>167075829</v>
      </c>
      <c r="E548" s="132" t="s">
        <v>778</v>
      </c>
    </row>
    <row r="549" spans="2:5" ht="14.45" thickBot="1">
      <c r="B549" s="133"/>
      <c r="C549" s="134" t="s">
        <v>7458</v>
      </c>
      <c r="D549" s="135">
        <v>167306319</v>
      </c>
      <c r="E549" s="132" t="s">
        <v>778</v>
      </c>
    </row>
    <row r="550" spans="2:5" ht="14.45" thickBot="1">
      <c r="B550" s="133"/>
      <c r="C550" s="134" t="s">
        <v>7461</v>
      </c>
      <c r="D550" s="135">
        <v>168045514</v>
      </c>
      <c r="E550" s="132" t="s">
        <v>778</v>
      </c>
    </row>
    <row r="551" spans="2:5" ht="14.45" thickBot="1">
      <c r="B551" s="133"/>
      <c r="C551" s="134" t="s">
        <v>7458</v>
      </c>
      <c r="D551" s="135">
        <v>170430242</v>
      </c>
      <c r="E551" s="132" t="s">
        <v>778</v>
      </c>
    </row>
    <row r="552" spans="2:5" ht="14.45" thickBot="1">
      <c r="B552" s="133"/>
      <c r="C552" s="134" t="s">
        <v>7461</v>
      </c>
      <c r="D552" s="135">
        <v>170933757</v>
      </c>
      <c r="E552" s="132" t="s">
        <v>778</v>
      </c>
    </row>
    <row r="553" spans="2:5" ht="14.45" thickBot="1">
      <c r="B553" s="133"/>
      <c r="C553" s="134" t="s">
        <v>7470</v>
      </c>
      <c r="D553" s="135">
        <v>171043622</v>
      </c>
      <c r="E553" s="132" t="s">
        <v>778</v>
      </c>
    </row>
    <row r="554" spans="2:5" ht="14.45" thickBot="1">
      <c r="B554" s="133"/>
      <c r="C554" s="134" t="s">
        <v>7476</v>
      </c>
      <c r="D554" s="135">
        <v>174649403</v>
      </c>
      <c r="E554" s="132" t="s">
        <v>778</v>
      </c>
    </row>
    <row r="555" spans="2:5" ht="14.45" thickBot="1">
      <c r="B555" s="133"/>
      <c r="C555" s="134" t="s">
        <v>7461</v>
      </c>
      <c r="D555" s="135">
        <v>177203599</v>
      </c>
      <c r="E555" s="132" t="s">
        <v>778</v>
      </c>
    </row>
    <row r="556" spans="2:5" ht="14.45" thickBot="1">
      <c r="B556" s="133"/>
      <c r="C556" s="134" t="s">
        <v>7458</v>
      </c>
      <c r="D556" s="135">
        <v>179207125</v>
      </c>
      <c r="E556" s="132" t="s">
        <v>778</v>
      </c>
    </row>
    <row r="557" spans="2:5" ht="14.45" thickBot="1">
      <c r="B557" s="133"/>
      <c r="C557" s="134" t="s">
        <v>7492</v>
      </c>
      <c r="D557" s="135">
        <v>179575787</v>
      </c>
      <c r="E557" s="132" t="s">
        <v>778</v>
      </c>
    </row>
    <row r="558" spans="2:5" ht="14.45" thickBot="1">
      <c r="B558" s="133"/>
      <c r="C558" s="134" t="s">
        <v>7492</v>
      </c>
      <c r="D558" s="135">
        <v>179575787</v>
      </c>
      <c r="E558" s="132" t="s">
        <v>778</v>
      </c>
    </row>
    <row r="559" spans="2:5" ht="14.45" thickBot="1">
      <c r="B559" s="133"/>
      <c r="C559" s="134" t="s">
        <v>7486</v>
      </c>
      <c r="D559" s="135">
        <v>181861357</v>
      </c>
      <c r="E559" s="132" t="s">
        <v>778</v>
      </c>
    </row>
    <row r="560" spans="2:5" ht="14.45" thickBot="1">
      <c r="B560" s="133"/>
      <c r="C560" s="134" t="s">
        <v>7495</v>
      </c>
      <c r="D560" s="135">
        <v>182035635</v>
      </c>
      <c r="E560" s="132" t="s">
        <v>778</v>
      </c>
    </row>
    <row r="561" spans="2:5" ht="14.45" thickBot="1">
      <c r="B561" s="133"/>
      <c r="C561" s="134" t="s">
        <v>7486</v>
      </c>
      <c r="D561" s="135">
        <v>183486665</v>
      </c>
      <c r="E561" s="132" t="s">
        <v>778</v>
      </c>
    </row>
    <row r="562" spans="2:5" ht="14.45" thickBot="1">
      <c r="B562" s="133"/>
      <c r="C562" s="134" t="s">
        <v>7486</v>
      </c>
      <c r="D562" s="135">
        <v>183490967</v>
      </c>
      <c r="E562" s="132" t="s">
        <v>778</v>
      </c>
    </row>
    <row r="563" spans="2:5" ht="14.45" thickBot="1">
      <c r="B563" s="133"/>
      <c r="C563" s="134" t="s">
        <v>7492</v>
      </c>
      <c r="D563" s="135">
        <v>186595470</v>
      </c>
      <c r="E563" s="132" t="s">
        <v>778</v>
      </c>
    </row>
    <row r="564" spans="2:5" ht="14.45" thickBot="1">
      <c r="B564" s="133"/>
      <c r="C564" s="134" t="s">
        <v>7458</v>
      </c>
      <c r="D564" s="135">
        <v>189853896</v>
      </c>
      <c r="E564" s="132" t="s">
        <v>778</v>
      </c>
    </row>
    <row r="565" spans="2:5" ht="14.45" thickBot="1">
      <c r="B565" s="133"/>
      <c r="C565" s="134" t="s">
        <v>7461</v>
      </c>
      <c r="D565" s="135">
        <v>191894651</v>
      </c>
      <c r="E565" s="132" t="s">
        <v>778</v>
      </c>
    </row>
    <row r="566" spans="2:5" ht="14.45" thickBot="1">
      <c r="B566" s="133"/>
      <c r="C566" s="134" t="s">
        <v>7458</v>
      </c>
      <c r="D566" s="135">
        <v>192851357</v>
      </c>
      <c r="E566" s="132" t="s">
        <v>778</v>
      </c>
    </row>
    <row r="567" spans="2:5" ht="14.45" thickBot="1">
      <c r="B567" s="133"/>
      <c r="C567" s="134" t="s">
        <v>7466</v>
      </c>
      <c r="D567" s="135">
        <v>195475185</v>
      </c>
      <c r="E567" s="132" t="s">
        <v>778</v>
      </c>
    </row>
    <row r="568" spans="2:5" ht="14.45" thickBot="1">
      <c r="B568" s="133"/>
      <c r="C568" s="134" t="s">
        <v>7461</v>
      </c>
      <c r="D568" s="135">
        <v>196805694</v>
      </c>
      <c r="E568" s="132" t="s">
        <v>778</v>
      </c>
    </row>
    <row r="569" spans="2:5" ht="14.45" thickBot="1">
      <c r="B569" s="133"/>
      <c r="C569" s="134" t="s">
        <v>7495</v>
      </c>
      <c r="D569" s="135">
        <v>198858052</v>
      </c>
      <c r="E569" s="132" t="s">
        <v>778</v>
      </c>
    </row>
    <row r="570" spans="2:5" ht="14.45" thickBot="1">
      <c r="B570" s="133"/>
      <c r="C570" s="134" t="s">
        <v>7461</v>
      </c>
      <c r="D570" s="135">
        <v>200089491</v>
      </c>
      <c r="E570" s="132" t="s">
        <v>778</v>
      </c>
    </row>
    <row r="571" spans="2:5" ht="14.45" thickBot="1">
      <c r="B571" s="133"/>
      <c r="C571" s="134" t="s">
        <v>7458</v>
      </c>
      <c r="D571" s="135">
        <v>200664627</v>
      </c>
      <c r="E571" s="132" t="s">
        <v>778</v>
      </c>
    </row>
    <row r="572" spans="2:5" ht="14.45" thickBot="1">
      <c r="B572" s="133"/>
      <c r="C572" s="134" t="s">
        <v>7458</v>
      </c>
      <c r="D572" s="135">
        <v>204808142</v>
      </c>
      <c r="E572" s="132" t="s">
        <v>778</v>
      </c>
    </row>
    <row r="573" spans="2:5" ht="14.45" thickBot="1">
      <c r="B573" s="133"/>
      <c r="C573" s="134" t="s">
        <v>7458</v>
      </c>
      <c r="D573" s="135">
        <v>204808142</v>
      </c>
      <c r="E573" s="132" t="s">
        <v>778</v>
      </c>
    </row>
    <row r="574" spans="2:5" ht="14.45" thickBot="1">
      <c r="B574" s="133"/>
      <c r="C574" s="134" t="s">
        <v>7457</v>
      </c>
      <c r="D574" s="135">
        <v>213986218</v>
      </c>
      <c r="E574" s="132" t="s">
        <v>778</v>
      </c>
    </row>
    <row r="575" spans="2:5" ht="14.45" thickBot="1">
      <c r="B575" s="133"/>
      <c r="C575" s="134" t="s">
        <v>7461</v>
      </c>
      <c r="D575" s="135">
        <v>217674913</v>
      </c>
      <c r="E575" s="132" t="s">
        <v>778</v>
      </c>
    </row>
    <row r="576" spans="2:5" ht="14.45" thickBot="1">
      <c r="B576" s="133"/>
      <c r="C576" s="134" t="s">
        <v>7458</v>
      </c>
      <c r="D576" s="135">
        <v>219092452</v>
      </c>
      <c r="E576" s="132" t="s">
        <v>778</v>
      </c>
    </row>
    <row r="577" spans="2:5" ht="14.45" thickBot="1">
      <c r="B577" s="133"/>
      <c r="C577" s="134" t="s">
        <v>7458</v>
      </c>
      <c r="D577" s="135">
        <v>219111388</v>
      </c>
      <c r="E577" s="132" t="s">
        <v>778</v>
      </c>
    </row>
    <row r="578" spans="2:5" ht="14.45" thickBot="1">
      <c r="B578" s="133"/>
      <c r="C578" s="134" t="s">
        <v>7458</v>
      </c>
      <c r="D578" s="135">
        <v>219437295</v>
      </c>
      <c r="E578" s="132" t="s">
        <v>778</v>
      </c>
    </row>
    <row r="579" spans="2:5" ht="14.45" thickBot="1">
      <c r="B579" s="133"/>
      <c r="C579" s="134" t="s">
        <v>7495</v>
      </c>
      <c r="D579" s="135">
        <v>222398721</v>
      </c>
      <c r="E579" s="132" t="s">
        <v>778</v>
      </c>
    </row>
    <row r="580" spans="2:5" ht="14.45" thickBot="1">
      <c r="B580" s="133"/>
      <c r="C580" s="134" t="s">
        <v>7461</v>
      </c>
      <c r="D580" s="135">
        <v>224843007</v>
      </c>
      <c r="E580" s="132" t="s">
        <v>778</v>
      </c>
    </row>
    <row r="581" spans="2:5" ht="14.45" thickBot="1">
      <c r="B581" s="133"/>
      <c r="C581" s="134" t="s">
        <v>7461</v>
      </c>
      <c r="D581" s="135">
        <v>225431126</v>
      </c>
      <c r="E581" s="132" t="s">
        <v>778</v>
      </c>
    </row>
    <row r="582" spans="2:5" ht="14.45" thickBot="1">
      <c r="B582" s="133"/>
      <c r="C582" s="134" t="s">
        <v>7487</v>
      </c>
      <c r="D582" s="135">
        <v>225510420</v>
      </c>
      <c r="E582" s="132" t="s">
        <v>778</v>
      </c>
    </row>
    <row r="583" spans="2:5" ht="14.45" thickBot="1">
      <c r="B583" s="133"/>
      <c r="C583" s="134" t="s">
        <v>7461</v>
      </c>
      <c r="D583" s="135">
        <v>226891455</v>
      </c>
      <c r="E583" s="132" t="s">
        <v>778</v>
      </c>
    </row>
    <row r="584" spans="2:5" ht="14.45" thickBot="1">
      <c r="B584" s="133"/>
      <c r="C584" s="134" t="s">
        <v>7486</v>
      </c>
      <c r="D584" s="135">
        <v>227703859</v>
      </c>
      <c r="E584" s="132" t="s">
        <v>778</v>
      </c>
    </row>
    <row r="585" spans="2:5" ht="14.45" thickBot="1">
      <c r="B585" s="133"/>
      <c r="C585" s="134" t="s">
        <v>7467</v>
      </c>
      <c r="D585" s="135">
        <v>228837157</v>
      </c>
      <c r="E585" s="132" t="s">
        <v>778</v>
      </c>
    </row>
    <row r="586" spans="2:5" ht="14.45" thickBot="1">
      <c r="B586" s="133"/>
      <c r="C586" s="134" t="s">
        <v>7495</v>
      </c>
      <c r="D586" s="135">
        <v>230390424</v>
      </c>
      <c r="E586" s="132" t="s">
        <v>778</v>
      </c>
    </row>
    <row r="587" spans="2:5" ht="14.45" thickBot="1">
      <c r="B587" s="133"/>
      <c r="C587" s="134" t="s">
        <v>7470</v>
      </c>
      <c r="D587" s="135">
        <v>232431781</v>
      </c>
      <c r="E587" s="132" t="s">
        <v>778</v>
      </c>
    </row>
    <row r="588" spans="2:5" ht="14.45" thickBot="1">
      <c r="B588" s="133"/>
      <c r="C588" s="134" t="s">
        <v>7461</v>
      </c>
      <c r="D588" s="135">
        <v>235091954</v>
      </c>
      <c r="E588" s="132" t="s">
        <v>778</v>
      </c>
    </row>
    <row r="589" spans="2:5" ht="14.45" thickBot="1">
      <c r="B589" s="133"/>
      <c r="C589" s="134" t="s">
        <v>7487</v>
      </c>
      <c r="D589" s="135">
        <v>235527631</v>
      </c>
      <c r="E589" s="132" t="s">
        <v>778</v>
      </c>
    </row>
    <row r="590" spans="2:5" ht="14.45" thickBot="1">
      <c r="B590" s="133"/>
      <c r="C590" s="134" t="s">
        <v>7461</v>
      </c>
      <c r="D590" s="135">
        <v>236109675</v>
      </c>
      <c r="E590" s="132" t="s">
        <v>778</v>
      </c>
    </row>
    <row r="591" spans="2:5" ht="14.45" thickBot="1">
      <c r="B591" s="133"/>
      <c r="C591" s="134" t="s">
        <v>7486</v>
      </c>
      <c r="D591" s="135">
        <v>241843662</v>
      </c>
      <c r="E591" s="132" t="s">
        <v>778</v>
      </c>
    </row>
    <row r="592" spans="2:5" ht="14.45" thickBot="1">
      <c r="B592" s="133"/>
      <c r="C592" s="134" t="s">
        <v>7461</v>
      </c>
      <c r="D592" s="135">
        <v>241913897</v>
      </c>
      <c r="E592" s="132" t="s">
        <v>778</v>
      </c>
    </row>
    <row r="593" spans="2:5" ht="14.45" thickBot="1">
      <c r="B593" s="133"/>
      <c r="C593" s="134" t="s">
        <v>7461</v>
      </c>
      <c r="D593" s="135">
        <v>243487802</v>
      </c>
      <c r="E593" s="132" t="s">
        <v>778</v>
      </c>
    </row>
    <row r="594" spans="2:5" ht="14.45" thickBot="1">
      <c r="B594" s="133"/>
      <c r="C594" s="134" t="s">
        <v>7458</v>
      </c>
      <c r="D594" s="135">
        <v>245718107</v>
      </c>
      <c r="E594" s="132" t="s">
        <v>778</v>
      </c>
    </row>
    <row r="595" spans="2:5" ht="14.45" thickBot="1">
      <c r="B595" s="133"/>
      <c r="C595" s="134" t="s">
        <v>7495</v>
      </c>
      <c r="D595" s="135">
        <v>247987512</v>
      </c>
      <c r="E595" s="132" t="s">
        <v>778</v>
      </c>
    </row>
    <row r="596" spans="2:5" ht="14.45" thickBot="1">
      <c r="B596" s="133"/>
      <c r="C596" s="134" t="s">
        <v>7487</v>
      </c>
      <c r="D596" s="135">
        <v>251385746</v>
      </c>
      <c r="E596" s="132" t="s">
        <v>778</v>
      </c>
    </row>
    <row r="597" spans="2:5" ht="14.45" thickBot="1">
      <c r="B597" s="133"/>
      <c r="C597" s="134" t="s">
        <v>7458</v>
      </c>
      <c r="D597" s="135">
        <v>255643150</v>
      </c>
      <c r="E597" s="132" t="s">
        <v>778</v>
      </c>
    </row>
    <row r="598" spans="2:5" ht="14.45" thickBot="1">
      <c r="B598" s="133"/>
      <c r="C598" s="134" t="s">
        <v>7458</v>
      </c>
      <c r="D598" s="135">
        <v>259103013</v>
      </c>
      <c r="E598" s="132" t="s">
        <v>778</v>
      </c>
    </row>
    <row r="599" spans="2:5" ht="14.45" thickBot="1">
      <c r="B599" s="133"/>
      <c r="C599" s="134" t="s">
        <v>7458</v>
      </c>
      <c r="D599" s="135">
        <v>259103016</v>
      </c>
      <c r="E599" s="132" t="s">
        <v>778</v>
      </c>
    </row>
    <row r="600" spans="2:5" ht="14.45" thickBot="1">
      <c r="B600" s="133"/>
      <c r="C600" s="134" t="s">
        <v>7458</v>
      </c>
      <c r="D600" s="135">
        <v>259398850</v>
      </c>
      <c r="E600" s="132" t="s">
        <v>778</v>
      </c>
    </row>
    <row r="601" spans="2:5" ht="14.45" thickBot="1">
      <c r="B601" s="133"/>
      <c r="C601" s="134" t="s">
        <v>7486</v>
      </c>
      <c r="D601" s="135">
        <v>261801566</v>
      </c>
      <c r="E601" s="132" t="s">
        <v>778</v>
      </c>
    </row>
    <row r="602" spans="2:5" ht="14.45" thickBot="1">
      <c r="B602" s="133"/>
      <c r="C602" s="134" t="s">
        <v>7461</v>
      </c>
      <c r="D602" s="135">
        <v>261944681</v>
      </c>
      <c r="E602" s="132" t="s">
        <v>778</v>
      </c>
    </row>
    <row r="603" spans="2:5" ht="14.45" thickBot="1">
      <c r="B603" s="133"/>
      <c r="C603" s="134" t="s">
        <v>7461</v>
      </c>
      <c r="D603" s="135">
        <v>266552603</v>
      </c>
      <c r="E603" s="132" t="s">
        <v>778</v>
      </c>
    </row>
    <row r="604" spans="2:5" ht="14.45" thickBot="1">
      <c r="B604" s="133"/>
      <c r="C604" s="134" t="s">
        <v>7458</v>
      </c>
      <c r="D604" s="135">
        <v>268234748</v>
      </c>
      <c r="E604" s="132" t="s">
        <v>778</v>
      </c>
    </row>
    <row r="605" spans="2:5" ht="14.45" thickBot="1">
      <c r="B605" s="133"/>
      <c r="C605" s="134" t="s">
        <v>7458</v>
      </c>
      <c r="D605" s="135">
        <v>268234900</v>
      </c>
      <c r="E605" s="132" t="s">
        <v>778</v>
      </c>
    </row>
    <row r="606" spans="2:5" ht="14.45" thickBot="1">
      <c r="B606" s="133"/>
      <c r="C606" s="134" t="s">
        <v>7456</v>
      </c>
      <c r="D606" s="135">
        <v>276046722</v>
      </c>
      <c r="E606" s="132" t="s">
        <v>778</v>
      </c>
    </row>
    <row r="607" spans="2:5" ht="14.45" thickBot="1">
      <c r="B607" s="133"/>
      <c r="C607" s="134" t="s">
        <v>7461</v>
      </c>
      <c r="D607" s="135">
        <v>281031493</v>
      </c>
      <c r="E607" s="132" t="s">
        <v>778</v>
      </c>
    </row>
    <row r="608" spans="2:5" ht="14.45" thickBot="1">
      <c r="B608" s="133"/>
      <c r="C608" s="134" t="s">
        <v>7461</v>
      </c>
      <c r="D608" s="135">
        <v>281946908</v>
      </c>
      <c r="E608" s="132" t="s">
        <v>778</v>
      </c>
    </row>
    <row r="609" spans="2:5" ht="14.45" thickBot="1">
      <c r="B609" s="133"/>
      <c r="C609" s="134" t="s">
        <v>7487</v>
      </c>
      <c r="D609" s="135">
        <v>284681092</v>
      </c>
      <c r="E609" s="132" t="s">
        <v>778</v>
      </c>
    </row>
    <row r="610" spans="2:5" ht="14.45" thickBot="1">
      <c r="B610" s="133"/>
      <c r="C610" s="134" t="s">
        <v>7487</v>
      </c>
      <c r="D610" s="135">
        <v>290141181</v>
      </c>
      <c r="E610" s="132" t="s">
        <v>778</v>
      </c>
    </row>
    <row r="611" spans="2:5" ht="14.45" thickBot="1">
      <c r="B611" s="133"/>
      <c r="C611" s="134" t="s">
        <v>7458</v>
      </c>
      <c r="D611" s="135">
        <v>291306096</v>
      </c>
      <c r="E611" s="132" t="s">
        <v>778</v>
      </c>
    </row>
    <row r="612" spans="2:5" ht="14.45" thickBot="1">
      <c r="B612" s="133"/>
      <c r="C612" s="134" t="s">
        <v>7461</v>
      </c>
      <c r="D612" s="135">
        <v>294843338</v>
      </c>
      <c r="E612" s="132" t="s">
        <v>778</v>
      </c>
    </row>
    <row r="613" spans="2:5" ht="14.45" thickBot="1">
      <c r="B613" s="133"/>
      <c r="C613" s="134" t="s">
        <v>7461</v>
      </c>
      <c r="D613" s="135">
        <v>299699078</v>
      </c>
      <c r="E613" s="132" t="s">
        <v>778</v>
      </c>
    </row>
    <row r="614" spans="2:5" ht="14.45" thickBot="1">
      <c r="B614" s="133"/>
      <c r="C614" s="134" t="s">
        <v>7466</v>
      </c>
      <c r="D614" s="135">
        <v>302709525</v>
      </c>
      <c r="E614" s="132" t="s">
        <v>778</v>
      </c>
    </row>
    <row r="615" spans="2:5" ht="14.45" thickBot="1">
      <c r="B615" s="133"/>
      <c r="C615" s="134" t="s">
        <v>7470</v>
      </c>
      <c r="D615" s="135">
        <v>308462904</v>
      </c>
      <c r="E615" s="132" t="s">
        <v>778</v>
      </c>
    </row>
    <row r="616" spans="2:5" ht="14.45" thickBot="1">
      <c r="B616" s="133"/>
      <c r="C616" s="134" t="s">
        <v>7487</v>
      </c>
      <c r="D616" s="135">
        <v>312798788</v>
      </c>
      <c r="E616" s="132" t="s">
        <v>778</v>
      </c>
    </row>
    <row r="617" spans="2:5" ht="14.45" thickBot="1">
      <c r="B617" s="133"/>
      <c r="C617" s="134" t="s">
        <v>7458</v>
      </c>
      <c r="D617" s="135">
        <v>313019466</v>
      </c>
      <c r="E617" s="132" t="s">
        <v>778</v>
      </c>
    </row>
    <row r="618" spans="2:5" ht="14.45" thickBot="1">
      <c r="B618" s="133"/>
      <c r="C618" s="134" t="s">
        <v>7487</v>
      </c>
      <c r="D618" s="135">
        <v>314127569</v>
      </c>
      <c r="E618" s="132" t="s">
        <v>778</v>
      </c>
    </row>
    <row r="619" spans="2:5" ht="14.45" thickBot="1">
      <c r="B619" s="133"/>
      <c r="C619" s="134" t="s">
        <v>7487</v>
      </c>
      <c r="D619" s="135">
        <v>318802561</v>
      </c>
      <c r="E619" s="132" t="s">
        <v>778</v>
      </c>
    </row>
    <row r="620" spans="2:5" ht="14.45" thickBot="1">
      <c r="B620" s="133"/>
      <c r="C620" s="134" t="s">
        <v>7499</v>
      </c>
      <c r="D620" s="135">
        <v>322891682</v>
      </c>
      <c r="E620" s="132" t="s">
        <v>778</v>
      </c>
    </row>
    <row r="621" spans="2:5" ht="14.45" thickBot="1">
      <c r="B621" s="133"/>
      <c r="C621" s="134" t="s">
        <v>7487</v>
      </c>
      <c r="D621" s="135">
        <v>323903384</v>
      </c>
      <c r="E621" s="132" t="s">
        <v>778</v>
      </c>
    </row>
    <row r="622" spans="2:5" ht="14.45" thickBot="1">
      <c r="B622" s="133"/>
      <c r="C622" s="134" t="s">
        <v>7466</v>
      </c>
      <c r="D622" s="135">
        <v>324183132</v>
      </c>
      <c r="E622" s="132" t="s">
        <v>778</v>
      </c>
    </row>
    <row r="623" spans="2:5" ht="14.45" thickBot="1">
      <c r="B623" s="133"/>
      <c r="C623" s="134" t="s">
        <v>7458</v>
      </c>
      <c r="D623" s="135">
        <v>324698713</v>
      </c>
      <c r="E623" s="132" t="s">
        <v>778</v>
      </c>
    </row>
    <row r="624" spans="2:5" ht="14.45" thickBot="1">
      <c r="B624" s="133"/>
      <c r="C624" s="134" t="s">
        <v>7470</v>
      </c>
      <c r="D624" s="135">
        <v>326990427</v>
      </c>
      <c r="E624" s="132" t="s">
        <v>778</v>
      </c>
    </row>
    <row r="625" spans="2:5" ht="14.45" thickBot="1">
      <c r="B625" s="133"/>
      <c r="C625" s="134" t="s">
        <v>7500</v>
      </c>
      <c r="D625" s="135">
        <v>327667138</v>
      </c>
      <c r="E625" s="132" t="s">
        <v>778</v>
      </c>
    </row>
    <row r="626" spans="2:5" ht="14.45" thickBot="1">
      <c r="B626" s="133"/>
      <c r="C626" s="134" t="s">
        <v>7487</v>
      </c>
      <c r="D626" s="135">
        <v>328102468</v>
      </c>
      <c r="E626" s="132" t="s">
        <v>778</v>
      </c>
    </row>
    <row r="627" spans="2:5" ht="14.45" thickBot="1">
      <c r="B627" s="133"/>
      <c r="C627" s="134" t="s">
        <v>7486</v>
      </c>
      <c r="D627" s="135">
        <v>329341233</v>
      </c>
      <c r="E627" s="132" t="s">
        <v>778</v>
      </c>
    </row>
    <row r="628" spans="2:5" ht="14.45" thickBot="1">
      <c r="B628" s="133"/>
      <c r="C628" s="134" t="s">
        <v>7487</v>
      </c>
      <c r="D628" s="135">
        <v>329825109</v>
      </c>
      <c r="E628" s="132" t="s">
        <v>778</v>
      </c>
    </row>
    <row r="629" spans="2:5" ht="14.45" thickBot="1">
      <c r="B629" s="133"/>
      <c r="C629" s="134" t="s">
        <v>7458</v>
      </c>
      <c r="D629" s="135">
        <v>333505483</v>
      </c>
      <c r="E629" s="132" t="s">
        <v>778</v>
      </c>
    </row>
    <row r="630" spans="2:5" ht="14.45" thickBot="1">
      <c r="B630" s="133"/>
      <c r="C630" s="134" t="s">
        <v>7487</v>
      </c>
      <c r="D630" s="135">
        <v>333767990</v>
      </c>
      <c r="E630" s="132" t="s">
        <v>778</v>
      </c>
    </row>
    <row r="631" spans="2:5" ht="14.45" thickBot="1">
      <c r="B631" s="133"/>
      <c r="C631" s="134" t="s">
        <v>7476</v>
      </c>
      <c r="D631" s="135">
        <v>335634832</v>
      </c>
      <c r="E631" s="132" t="s">
        <v>778</v>
      </c>
    </row>
    <row r="632" spans="2:5" ht="14.45" thickBot="1">
      <c r="B632" s="133"/>
      <c r="C632" s="134" t="s">
        <v>7487</v>
      </c>
      <c r="D632" s="135">
        <v>338684378</v>
      </c>
      <c r="E632" s="132" t="s">
        <v>778</v>
      </c>
    </row>
    <row r="633" spans="2:5" ht="14.45" thickBot="1">
      <c r="B633" s="133"/>
      <c r="C633" s="134" t="s">
        <v>7470</v>
      </c>
      <c r="D633" s="135">
        <v>339023166</v>
      </c>
      <c r="E633" s="132" t="s">
        <v>778</v>
      </c>
    </row>
    <row r="634" spans="2:5" ht="14.45" thickBot="1">
      <c r="B634" s="133"/>
      <c r="C634" s="134" t="s">
        <v>7487</v>
      </c>
      <c r="D634" s="135">
        <v>339043433</v>
      </c>
      <c r="E634" s="132" t="s">
        <v>778</v>
      </c>
    </row>
    <row r="635" spans="2:5" ht="14.45" thickBot="1">
      <c r="B635" s="133"/>
      <c r="C635" s="134" t="s">
        <v>7458</v>
      </c>
      <c r="D635" s="135">
        <v>339073026</v>
      </c>
      <c r="E635" s="132" t="s">
        <v>778</v>
      </c>
    </row>
    <row r="636" spans="2:5" ht="14.45" thickBot="1">
      <c r="B636" s="133"/>
      <c r="C636" s="134" t="s">
        <v>7458</v>
      </c>
      <c r="D636" s="135">
        <v>345697427</v>
      </c>
      <c r="E636" s="132" t="s">
        <v>778</v>
      </c>
    </row>
    <row r="637" spans="2:5" ht="14.45" thickBot="1">
      <c r="B637" s="133"/>
      <c r="C637" s="134" t="s">
        <v>7487</v>
      </c>
      <c r="D637" s="135">
        <v>347551338</v>
      </c>
      <c r="E637" s="132" t="s">
        <v>778</v>
      </c>
    </row>
    <row r="638" spans="2:5" ht="14.45" thickBot="1">
      <c r="B638" s="133"/>
      <c r="C638" s="134" t="s">
        <v>7458</v>
      </c>
      <c r="D638" s="135">
        <v>348879654</v>
      </c>
      <c r="E638" s="132" t="s">
        <v>778</v>
      </c>
    </row>
    <row r="639" spans="2:5" ht="14.45" thickBot="1">
      <c r="B639" s="133"/>
      <c r="C639" s="134" t="s">
        <v>7487</v>
      </c>
      <c r="D639" s="135">
        <v>350984200</v>
      </c>
      <c r="E639" s="132" t="s">
        <v>778</v>
      </c>
    </row>
    <row r="640" spans="2:5" ht="14.45" thickBot="1">
      <c r="B640" s="133"/>
      <c r="C640" s="134" t="s">
        <v>7466</v>
      </c>
      <c r="D640" s="135">
        <v>354101985</v>
      </c>
      <c r="E640" s="132" t="s">
        <v>778</v>
      </c>
    </row>
    <row r="641" spans="2:5" ht="14.45" thickBot="1">
      <c r="B641" s="133"/>
      <c r="C641" s="134" t="s">
        <v>7458</v>
      </c>
      <c r="D641" s="135">
        <v>357836785</v>
      </c>
      <c r="E641" s="132" t="s">
        <v>778</v>
      </c>
    </row>
    <row r="642" spans="2:5" ht="14.45" thickBot="1">
      <c r="B642" s="133"/>
      <c r="C642" s="134" t="s">
        <v>7487</v>
      </c>
      <c r="D642" s="135">
        <v>360663792</v>
      </c>
      <c r="E642" s="132" t="s">
        <v>778</v>
      </c>
    </row>
    <row r="643" spans="2:5" ht="14.45" thickBot="1">
      <c r="B643" s="133"/>
      <c r="C643" s="134" t="s">
        <v>7487</v>
      </c>
      <c r="D643" s="135">
        <v>360663792</v>
      </c>
      <c r="E643" s="132" t="s">
        <v>778</v>
      </c>
    </row>
    <row r="644" spans="2:5" ht="14.45" thickBot="1">
      <c r="B644" s="133"/>
      <c r="C644" s="134" t="s">
        <v>7466</v>
      </c>
      <c r="D644" s="135">
        <v>368759349</v>
      </c>
      <c r="E644" s="132" t="s">
        <v>778</v>
      </c>
    </row>
    <row r="645" spans="2:5" ht="14.45" thickBot="1">
      <c r="B645" s="133"/>
      <c r="C645" s="134" t="s">
        <v>7458</v>
      </c>
      <c r="D645" s="135">
        <v>369189892</v>
      </c>
      <c r="E645" s="132" t="s">
        <v>778</v>
      </c>
    </row>
    <row r="646" spans="2:5" ht="14.45" thickBot="1">
      <c r="B646" s="133"/>
      <c r="C646" s="134" t="s">
        <v>7461</v>
      </c>
      <c r="D646" s="135">
        <v>375305680</v>
      </c>
      <c r="E646" s="132" t="s">
        <v>778</v>
      </c>
    </row>
    <row r="647" spans="2:5" ht="14.45" thickBot="1">
      <c r="B647" s="133"/>
      <c r="C647" s="134" t="s">
        <v>7487</v>
      </c>
      <c r="D647" s="135">
        <v>384351465</v>
      </c>
      <c r="E647" s="132" t="s">
        <v>778</v>
      </c>
    </row>
    <row r="648" spans="2:5" ht="14.45" thickBot="1">
      <c r="B648" s="133"/>
      <c r="C648" s="134" t="s">
        <v>7461</v>
      </c>
      <c r="D648" s="135">
        <v>390126837</v>
      </c>
      <c r="E648" s="132" t="s">
        <v>778</v>
      </c>
    </row>
    <row r="649" spans="2:5" ht="14.45" thickBot="1">
      <c r="B649" s="133"/>
      <c r="C649" s="134" t="s">
        <v>7495</v>
      </c>
      <c r="D649" s="135">
        <v>400549493</v>
      </c>
      <c r="E649" s="132" t="s">
        <v>778</v>
      </c>
    </row>
    <row r="650" spans="2:5" ht="14.45" thickBot="1">
      <c r="B650" s="133"/>
      <c r="C650" s="134" t="s">
        <v>7487</v>
      </c>
      <c r="D650" s="135">
        <v>402332505</v>
      </c>
      <c r="E650" s="132" t="s">
        <v>778</v>
      </c>
    </row>
    <row r="651" spans="2:5" ht="14.45" thickBot="1">
      <c r="B651" s="133"/>
      <c r="C651" s="134" t="s">
        <v>7458</v>
      </c>
      <c r="D651" s="135">
        <v>411440756</v>
      </c>
      <c r="E651" s="132" t="s">
        <v>778</v>
      </c>
    </row>
    <row r="652" spans="2:5" ht="14.45" thickBot="1">
      <c r="B652" s="133"/>
      <c r="C652" s="134" t="s">
        <v>7461</v>
      </c>
      <c r="D652" s="135">
        <v>438241666</v>
      </c>
      <c r="E652" s="132" t="s">
        <v>778</v>
      </c>
    </row>
    <row r="653" spans="2:5" ht="14.45" thickBot="1">
      <c r="B653" s="133"/>
      <c r="C653" s="134" t="s">
        <v>7461</v>
      </c>
      <c r="D653" s="135">
        <v>470926856</v>
      </c>
      <c r="E653" s="132" t="s">
        <v>778</v>
      </c>
    </row>
    <row r="654" spans="2:5" ht="14.45" thickBot="1">
      <c r="B654" s="133"/>
      <c r="C654" s="134" t="s">
        <v>7461</v>
      </c>
      <c r="D654" s="135">
        <v>475545434</v>
      </c>
      <c r="E654" s="132" t="s">
        <v>778</v>
      </c>
    </row>
    <row r="655" spans="2:5" ht="14.45" thickBot="1">
      <c r="B655" s="133"/>
      <c r="C655" s="134" t="s">
        <v>7458</v>
      </c>
      <c r="D655" s="135">
        <v>480506205</v>
      </c>
      <c r="E655" s="132" t="s">
        <v>778</v>
      </c>
    </row>
    <row r="656" spans="2:5" ht="14.45" thickBot="1">
      <c r="B656" s="133"/>
      <c r="C656" s="134" t="s">
        <v>7461</v>
      </c>
      <c r="D656" s="135">
        <v>489556451</v>
      </c>
      <c r="E656" s="132" t="s">
        <v>778</v>
      </c>
    </row>
    <row r="657" spans="2:5" ht="14.45" thickBot="1">
      <c r="B657" s="133"/>
      <c r="C657" s="134" t="s">
        <v>7458</v>
      </c>
      <c r="D657" s="135">
        <v>500092641</v>
      </c>
      <c r="E657" s="132" t="s">
        <v>778</v>
      </c>
    </row>
    <row r="658" spans="2:5" ht="14.45" thickBot="1">
      <c r="B658" s="133"/>
      <c r="C658" s="134" t="s">
        <v>7461</v>
      </c>
      <c r="D658" s="135">
        <v>500254882</v>
      </c>
      <c r="E658" s="132" t="s">
        <v>778</v>
      </c>
    </row>
    <row r="659" spans="2:5" ht="14.45" thickBot="1">
      <c r="B659" s="133"/>
      <c r="C659" s="134" t="s">
        <v>7458</v>
      </c>
      <c r="D659" s="135">
        <v>502449416</v>
      </c>
      <c r="E659" s="132" t="s">
        <v>778</v>
      </c>
    </row>
    <row r="660" spans="2:5" ht="14.45" thickBot="1">
      <c r="B660" s="133"/>
      <c r="C660" s="134" t="s">
        <v>7461</v>
      </c>
      <c r="D660" s="135">
        <v>503228373</v>
      </c>
      <c r="E660" s="132" t="s">
        <v>778</v>
      </c>
    </row>
    <row r="661" spans="2:5" ht="14.45" thickBot="1">
      <c r="B661" s="133"/>
      <c r="C661" s="134" t="s">
        <v>7461</v>
      </c>
      <c r="D661" s="135">
        <v>504802654</v>
      </c>
      <c r="E661" s="132" t="s">
        <v>778</v>
      </c>
    </row>
    <row r="662" spans="2:5" ht="14.45" thickBot="1">
      <c r="B662" s="133"/>
      <c r="C662" s="134" t="s">
        <v>7461</v>
      </c>
      <c r="D662" s="135">
        <v>505374034</v>
      </c>
      <c r="E662" s="132" t="s">
        <v>778</v>
      </c>
    </row>
    <row r="663" spans="2:5" ht="14.45" thickBot="1">
      <c r="B663" s="133"/>
      <c r="C663" s="134" t="s">
        <v>7461</v>
      </c>
      <c r="D663" s="135">
        <v>505374034</v>
      </c>
      <c r="E663" s="132" t="s">
        <v>778</v>
      </c>
    </row>
    <row r="664" spans="2:5" ht="14.45" thickBot="1">
      <c r="B664" s="133"/>
      <c r="C664" s="134" t="s">
        <v>7461</v>
      </c>
      <c r="D664" s="135">
        <v>513499331</v>
      </c>
      <c r="E664" s="132" t="s">
        <v>778</v>
      </c>
    </row>
    <row r="665" spans="2:5" ht="14.45" thickBot="1">
      <c r="B665" s="133"/>
      <c r="C665" s="134" t="s">
        <v>7461</v>
      </c>
      <c r="D665" s="135">
        <v>520565840</v>
      </c>
      <c r="E665" s="132" t="s">
        <v>778</v>
      </c>
    </row>
    <row r="666" spans="2:5" ht="14.45" thickBot="1">
      <c r="B666" s="133"/>
      <c r="C666" s="134" t="s">
        <v>7487</v>
      </c>
      <c r="D666" s="135">
        <v>524119001</v>
      </c>
      <c r="E666" s="132" t="s">
        <v>778</v>
      </c>
    </row>
    <row r="667" spans="2:5" ht="14.45" thickBot="1">
      <c r="B667" s="133"/>
      <c r="C667" s="134" t="s">
        <v>7461</v>
      </c>
      <c r="D667" s="135">
        <v>526474937</v>
      </c>
      <c r="E667" s="132" t="s">
        <v>778</v>
      </c>
    </row>
    <row r="668" spans="2:5" ht="14.45" thickBot="1">
      <c r="B668" s="133"/>
      <c r="C668" s="134" t="s">
        <v>7495</v>
      </c>
      <c r="D668" s="135">
        <v>542215432</v>
      </c>
      <c r="E668" s="132" t="s">
        <v>778</v>
      </c>
    </row>
    <row r="669" spans="2:5" ht="14.45" thickBot="1">
      <c r="B669" s="133"/>
      <c r="C669" s="134" t="s">
        <v>7458</v>
      </c>
      <c r="D669" s="135">
        <v>604010470</v>
      </c>
      <c r="E669" s="132" t="s">
        <v>778</v>
      </c>
    </row>
    <row r="670" spans="2:5" ht="14.45" thickBot="1">
      <c r="B670" s="133"/>
      <c r="C670" s="134" t="s">
        <v>7495</v>
      </c>
      <c r="D670" s="135">
        <v>641675924</v>
      </c>
      <c r="E670" s="132" t="s">
        <v>778</v>
      </c>
    </row>
    <row r="671" spans="2:5" ht="14.45" thickBot="1">
      <c r="B671" s="133"/>
      <c r="C671" s="134" t="s">
        <v>7458</v>
      </c>
      <c r="D671" s="135">
        <v>659193489</v>
      </c>
      <c r="E671" s="132" t="s">
        <v>778</v>
      </c>
    </row>
    <row r="672" spans="2:5" ht="14.45" thickBot="1">
      <c r="B672" s="133"/>
      <c r="C672" s="134" t="s">
        <v>7488</v>
      </c>
      <c r="D672" s="135">
        <v>666185990</v>
      </c>
      <c r="E672" s="132" t="s">
        <v>778</v>
      </c>
    </row>
    <row r="673" spans="2:5" ht="14.45" thickBot="1">
      <c r="B673" s="133"/>
      <c r="C673" s="134" t="s">
        <v>7488</v>
      </c>
      <c r="D673" s="135">
        <v>670883954</v>
      </c>
      <c r="E673" s="132" t="s">
        <v>778</v>
      </c>
    </row>
    <row r="674" spans="2:5" ht="14.45" thickBot="1">
      <c r="B674" s="133"/>
      <c r="C674" s="134" t="s">
        <v>7488</v>
      </c>
      <c r="D674" s="135">
        <v>670883960</v>
      </c>
      <c r="E674" s="132" t="s">
        <v>778</v>
      </c>
    </row>
    <row r="675" spans="2:5" ht="14.45" thickBot="1">
      <c r="B675" s="133"/>
      <c r="C675" s="134" t="s">
        <v>7458</v>
      </c>
      <c r="D675" s="135">
        <v>672856019</v>
      </c>
      <c r="E675" s="132" t="s">
        <v>778</v>
      </c>
    </row>
    <row r="676" spans="2:5" ht="14.45" thickBot="1">
      <c r="B676" s="133"/>
      <c r="C676" s="134" t="s">
        <v>7495</v>
      </c>
      <c r="D676" s="135">
        <v>691937768</v>
      </c>
      <c r="E676" s="132" t="s">
        <v>778</v>
      </c>
    </row>
    <row r="677" spans="2:5" ht="14.45" thickBot="1">
      <c r="B677" s="133"/>
      <c r="C677" s="134" t="s">
        <v>7458</v>
      </c>
      <c r="D677" s="135">
        <v>692229243</v>
      </c>
      <c r="E677" s="132" t="s">
        <v>778</v>
      </c>
    </row>
    <row r="678" spans="2:5" ht="14.45" thickBot="1">
      <c r="B678" s="133"/>
      <c r="C678" s="134" t="s">
        <v>7466</v>
      </c>
      <c r="D678" s="135">
        <v>708203315</v>
      </c>
      <c r="E678" s="132" t="s">
        <v>778</v>
      </c>
    </row>
    <row r="679" spans="2:5" ht="14.45" thickBot="1">
      <c r="B679" s="133"/>
      <c r="C679" s="134" t="s">
        <v>7458</v>
      </c>
      <c r="D679" s="135">
        <v>709346416</v>
      </c>
      <c r="E679" s="132" t="s">
        <v>778</v>
      </c>
    </row>
    <row r="680" spans="2:5" ht="14.45" thickBot="1">
      <c r="B680" s="133"/>
      <c r="C680" s="134" t="s">
        <v>7458</v>
      </c>
      <c r="D680" s="135">
        <v>731932776</v>
      </c>
      <c r="E680" s="132" t="s">
        <v>778</v>
      </c>
    </row>
    <row r="681" spans="2:5" ht="14.45" thickBot="1">
      <c r="B681" s="133"/>
      <c r="C681" s="134" t="s">
        <v>7461</v>
      </c>
      <c r="D681" s="135">
        <v>767878691</v>
      </c>
      <c r="E681" s="132" t="s">
        <v>778</v>
      </c>
    </row>
    <row r="682" spans="2:5" ht="14.45" thickBot="1">
      <c r="B682" s="133"/>
      <c r="C682" s="134" t="s">
        <v>7487</v>
      </c>
      <c r="D682" s="135">
        <v>781504200</v>
      </c>
      <c r="E682" s="132" t="s">
        <v>778</v>
      </c>
    </row>
    <row r="683" spans="2:5" ht="14.45" thickBot="1">
      <c r="B683" s="133"/>
      <c r="C683" s="134" t="s">
        <v>7488</v>
      </c>
      <c r="D683" s="135">
        <v>793843100</v>
      </c>
      <c r="E683" s="132" t="s">
        <v>778</v>
      </c>
    </row>
    <row r="684" spans="2:5" ht="14.45" thickBot="1">
      <c r="B684" s="133"/>
      <c r="C684" s="134" t="s">
        <v>7458</v>
      </c>
      <c r="D684" s="135">
        <v>800852453</v>
      </c>
      <c r="E684" s="132" t="s">
        <v>778</v>
      </c>
    </row>
    <row r="685" spans="2:5" ht="14.45" thickBot="1">
      <c r="B685" s="133"/>
      <c r="C685" s="134" t="s">
        <v>7488</v>
      </c>
      <c r="D685" s="135">
        <v>836300565</v>
      </c>
      <c r="E685" s="132" t="s">
        <v>778</v>
      </c>
    </row>
    <row r="686" spans="2:5" ht="14.45" thickBot="1">
      <c r="B686" s="133"/>
      <c r="C686" s="134" t="s">
        <v>7488</v>
      </c>
      <c r="D686" s="135">
        <v>836300573</v>
      </c>
      <c r="E686" s="132" t="s">
        <v>778</v>
      </c>
    </row>
    <row r="687" spans="2:5" ht="14.45" thickBot="1">
      <c r="B687" s="133"/>
      <c r="C687" s="134" t="s">
        <v>7488</v>
      </c>
      <c r="D687" s="135">
        <v>841379649</v>
      </c>
      <c r="E687" s="132" t="s">
        <v>778</v>
      </c>
    </row>
    <row r="688" spans="2:5" ht="14.45" thickBot="1">
      <c r="B688" s="133"/>
      <c r="C688" s="134" t="s">
        <v>7487</v>
      </c>
      <c r="D688" s="135">
        <v>849036486</v>
      </c>
      <c r="E688" s="132" t="s">
        <v>778</v>
      </c>
    </row>
    <row r="689" spans="2:5" ht="14.45" thickBot="1">
      <c r="B689" s="133"/>
      <c r="C689" s="134" t="s">
        <v>7488</v>
      </c>
      <c r="D689" s="135">
        <v>853412515</v>
      </c>
      <c r="E689" s="132" t="s">
        <v>778</v>
      </c>
    </row>
    <row r="690" spans="2:5" ht="14.45" thickBot="1">
      <c r="B690" s="133"/>
      <c r="C690" s="134" t="s">
        <v>7488</v>
      </c>
      <c r="D690" s="135">
        <v>879084704</v>
      </c>
      <c r="E690" s="132" t="s">
        <v>778</v>
      </c>
    </row>
    <row r="691" spans="2:5" ht="14.45" thickBot="1">
      <c r="B691" s="133"/>
      <c r="C691" s="134" t="s">
        <v>7488</v>
      </c>
      <c r="D691" s="135">
        <v>879084713</v>
      </c>
      <c r="E691" s="132" t="s">
        <v>778</v>
      </c>
    </row>
    <row r="692" spans="2:5" ht="14.45" thickBot="1">
      <c r="B692" s="133"/>
      <c r="C692" s="134" t="s">
        <v>7466</v>
      </c>
      <c r="D692" s="135">
        <v>910009797</v>
      </c>
      <c r="E692" s="132" t="s">
        <v>778</v>
      </c>
    </row>
    <row r="693" spans="2:5" ht="14.45" thickBot="1">
      <c r="B693" s="133"/>
      <c r="C693" s="134" t="s">
        <v>7458</v>
      </c>
      <c r="D693" s="135">
        <v>1106459866</v>
      </c>
      <c r="E693" s="132" t="s">
        <v>778</v>
      </c>
    </row>
    <row r="694" spans="2:5" ht="14.45" thickBot="1">
      <c r="B694" s="133"/>
      <c r="C694" s="134" t="s">
        <v>7487</v>
      </c>
      <c r="D694" s="135">
        <v>1147303697</v>
      </c>
      <c r="E694" s="132" t="s">
        <v>778</v>
      </c>
    </row>
    <row r="695" spans="2:5" ht="14.45" thickBot="1">
      <c r="B695" s="133"/>
      <c r="C695" s="134" t="s">
        <v>7458</v>
      </c>
      <c r="D695" s="135">
        <v>1181837196</v>
      </c>
      <c r="E695" s="132" t="s">
        <v>778</v>
      </c>
    </row>
    <row r="696" spans="2:5" ht="14.45" thickBot="1">
      <c r="B696" s="133"/>
      <c r="C696" s="134" t="s">
        <v>7458</v>
      </c>
      <c r="D696" s="135">
        <v>1181837235</v>
      </c>
      <c r="E696" s="132" t="s">
        <v>778</v>
      </c>
    </row>
    <row r="697" spans="2:5" ht="14.45" thickBot="1">
      <c r="B697" s="133"/>
      <c r="C697" s="134" t="s">
        <v>7487</v>
      </c>
      <c r="D697" s="135">
        <v>1181958152</v>
      </c>
      <c r="E697" s="132" t="s">
        <v>778</v>
      </c>
    </row>
    <row r="698" spans="2:5" ht="14.45" thickBot="1">
      <c r="B698" s="133"/>
      <c r="C698" s="134" t="s">
        <v>7458</v>
      </c>
      <c r="D698" s="135">
        <v>1423044661</v>
      </c>
      <c r="E698" s="132" t="s">
        <v>778</v>
      </c>
    </row>
    <row r="699" spans="2:5" ht="14.45" thickBot="1">
      <c r="B699" s="133"/>
      <c r="C699" s="134" t="s">
        <v>7488</v>
      </c>
      <c r="D699" s="135">
        <v>1587686188</v>
      </c>
      <c r="E699" s="132" t="s">
        <v>778</v>
      </c>
    </row>
    <row r="700" spans="2:5" ht="14.45" thickBot="1">
      <c r="B700" s="133"/>
      <c r="C700" s="134" t="s">
        <v>7487</v>
      </c>
      <c r="D700" s="135">
        <v>1823509800</v>
      </c>
      <c r="E700" s="132" t="s">
        <v>778</v>
      </c>
    </row>
    <row r="701" spans="2:5" ht="14.45" thickBot="1">
      <c r="B701" s="133"/>
      <c r="C701" s="134" t="s">
        <v>7476</v>
      </c>
      <c r="D701" s="135">
        <v>2251642248</v>
      </c>
      <c r="E701" s="132" t="s">
        <v>778</v>
      </c>
    </row>
    <row r="702" spans="2:5">
      <c r="B702" s="133"/>
      <c r="C702" s="134" t="s">
        <v>7487</v>
      </c>
      <c r="D702" s="135">
        <v>3241726260</v>
      </c>
      <c r="E702" s="132" t="s">
        <v>778</v>
      </c>
    </row>
    <row r="703" spans="2:5">
      <c r="B703" s="133" t="s">
        <v>7502</v>
      </c>
      <c r="C703" s="134" t="s">
        <v>7503</v>
      </c>
      <c r="D703" s="135">
        <v>26462408</v>
      </c>
      <c r="E703" s="241" t="s">
        <v>650</v>
      </c>
    </row>
    <row r="704" spans="2:5">
      <c r="B704" s="133" t="s">
        <v>7504</v>
      </c>
      <c r="C704" s="134" t="s">
        <v>7505</v>
      </c>
      <c r="D704" s="135">
        <v>27137741</v>
      </c>
      <c r="E704" s="241" t="s">
        <v>650</v>
      </c>
    </row>
    <row r="705" spans="2:5">
      <c r="B705" s="133" t="s">
        <v>7506</v>
      </c>
      <c r="C705" s="134" t="s">
        <v>7507</v>
      </c>
      <c r="D705" s="135">
        <v>27771250</v>
      </c>
      <c r="E705" s="241" t="s">
        <v>650</v>
      </c>
    </row>
    <row r="706" spans="2:5">
      <c r="B706" s="133" t="s">
        <v>7508</v>
      </c>
      <c r="C706" s="134" t="s">
        <v>7509</v>
      </c>
      <c r="D706" s="135">
        <v>28956474</v>
      </c>
      <c r="E706" s="241" t="s">
        <v>650</v>
      </c>
    </row>
    <row r="707" spans="2:5">
      <c r="B707" s="133" t="s">
        <v>7506</v>
      </c>
      <c r="C707" s="134" t="s">
        <v>7510</v>
      </c>
      <c r="D707" s="135">
        <v>29236424</v>
      </c>
      <c r="E707" s="241" t="s">
        <v>650</v>
      </c>
    </row>
    <row r="708" spans="2:5">
      <c r="B708" s="133" t="s">
        <v>7511</v>
      </c>
      <c r="C708" s="134" t="s">
        <v>7512</v>
      </c>
      <c r="D708" s="135">
        <v>29805361</v>
      </c>
      <c r="E708" s="241" t="s">
        <v>650</v>
      </c>
    </row>
    <row r="709" spans="2:5">
      <c r="B709" s="133" t="s">
        <v>7502</v>
      </c>
      <c r="C709" s="134" t="s">
        <v>7513</v>
      </c>
      <c r="D709" s="135">
        <v>30076954</v>
      </c>
      <c r="E709" s="241" t="s">
        <v>650</v>
      </c>
    </row>
    <row r="710" spans="2:5">
      <c r="B710" s="133" t="s">
        <v>7514</v>
      </c>
      <c r="C710" s="134" t="s">
        <v>7515</v>
      </c>
      <c r="D710" s="135">
        <v>30213489</v>
      </c>
      <c r="E710" s="241" t="s">
        <v>650</v>
      </c>
    </row>
    <row r="711" spans="2:5">
      <c r="B711" s="133" t="s">
        <v>7516</v>
      </c>
      <c r="C711" s="134" t="s">
        <v>7517</v>
      </c>
      <c r="D711" s="135">
        <v>30345000</v>
      </c>
      <c r="E711" s="241" t="s">
        <v>650</v>
      </c>
    </row>
    <row r="712" spans="2:5">
      <c r="B712" s="133" t="s">
        <v>7502</v>
      </c>
      <c r="C712" s="134" t="s">
        <v>7518</v>
      </c>
      <c r="D712" s="135">
        <v>30716018</v>
      </c>
      <c r="E712" s="241" t="s">
        <v>650</v>
      </c>
    </row>
    <row r="713" spans="2:5">
      <c r="B713" s="133" t="s">
        <v>7502</v>
      </c>
      <c r="C713" s="134" t="s">
        <v>7519</v>
      </c>
      <c r="D713" s="135">
        <v>30734861</v>
      </c>
      <c r="E713" s="241" t="s">
        <v>650</v>
      </c>
    </row>
    <row r="714" spans="2:5">
      <c r="B714" s="133" t="s">
        <v>7502</v>
      </c>
      <c r="C714" s="134" t="s">
        <v>7520</v>
      </c>
      <c r="D714" s="135">
        <v>31038279</v>
      </c>
      <c r="E714" s="241" t="s">
        <v>650</v>
      </c>
    </row>
    <row r="715" spans="2:5">
      <c r="B715" s="133" t="s">
        <v>7502</v>
      </c>
      <c r="C715" s="134" t="s">
        <v>7521</v>
      </c>
      <c r="D715" s="135">
        <v>31252771</v>
      </c>
      <c r="E715" s="241" t="s">
        <v>650</v>
      </c>
    </row>
    <row r="716" spans="2:5">
      <c r="B716" s="133" t="s">
        <v>7502</v>
      </c>
      <c r="C716" s="134" t="s">
        <v>7522</v>
      </c>
      <c r="D716" s="135">
        <v>31553666</v>
      </c>
      <c r="E716" s="241" t="s">
        <v>650</v>
      </c>
    </row>
    <row r="717" spans="2:5">
      <c r="B717" s="133" t="s">
        <v>7506</v>
      </c>
      <c r="C717" s="134" t="s">
        <v>7523</v>
      </c>
      <c r="D717" s="135">
        <v>31695111</v>
      </c>
      <c r="E717" s="241" t="s">
        <v>650</v>
      </c>
    </row>
    <row r="718" spans="2:5">
      <c r="B718" s="133" t="s">
        <v>7524</v>
      </c>
      <c r="C718" s="134" t="s">
        <v>7525</v>
      </c>
      <c r="D718" s="135">
        <v>32080355</v>
      </c>
      <c r="E718" s="241" t="s">
        <v>650</v>
      </c>
    </row>
    <row r="719" spans="2:5">
      <c r="B719" s="133" t="s">
        <v>7502</v>
      </c>
      <c r="C719" s="134" t="s">
        <v>7526</v>
      </c>
      <c r="D719" s="135">
        <v>32738693</v>
      </c>
      <c r="E719" s="241" t="s">
        <v>650</v>
      </c>
    </row>
    <row r="720" spans="2:5">
      <c r="B720" s="133" t="s">
        <v>7504</v>
      </c>
      <c r="C720" s="134" t="s">
        <v>7527</v>
      </c>
      <c r="D720" s="135">
        <v>34267409</v>
      </c>
      <c r="E720" s="241" t="s">
        <v>650</v>
      </c>
    </row>
    <row r="721" spans="2:5">
      <c r="B721" s="133" t="s">
        <v>7528</v>
      </c>
      <c r="C721" s="134" t="s">
        <v>7529</v>
      </c>
      <c r="D721" s="135">
        <v>34909007</v>
      </c>
      <c r="E721" s="241" t="s">
        <v>650</v>
      </c>
    </row>
    <row r="722" spans="2:5">
      <c r="B722" s="133" t="s">
        <v>7530</v>
      </c>
      <c r="C722" s="134" t="s">
        <v>7531</v>
      </c>
      <c r="D722" s="135">
        <v>34912486</v>
      </c>
      <c r="E722" s="241" t="s">
        <v>650</v>
      </c>
    </row>
    <row r="723" spans="2:5">
      <c r="B723" s="133" t="s">
        <v>7530</v>
      </c>
      <c r="C723" s="134" t="s">
        <v>7532</v>
      </c>
      <c r="D723" s="135">
        <v>35108348</v>
      </c>
      <c r="E723" s="241" t="s">
        <v>650</v>
      </c>
    </row>
    <row r="724" spans="2:5">
      <c r="B724" s="133" t="s">
        <v>7506</v>
      </c>
      <c r="C724" s="134" t="s">
        <v>7533</v>
      </c>
      <c r="D724" s="135">
        <v>35644887</v>
      </c>
      <c r="E724" s="241" t="s">
        <v>650</v>
      </c>
    </row>
    <row r="725" spans="2:5">
      <c r="B725" s="133" t="s">
        <v>7508</v>
      </c>
      <c r="C725" s="134" t="s">
        <v>7534</v>
      </c>
      <c r="D725" s="135">
        <v>36259480</v>
      </c>
      <c r="E725" s="241" t="s">
        <v>650</v>
      </c>
    </row>
    <row r="726" spans="2:5">
      <c r="B726" s="133" t="s">
        <v>7535</v>
      </c>
      <c r="C726" s="134" t="s">
        <v>7536</v>
      </c>
      <c r="D726" s="135">
        <v>36405000</v>
      </c>
      <c r="E726" s="241" t="s">
        <v>650</v>
      </c>
    </row>
    <row r="727" spans="2:5">
      <c r="B727" s="133" t="s">
        <v>7530</v>
      </c>
      <c r="C727" s="134" t="s">
        <v>7537</v>
      </c>
      <c r="D727" s="135">
        <v>36674958</v>
      </c>
      <c r="E727" s="241" t="s">
        <v>650</v>
      </c>
    </row>
    <row r="728" spans="2:5">
      <c r="B728" s="133" t="s">
        <v>7502</v>
      </c>
      <c r="C728" s="134" t="s">
        <v>7538</v>
      </c>
      <c r="D728" s="135">
        <v>37757768</v>
      </c>
      <c r="E728" s="241" t="s">
        <v>650</v>
      </c>
    </row>
    <row r="729" spans="2:5">
      <c r="B729" s="133" t="s">
        <v>7539</v>
      </c>
      <c r="C729" s="134" t="s">
        <v>7540</v>
      </c>
      <c r="D729" s="135">
        <v>37854817</v>
      </c>
      <c r="E729" s="241" t="s">
        <v>650</v>
      </c>
    </row>
    <row r="730" spans="2:5">
      <c r="B730" s="133" t="s">
        <v>7541</v>
      </c>
      <c r="C730" s="134" t="s">
        <v>7542</v>
      </c>
      <c r="D730" s="135">
        <v>38036150</v>
      </c>
      <c r="E730" s="241" t="s">
        <v>650</v>
      </c>
    </row>
    <row r="731" spans="2:5">
      <c r="B731" s="133" t="s">
        <v>7502</v>
      </c>
      <c r="C731" s="134" t="s">
        <v>7543</v>
      </c>
      <c r="D731" s="135">
        <v>38366581</v>
      </c>
      <c r="E731" s="241" t="s">
        <v>650</v>
      </c>
    </row>
    <row r="732" spans="2:5">
      <c r="B732" s="133" t="s">
        <v>7544</v>
      </c>
      <c r="C732" s="134" t="s">
        <v>7545</v>
      </c>
      <c r="D732" s="135">
        <v>39813665</v>
      </c>
      <c r="E732" s="241" t="s">
        <v>650</v>
      </c>
    </row>
    <row r="733" spans="2:5">
      <c r="B733" s="133" t="s">
        <v>7502</v>
      </c>
      <c r="C733" s="134" t="s">
        <v>7546</v>
      </c>
      <c r="D733" s="135">
        <v>40029160</v>
      </c>
      <c r="E733" s="241" t="s">
        <v>650</v>
      </c>
    </row>
    <row r="734" spans="2:5">
      <c r="B734" s="133" t="s">
        <v>7506</v>
      </c>
      <c r="C734" s="134" t="s">
        <v>7547</v>
      </c>
      <c r="D734" s="135">
        <v>40081911</v>
      </c>
      <c r="E734" s="241" t="s">
        <v>650</v>
      </c>
    </row>
    <row r="735" spans="2:5">
      <c r="B735" s="133" t="s">
        <v>7502</v>
      </c>
      <c r="C735" s="134" t="s">
        <v>7548</v>
      </c>
      <c r="D735" s="135">
        <v>40751523</v>
      </c>
      <c r="E735" s="241" t="s">
        <v>650</v>
      </c>
    </row>
    <row r="736" spans="2:5">
      <c r="B736" s="133" t="s">
        <v>7502</v>
      </c>
      <c r="C736" s="134" t="s">
        <v>7549</v>
      </c>
      <c r="D736" s="135">
        <v>41905894</v>
      </c>
      <c r="E736" s="241" t="s">
        <v>650</v>
      </c>
    </row>
    <row r="737" spans="2:5">
      <c r="B737" s="133" t="s">
        <v>7504</v>
      </c>
      <c r="C737" s="134" t="s">
        <v>7550</v>
      </c>
      <c r="D737" s="135">
        <v>42541260</v>
      </c>
      <c r="E737" s="241" t="s">
        <v>650</v>
      </c>
    </row>
    <row r="738" spans="2:5">
      <c r="B738" s="133" t="s">
        <v>7551</v>
      </c>
      <c r="C738" s="134" t="s">
        <v>7552</v>
      </c>
      <c r="D738" s="135">
        <v>44441654</v>
      </c>
      <c r="E738" s="241" t="s">
        <v>650</v>
      </c>
    </row>
    <row r="739" spans="2:5">
      <c r="B739" s="133" t="s">
        <v>7506</v>
      </c>
      <c r="C739" s="134" t="s">
        <v>7553</v>
      </c>
      <c r="D739" s="135">
        <v>45297319</v>
      </c>
      <c r="E739" s="241" t="s">
        <v>650</v>
      </c>
    </row>
    <row r="740" spans="2:5">
      <c r="B740" s="133" t="s">
        <v>7530</v>
      </c>
      <c r="C740" s="134" t="s">
        <v>7554</v>
      </c>
      <c r="D740" s="135">
        <v>46700329</v>
      </c>
      <c r="E740" s="241" t="s">
        <v>650</v>
      </c>
    </row>
    <row r="741" spans="2:5">
      <c r="B741" s="133" t="s">
        <v>7506</v>
      </c>
      <c r="C741" s="134" t="s">
        <v>7555</v>
      </c>
      <c r="D741" s="135">
        <v>46722624</v>
      </c>
      <c r="E741" s="241" t="s">
        <v>650</v>
      </c>
    </row>
    <row r="742" spans="2:5">
      <c r="B742" s="133" t="s">
        <v>7556</v>
      </c>
      <c r="C742" s="134" t="s">
        <v>7557</v>
      </c>
      <c r="D742" s="135">
        <v>47168711</v>
      </c>
      <c r="E742" s="241" t="s">
        <v>650</v>
      </c>
    </row>
    <row r="743" spans="2:5">
      <c r="B743" s="133" t="s">
        <v>7502</v>
      </c>
      <c r="C743" s="134" t="s">
        <v>7558</v>
      </c>
      <c r="D743" s="135">
        <v>48281954</v>
      </c>
      <c r="E743" s="241" t="s">
        <v>650</v>
      </c>
    </row>
    <row r="744" spans="2:5">
      <c r="B744" s="133" t="s">
        <v>7559</v>
      </c>
      <c r="C744" s="134" t="s">
        <v>7560</v>
      </c>
      <c r="D744" s="135">
        <v>48356878</v>
      </c>
      <c r="E744" s="241" t="s">
        <v>650</v>
      </c>
    </row>
    <row r="745" spans="2:5">
      <c r="B745" s="133" t="s">
        <v>7530</v>
      </c>
      <c r="C745" s="134" t="s">
        <v>7561</v>
      </c>
      <c r="D745" s="135">
        <v>49596405</v>
      </c>
      <c r="E745" s="241" t="s">
        <v>650</v>
      </c>
    </row>
    <row r="746" spans="2:5">
      <c r="B746" s="133" t="s">
        <v>7506</v>
      </c>
      <c r="C746" s="134" t="s">
        <v>7562</v>
      </c>
      <c r="D746" s="135">
        <v>51722025</v>
      </c>
      <c r="E746" s="241" t="s">
        <v>650</v>
      </c>
    </row>
    <row r="747" spans="2:5">
      <c r="B747" s="133" t="s">
        <v>7506</v>
      </c>
      <c r="C747" s="134" t="s">
        <v>7563</v>
      </c>
      <c r="D747" s="135">
        <v>52329095</v>
      </c>
      <c r="E747" s="241" t="s">
        <v>650</v>
      </c>
    </row>
    <row r="748" spans="2:5">
      <c r="B748" s="133" t="s">
        <v>7564</v>
      </c>
      <c r="C748" s="134" t="s">
        <v>7565</v>
      </c>
      <c r="D748" s="135">
        <v>52653707</v>
      </c>
      <c r="E748" s="241" t="s">
        <v>650</v>
      </c>
    </row>
    <row r="749" spans="2:5">
      <c r="B749" s="133" t="s">
        <v>7502</v>
      </c>
      <c r="C749" s="134" t="s">
        <v>7566</v>
      </c>
      <c r="D749" s="135">
        <v>53163439</v>
      </c>
      <c r="E749" s="241" t="s">
        <v>650</v>
      </c>
    </row>
    <row r="750" spans="2:5">
      <c r="B750" s="133" t="s">
        <v>7502</v>
      </c>
      <c r="C750" s="134" t="s">
        <v>7567</v>
      </c>
      <c r="D750" s="135">
        <v>53631480</v>
      </c>
      <c r="E750" s="241" t="s">
        <v>650</v>
      </c>
    </row>
    <row r="751" spans="2:5">
      <c r="B751" s="133" t="s">
        <v>7506</v>
      </c>
      <c r="C751" s="134" t="s">
        <v>7568</v>
      </c>
      <c r="D751" s="135">
        <v>55215293</v>
      </c>
      <c r="E751" s="241" t="s">
        <v>650</v>
      </c>
    </row>
    <row r="752" spans="2:5">
      <c r="B752" s="133" t="s">
        <v>7502</v>
      </c>
      <c r="C752" s="134" t="s">
        <v>7569</v>
      </c>
      <c r="D752" s="135">
        <v>56106765</v>
      </c>
      <c r="E752" s="241" t="s">
        <v>650</v>
      </c>
    </row>
    <row r="753" spans="2:5">
      <c r="B753" s="133" t="s">
        <v>7502</v>
      </c>
      <c r="C753" s="134" t="s">
        <v>7570</v>
      </c>
      <c r="D753" s="135">
        <v>56732361</v>
      </c>
      <c r="E753" s="241" t="s">
        <v>650</v>
      </c>
    </row>
    <row r="754" spans="2:5">
      <c r="B754" s="133" t="s">
        <v>7506</v>
      </c>
      <c r="C754" s="134" t="s">
        <v>7571</v>
      </c>
      <c r="D754" s="135">
        <v>57056180</v>
      </c>
      <c r="E754" s="241" t="s">
        <v>650</v>
      </c>
    </row>
    <row r="755" spans="2:5">
      <c r="B755" s="133" t="s">
        <v>7506</v>
      </c>
      <c r="C755" s="134" t="s">
        <v>7572</v>
      </c>
      <c r="D755" s="135">
        <v>58036218</v>
      </c>
      <c r="E755" s="241" t="s">
        <v>650</v>
      </c>
    </row>
    <row r="756" spans="2:5">
      <c r="B756" s="133" t="s">
        <v>7502</v>
      </c>
      <c r="C756" s="134" t="s">
        <v>7573</v>
      </c>
      <c r="D756" s="135">
        <v>58036247</v>
      </c>
      <c r="E756" s="241" t="s">
        <v>650</v>
      </c>
    </row>
    <row r="757" spans="2:5">
      <c r="B757" s="133" t="s">
        <v>7502</v>
      </c>
      <c r="C757" s="134" t="s">
        <v>7574</v>
      </c>
      <c r="D757" s="135">
        <v>59689436</v>
      </c>
      <c r="E757" s="241" t="s">
        <v>650</v>
      </c>
    </row>
    <row r="758" spans="2:5">
      <c r="B758" s="133" t="s">
        <v>7506</v>
      </c>
      <c r="C758" s="134" t="s">
        <v>7575</v>
      </c>
      <c r="D758" s="135">
        <v>60251383</v>
      </c>
      <c r="E758" s="241" t="s">
        <v>650</v>
      </c>
    </row>
    <row r="759" spans="2:5">
      <c r="B759" s="133" t="s">
        <v>7528</v>
      </c>
      <c r="C759" s="134" t="s">
        <v>7576</v>
      </c>
      <c r="D759" s="135">
        <v>62171916</v>
      </c>
      <c r="E759" s="241" t="s">
        <v>650</v>
      </c>
    </row>
    <row r="760" spans="2:5">
      <c r="B760" s="133" t="s">
        <v>7506</v>
      </c>
      <c r="C760" s="134" t="s">
        <v>7577</v>
      </c>
      <c r="D760" s="135">
        <v>62500574</v>
      </c>
      <c r="E760" s="241" t="s">
        <v>650</v>
      </c>
    </row>
    <row r="761" spans="2:5">
      <c r="B761" s="133" t="s">
        <v>7506</v>
      </c>
      <c r="C761" s="134" t="s">
        <v>7578</v>
      </c>
      <c r="D761" s="135">
        <v>62731820</v>
      </c>
      <c r="E761" s="241" t="s">
        <v>650</v>
      </c>
    </row>
    <row r="762" spans="2:5">
      <c r="B762" s="133" t="s">
        <v>7579</v>
      </c>
      <c r="C762" s="134" t="s">
        <v>7580</v>
      </c>
      <c r="D762" s="135">
        <v>63005798</v>
      </c>
      <c r="E762" s="241" t="s">
        <v>650</v>
      </c>
    </row>
    <row r="763" spans="2:5">
      <c r="B763" s="133" t="s">
        <v>7506</v>
      </c>
      <c r="C763" s="134" t="s">
        <v>7581</v>
      </c>
      <c r="D763" s="135">
        <v>66085993</v>
      </c>
      <c r="E763" s="241" t="s">
        <v>650</v>
      </c>
    </row>
    <row r="764" spans="2:5">
      <c r="B764" s="133" t="s">
        <v>7506</v>
      </c>
      <c r="C764" s="134" t="s">
        <v>7582</v>
      </c>
      <c r="D764" s="135">
        <v>66111154</v>
      </c>
      <c r="E764" s="241" t="s">
        <v>650</v>
      </c>
    </row>
    <row r="765" spans="2:5">
      <c r="B765" s="133" t="s">
        <v>7583</v>
      </c>
      <c r="C765" s="134" t="s">
        <v>7584</v>
      </c>
      <c r="D765" s="135">
        <v>67401330</v>
      </c>
      <c r="E765" s="241" t="s">
        <v>650</v>
      </c>
    </row>
    <row r="766" spans="2:5">
      <c r="B766" s="133" t="s">
        <v>7506</v>
      </c>
      <c r="C766" s="134" t="s">
        <v>7585</v>
      </c>
      <c r="D766" s="135">
        <v>67830001</v>
      </c>
      <c r="E766" s="241" t="s">
        <v>650</v>
      </c>
    </row>
    <row r="767" spans="2:5">
      <c r="B767" s="133" t="s">
        <v>7506</v>
      </c>
      <c r="C767" s="134" t="s">
        <v>7586</v>
      </c>
      <c r="D767" s="135">
        <v>68856662</v>
      </c>
      <c r="E767" s="241" t="s">
        <v>650</v>
      </c>
    </row>
    <row r="768" spans="2:5">
      <c r="B768" s="133" t="s">
        <v>7502</v>
      </c>
      <c r="C768" s="134" t="s">
        <v>7587</v>
      </c>
      <c r="D768" s="135">
        <v>71927841</v>
      </c>
      <c r="E768" s="241" t="s">
        <v>650</v>
      </c>
    </row>
    <row r="769" spans="2:5">
      <c r="B769" s="133" t="s">
        <v>7579</v>
      </c>
      <c r="C769" s="134" t="s">
        <v>7588</v>
      </c>
      <c r="D769" s="135">
        <v>73506105</v>
      </c>
      <c r="E769" s="241" t="s">
        <v>650</v>
      </c>
    </row>
    <row r="770" spans="2:5">
      <c r="B770" s="133" t="s">
        <v>7579</v>
      </c>
      <c r="C770" s="134" t="s">
        <v>7589</v>
      </c>
      <c r="D770" s="135">
        <v>81154976</v>
      </c>
      <c r="E770" s="241" t="s">
        <v>650</v>
      </c>
    </row>
    <row r="771" spans="2:5">
      <c r="B771" s="133" t="s">
        <v>7590</v>
      </c>
      <c r="C771" s="134" t="s">
        <v>7591</v>
      </c>
      <c r="D771" s="135">
        <v>82653667</v>
      </c>
      <c r="E771" s="241" t="s">
        <v>650</v>
      </c>
    </row>
    <row r="772" spans="2:5">
      <c r="B772" s="133" t="s">
        <v>7506</v>
      </c>
      <c r="C772" s="134" t="s">
        <v>7592</v>
      </c>
      <c r="D772" s="135">
        <v>84638886</v>
      </c>
      <c r="E772" s="241" t="s">
        <v>650</v>
      </c>
    </row>
    <row r="773" spans="2:5">
      <c r="B773" s="133" t="s">
        <v>7579</v>
      </c>
      <c r="C773" s="134" t="s">
        <v>7593</v>
      </c>
      <c r="D773" s="135">
        <v>85178365</v>
      </c>
      <c r="E773" s="241" t="s">
        <v>650</v>
      </c>
    </row>
    <row r="774" spans="2:5">
      <c r="B774" s="133" t="s">
        <v>7594</v>
      </c>
      <c r="C774" s="134" t="s">
        <v>7595</v>
      </c>
      <c r="D774" s="135">
        <v>90277391</v>
      </c>
      <c r="E774" s="241" t="s">
        <v>650</v>
      </c>
    </row>
    <row r="775" spans="2:5">
      <c r="B775" s="133" t="s">
        <v>7502</v>
      </c>
      <c r="C775" s="134" t="s">
        <v>7596</v>
      </c>
      <c r="D775" s="135">
        <v>92571448</v>
      </c>
      <c r="E775" s="241" t="s">
        <v>650</v>
      </c>
    </row>
    <row r="776" spans="2:5">
      <c r="B776" s="133" t="s">
        <v>7544</v>
      </c>
      <c r="C776" s="134" t="s">
        <v>7597</v>
      </c>
      <c r="D776" s="135">
        <v>96881389</v>
      </c>
      <c r="E776" s="241" t="s">
        <v>650</v>
      </c>
    </row>
    <row r="777" spans="2:5">
      <c r="B777" s="133" t="s">
        <v>7506</v>
      </c>
      <c r="C777" s="134" t="s">
        <v>7598</v>
      </c>
      <c r="D777" s="135">
        <v>97462125</v>
      </c>
      <c r="E777" s="241" t="s">
        <v>650</v>
      </c>
    </row>
    <row r="778" spans="2:5">
      <c r="B778" s="133" t="s">
        <v>7530</v>
      </c>
      <c r="C778" s="134" t="s">
        <v>7599</v>
      </c>
      <c r="D778" s="135">
        <v>98432668</v>
      </c>
      <c r="E778" s="241" t="s">
        <v>650</v>
      </c>
    </row>
    <row r="779" spans="2:5">
      <c r="B779" s="133" t="s">
        <v>7504</v>
      </c>
      <c r="C779" s="134" t="s">
        <v>7600</v>
      </c>
      <c r="D779" s="135">
        <v>104330918</v>
      </c>
      <c r="E779" s="241" t="s">
        <v>650</v>
      </c>
    </row>
    <row r="780" spans="2:5">
      <c r="B780" s="133" t="s">
        <v>7502</v>
      </c>
      <c r="C780" s="134" t="s">
        <v>7601</v>
      </c>
      <c r="D780" s="135">
        <v>105299487</v>
      </c>
      <c r="E780" s="241" t="s">
        <v>650</v>
      </c>
    </row>
    <row r="781" spans="2:5">
      <c r="B781" s="133" t="s">
        <v>7506</v>
      </c>
      <c r="C781" s="134" t="s">
        <v>7602</v>
      </c>
      <c r="D781" s="135">
        <v>105389873</v>
      </c>
      <c r="E781" s="241" t="s">
        <v>650</v>
      </c>
    </row>
    <row r="782" spans="2:5">
      <c r="B782" s="133" t="s">
        <v>7504</v>
      </c>
      <c r="C782" s="134" t="s">
        <v>7603</v>
      </c>
      <c r="D782" s="135">
        <v>110132874</v>
      </c>
      <c r="E782" s="241" t="s">
        <v>650</v>
      </c>
    </row>
    <row r="783" spans="2:5">
      <c r="B783" s="133" t="s">
        <v>7502</v>
      </c>
      <c r="C783" s="134" t="s">
        <v>7604</v>
      </c>
      <c r="D783" s="135">
        <v>111659767</v>
      </c>
      <c r="E783" s="241" t="s">
        <v>650</v>
      </c>
    </row>
    <row r="784" spans="2:5">
      <c r="B784" s="133" t="s">
        <v>7502</v>
      </c>
      <c r="C784" s="134" t="s">
        <v>7605</v>
      </c>
      <c r="D784" s="135">
        <v>112109638</v>
      </c>
      <c r="E784" s="241" t="s">
        <v>650</v>
      </c>
    </row>
    <row r="785" spans="2:5">
      <c r="B785" s="133" t="s">
        <v>7583</v>
      </c>
      <c r="C785" s="134" t="s">
        <v>7606</v>
      </c>
      <c r="D785" s="135">
        <v>112290545</v>
      </c>
      <c r="E785" s="241" t="s">
        <v>650</v>
      </c>
    </row>
    <row r="786" spans="2:5">
      <c r="B786" s="133" t="s">
        <v>7528</v>
      </c>
      <c r="C786" s="134" t="s">
        <v>7607</v>
      </c>
      <c r="D786" s="135">
        <v>112553695</v>
      </c>
      <c r="E786" s="241" t="s">
        <v>650</v>
      </c>
    </row>
    <row r="787" spans="2:5">
      <c r="B787" s="133" t="s">
        <v>7502</v>
      </c>
      <c r="C787" s="134" t="s">
        <v>7608</v>
      </c>
      <c r="D787" s="135">
        <v>113828575</v>
      </c>
      <c r="E787" s="241" t="s">
        <v>650</v>
      </c>
    </row>
    <row r="788" spans="2:5">
      <c r="B788" s="133" t="s">
        <v>7504</v>
      </c>
      <c r="C788" s="134" t="s">
        <v>7609</v>
      </c>
      <c r="D788" s="135">
        <v>114978035</v>
      </c>
      <c r="E788" s="241" t="s">
        <v>650</v>
      </c>
    </row>
    <row r="789" spans="2:5">
      <c r="B789" s="133" t="s">
        <v>7506</v>
      </c>
      <c r="C789" s="134" t="s">
        <v>7610</v>
      </c>
      <c r="D789" s="135">
        <v>116670710</v>
      </c>
      <c r="E789" s="241" t="s">
        <v>650</v>
      </c>
    </row>
    <row r="790" spans="2:5">
      <c r="B790" s="133" t="s">
        <v>7583</v>
      </c>
      <c r="C790" s="134" t="s">
        <v>7611</v>
      </c>
      <c r="D790" s="135">
        <v>118700788</v>
      </c>
      <c r="E790" s="241" t="s">
        <v>650</v>
      </c>
    </row>
    <row r="791" spans="2:5">
      <c r="B791" s="133" t="s">
        <v>7502</v>
      </c>
      <c r="C791" s="134" t="s">
        <v>7612</v>
      </c>
      <c r="D791" s="135">
        <v>119075454</v>
      </c>
      <c r="E791" s="241" t="s">
        <v>650</v>
      </c>
    </row>
    <row r="792" spans="2:5">
      <c r="B792" s="133" t="s">
        <v>7506</v>
      </c>
      <c r="C792" s="134" t="s">
        <v>7613</v>
      </c>
      <c r="D792" s="135">
        <v>121901200</v>
      </c>
      <c r="E792" s="241" t="s">
        <v>650</v>
      </c>
    </row>
    <row r="793" spans="2:5">
      <c r="B793" s="133" t="s">
        <v>7579</v>
      </c>
      <c r="C793" s="134" t="s">
        <v>7614</v>
      </c>
      <c r="D793" s="135">
        <v>122084746</v>
      </c>
      <c r="E793" s="241" t="s">
        <v>650</v>
      </c>
    </row>
    <row r="794" spans="2:5">
      <c r="B794" s="133" t="s">
        <v>7502</v>
      </c>
      <c r="C794" s="134" t="s">
        <v>7615</v>
      </c>
      <c r="D794" s="135">
        <v>128844519</v>
      </c>
      <c r="E794" s="241" t="s">
        <v>650</v>
      </c>
    </row>
    <row r="795" spans="2:5">
      <c r="B795" s="133" t="s">
        <v>7502</v>
      </c>
      <c r="C795" s="134" t="s">
        <v>7616</v>
      </c>
      <c r="D795" s="135">
        <v>130742730</v>
      </c>
      <c r="E795" s="241" t="s">
        <v>650</v>
      </c>
    </row>
    <row r="796" spans="2:5">
      <c r="B796" s="133" t="s">
        <v>7544</v>
      </c>
      <c r="C796" s="134" t="s">
        <v>7617</v>
      </c>
      <c r="D796" s="135">
        <v>130859485</v>
      </c>
      <c r="E796" s="241" t="s">
        <v>650</v>
      </c>
    </row>
    <row r="797" spans="2:5">
      <c r="B797" s="133" t="s">
        <v>7502</v>
      </c>
      <c r="C797" s="134" t="s">
        <v>7618</v>
      </c>
      <c r="D797" s="135">
        <v>133607214</v>
      </c>
      <c r="E797" s="241" t="s">
        <v>650</v>
      </c>
    </row>
    <row r="798" spans="2:5">
      <c r="B798" s="133" t="s">
        <v>7502</v>
      </c>
      <c r="C798" s="134" t="s">
        <v>7619</v>
      </c>
      <c r="D798" s="135">
        <v>135065319</v>
      </c>
      <c r="E798" s="241" t="s">
        <v>650</v>
      </c>
    </row>
    <row r="799" spans="2:5">
      <c r="B799" s="133" t="s">
        <v>7502</v>
      </c>
      <c r="C799" s="134" t="s">
        <v>7620</v>
      </c>
      <c r="D799" s="135">
        <v>143724522</v>
      </c>
      <c r="E799" s="241" t="s">
        <v>650</v>
      </c>
    </row>
    <row r="800" spans="2:5">
      <c r="B800" s="133" t="s">
        <v>7506</v>
      </c>
      <c r="C800" s="134" t="s">
        <v>7621</v>
      </c>
      <c r="D800" s="135">
        <v>145159392</v>
      </c>
      <c r="E800" s="241" t="s">
        <v>650</v>
      </c>
    </row>
    <row r="801" spans="2:5">
      <c r="B801" s="133" t="s">
        <v>7506</v>
      </c>
      <c r="C801" s="134" t="s">
        <v>7622</v>
      </c>
      <c r="D801" s="135">
        <v>148552492</v>
      </c>
      <c r="E801" s="241" t="s">
        <v>650</v>
      </c>
    </row>
    <row r="802" spans="2:5">
      <c r="B802" s="133" t="s">
        <v>7506</v>
      </c>
      <c r="C802" s="134" t="s">
        <v>7623</v>
      </c>
      <c r="D802" s="135">
        <v>150362273</v>
      </c>
      <c r="E802" s="241" t="s">
        <v>650</v>
      </c>
    </row>
    <row r="803" spans="2:5">
      <c r="B803" s="133" t="s">
        <v>7506</v>
      </c>
      <c r="C803" s="134" t="s">
        <v>7624</v>
      </c>
      <c r="D803" s="135">
        <v>151192461</v>
      </c>
      <c r="E803" s="241" t="s">
        <v>650</v>
      </c>
    </row>
    <row r="804" spans="2:5">
      <c r="B804" s="133" t="s">
        <v>7506</v>
      </c>
      <c r="C804" s="134" t="s">
        <v>7625</v>
      </c>
      <c r="D804" s="135">
        <v>155050509</v>
      </c>
      <c r="E804" s="241" t="s">
        <v>650</v>
      </c>
    </row>
    <row r="805" spans="2:5">
      <c r="B805" s="133" t="s">
        <v>7579</v>
      </c>
      <c r="C805" s="134" t="s">
        <v>7626</v>
      </c>
      <c r="D805" s="135">
        <v>162896634</v>
      </c>
      <c r="E805" s="241" t="s">
        <v>650</v>
      </c>
    </row>
    <row r="806" spans="2:5">
      <c r="B806" s="133" t="s">
        <v>7627</v>
      </c>
      <c r="C806" s="134" t="s">
        <v>7628</v>
      </c>
      <c r="D806" s="135">
        <v>165964054</v>
      </c>
      <c r="E806" s="241" t="s">
        <v>650</v>
      </c>
    </row>
    <row r="807" spans="2:5">
      <c r="B807" s="133" t="s">
        <v>7629</v>
      </c>
      <c r="C807" s="134" t="s">
        <v>7630</v>
      </c>
      <c r="D807" s="135">
        <v>167516995</v>
      </c>
      <c r="E807" s="241" t="s">
        <v>650</v>
      </c>
    </row>
    <row r="808" spans="2:5">
      <c r="B808" s="133" t="s">
        <v>7579</v>
      </c>
      <c r="C808" s="134" t="s">
        <v>7631</v>
      </c>
      <c r="D808" s="135">
        <v>173932525</v>
      </c>
      <c r="E808" s="241" t="s">
        <v>650</v>
      </c>
    </row>
    <row r="809" spans="2:5">
      <c r="B809" s="133" t="s">
        <v>7502</v>
      </c>
      <c r="C809" s="134" t="s">
        <v>7632</v>
      </c>
      <c r="D809" s="135">
        <v>177209047</v>
      </c>
      <c r="E809" s="241" t="s">
        <v>650</v>
      </c>
    </row>
    <row r="810" spans="2:5">
      <c r="B810" s="133" t="s">
        <v>7594</v>
      </c>
      <c r="C810" s="134" t="s">
        <v>7633</v>
      </c>
      <c r="D810" s="135">
        <v>183192310</v>
      </c>
      <c r="E810" s="241" t="s">
        <v>650</v>
      </c>
    </row>
    <row r="811" spans="2:5">
      <c r="B811" s="133" t="s">
        <v>7535</v>
      </c>
      <c r="C811" s="134" t="s">
        <v>7634</v>
      </c>
      <c r="D811" s="135">
        <v>187002921</v>
      </c>
      <c r="E811" s="241" t="s">
        <v>650</v>
      </c>
    </row>
    <row r="812" spans="2:5">
      <c r="B812" s="133" t="s">
        <v>7530</v>
      </c>
      <c r="C812" s="134" t="s">
        <v>7635</v>
      </c>
      <c r="D812" s="135">
        <v>198595249</v>
      </c>
      <c r="E812" s="241" t="s">
        <v>650</v>
      </c>
    </row>
    <row r="813" spans="2:5">
      <c r="B813" s="133" t="s">
        <v>7506</v>
      </c>
      <c r="C813" s="134" t="s">
        <v>7636</v>
      </c>
      <c r="D813" s="135">
        <v>199887668</v>
      </c>
      <c r="E813" s="241" t="s">
        <v>650</v>
      </c>
    </row>
    <row r="814" spans="2:5">
      <c r="B814" s="133" t="s">
        <v>7506</v>
      </c>
      <c r="C814" s="134" t="s">
        <v>7637</v>
      </c>
      <c r="D814" s="135">
        <v>200175328</v>
      </c>
      <c r="E814" s="241" t="s">
        <v>650</v>
      </c>
    </row>
    <row r="815" spans="2:5">
      <c r="B815" s="133" t="s">
        <v>7544</v>
      </c>
      <c r="C815" s="134" t="s">
        <v>7638</v>
      </c>
      <c r="D815" s="135">
        <v>211246375</v>
      </c>
      <c r="E815" s="241" t="s">
        <v>650</v>
      </c>
    </row>
    <row r="816" spans="2:5">
      <c r="B816" s="133" t="s">
        <v>7506</v>
      </c>
      <c r="C816" s="134" t="s">
        <v>7639</v>
      </c>
      <c r="D816" s="135">
        <v>218199560</v>
      </c>
      <c r="E816" s="241" t="s">
        <v>650</v>
      </c>
    </row>
    <row r="817" spans="2:5">
      <c r="B817" s="133" t="s">
        <v>7530</v>
      </c>
      <c r="C817" s="134" t="s">
        <v>7640</v>
      </c>
      <c r="D817" s="135">
        <v>218833780</v>
      </c>
      <c r="E817" s="241" t="s">
        <v>650</v>
      </c>
    </row>
    <row r="818" spans="2:5">
      <c r="B818" s="133" t="s">
        <v>7579</v>
      </c>
      <c r="C818" s="134" t="s">
        <v>7641</v>
      </c>
      <c r="D818" s="135">
        <v>229460077</v>
      </c>
      <c r="E818" s="241" t="s">
        <v>650</v>
      </c>
    </row>
    <row r="819" spans="2:5">
      <c r="B819" s="133" t="s">
        <v>7528</v>
      </c>
      <c r="C819" s="134" t="s">
        <v>7642</v>
      </c>
      <c r="D819" s="135">
        <v>241125129</v>
      </c>
      <c r="E819" s="241" t="s">
        <v>650</v>
      </c>
    </row>
    <row r="820" spans="2:5">
      <c r="B820" s="133" t="s">
        <v>7502</v>
      </c>
      <c r="C820" s="134" t="s">
        <v>7643</v>
      </c>
      <c r="D820" s="135">
        <v>241643431</v>
      </c>
      <c r="E820" s="241" t="s">
        <v>650</v>
      </c>
    </row>
    <row r="821" spans="2:5">
      <c r="B821" s="133" t="s">
        <v>7502</v>
      </c>
      <c r="C821" s="134" t="s">
        <v>7644</v>
      </c>
      <c r="D821" s="135">
        <v>245280941</v>
      </c>
      <c r="E821" s="241" t="s">
        <v>650</v>
      </c>
    </row>
    <row r="822" spans="2:5">
      <c r="B822" s="133" t="s">
        <v>7530</v>
      </c>
      <c r="C822" s="134" t="s">
        <v>7645</v>
      </c>
      <c r="D822" s="135">
        <v>245942126</v>
      </c>
      <c r="E822" s="241" t="s">
        <v>650</v>
      </c>
    </row>
    <row r="823" spans="2:5">
      <c r="B823" s="133" t="s">
        <v>7502</v>
      </c>
      <c r="C823" s="134" t="s">
        <v>7646</v>
      </c>
      <c r="D823" s="135">
        <v>249237658</v>
      </c>
      <c r="E823" s="241" t="s">
        <v>650</v>
      </c>
    </row>
    <row r="824" spans="2:5">
      <c r="B824" s="133" t="s">
        <v>7502</v>
      </c>
      <c r="C824" s="134" t="s">
        <v>7647</v>
      </c>
      <c r="D824" s="135">
        <v>253947699</v>
      </c>
      <c r="E824" s="241" t="s">
        <v>650</v>
      </c>
    </row>
    <row r="825" spans="2:5">
      <c r="B825" s="133" t="s">
        <v>7502</v>
      </c>
      <c r="C825" s="134" t="s">
        <v>7648</v>
      </c>
      <c r="D825" s="135">
        <v>257679676</v>
      </c>
      <c r="E825" s="241" t="s">
        <v>650</v>
      </c>
    </row>
    <row r="826" spans="2:5">
      <c r="B826" s="133" t="s">
        <v>7502</v>
      </c>
      <c r="C826" s="134" t="s">
        <v>7649</v>
      </c>
      <c r="D826" s="135">
        <v>277806880</v>
      </c>
      <c r="E826" s="241" t="s">
        <v>650</v>
      </c>
    </row>
    <row r="827" spans="2:5">
      <c r="B827" s="133" t="s">
        <v>7502</v>
      </c>
      <c r="C827" s="134" t="s">
        <v>7650</v>
      </c>
      <c r="D827" s="135">
        <v>278068587</v>
      </c>
      <c r="E827" s="241" t="s">
        <v>650</v>
      </c>
    </row>
    <row r="828" spans="2:5">
      <c r="B828" s="133" t="s">
        <v>7502</v>
      </c>
      <c r="C828" s="134" t="s">
        <v>7651</v>
      </c>
      <c r="D828" s="135">
        <v>290416640</v>
      </c>
      <c r="E828" s="241" t="s">
        <v>650</v>
      </c>
    </row>
    <row r="829" spans="2:5">
      <c r="B829" s="133" t="s">
        <v>7504</v>
      </c>
      <c r="C829" s="134" t="s">
        <v>7652</v>
      </c>
      <c r="D829" s="135">
        <v>318901747</v>
      </c>
      <c r="E829" s="241" t="s">
        <v>650</v>
      </c>
    </row>
    <row r="830" spans="2:5">
      <c r="B830" s="133" t="s">
        <v>7502</v>
      </c>
      <c r="C830" s="134" t="s">
        <v>7653</v>
      </c>
      <c r="D830" s="135">
        <v>344799899</v>
      </c>
      <c r="E830" s="241" t="s">
        <v>650</v>
      </c>
    </row>
    <row r="831" spans="2:5">
      <c r="B831" s="133" t="s">
        <v>7502</v>
      </c>
      <c r="C831" s="134" t="s">
        <v>7654</v>
      </c>
      <c r="D831" s="135">
        <v>360726723</v>
      </c>
      <c r="E831" s="241" t="s">
        <v>650</v>
      </c>
    </row>
    <row r="832" spans="2:5">
      <c r="B832" s="133" t="s">
        <v>7530</v>
      </c>
      <c r="C832" s="134" t="s">
        <v>7655</v>
      </c>
      <c r="D832" s="135">
        <v>361669565</v>
      </c>
      <c r="E832" s="241" t="s">
        <v>650</v>
      </c>
    </row>
    <row r="833" spans="2:5">
      <c r="B833" s="133" t="s">
        <v>7656</v>
      </c>
      <c r="C833" s="134" t="s">
        <v>7657</v>
      </c>
      <c r="D833" s="135">
        <v>383250619</v>
      </c>
      <c r="E833" s="241" t="s">
        <v>650</v>
      </c>
    </row>
    <row r="834" spans="2:5">
      <c r="B834" s="133" t="s">
        <v>7502</v>
      </c>
      <c r="C834" s="134" t="s">
        <v>7658</v>
      </c>
      <c r="D834" s="135">
        <v>392223444</v>
      </c>
      <c r="E834" s="241" t="s">
        <v>650</v>
      </c>
    </row>
    <row r="835" spans="2:5">
      <c r="B835" s="133" t="s">
        <v>7516</v>
      </c>
      <c r="C835" s="134" t="s">
        <v>7470</v>
      </c>
      <c r="D835" s="135">
        <v>402573011</v>
      </c>
      <c r="E835" s="241" t="s">
        <v>650</v>
      </c>
    </row>
    <row r="836" spans="2:5">
      <c r="B836" s="133" t="s">
        <v>7502</v>
      </c>
      <c r="C836" s="134" t="s">
        <v>7659</v>
      </c>
      <c r="D836" s="135">
        <v>421296281</v>
      </c>
      <c r="E836" s="241" t="s">
        <v>650</v>
      </c>
    </row>
    <row r="837" spans="2:5">
      <c r="B837" s="133" t="s">
        <v>7583</v>
      </c>
      <c r="C837" s="134" t="s">
        <v>7660</v>
      </c>
      <c r="D837" s="135">
        <v>447748849</v>
      </c>
      <c r="E837" s="241" t="s">
        <v>650</v>
      </c>
    </row>
    <row r="838" spans="2:5">
      <c r="B838" s="133" t="s">
        <v>7661</v>
      </c>
      <c r="C838" s="134" t="s">
        <v>7662</v>
      </c>
      <c r="D838" s="135">
        <v>466431490</v>
      </c>
      <c r="E838" s="241" t="s">
        <v>650</v>
      </c>
    </row>
    <row r="839" spans="2:5">
      <c r="B839" s="133" t="s">
        <v>7502</v>
      </c>
      <c r="C839" s="134" t="s">
        <v>7663</v>
      </c>
      <c r="D839" s="135">
        <v>478907711</v>
      </c>
      <c r="E839" s="241" t="s">
        <v>650</v>
      </c>
    </row>
    <row r="840" spans="2:5">
      <c r="B840" s="133" t="s">
        <v>7579</v>
      </c>
      <c r="C840" s="134" t="s">
        <v>7664</v>
      </c>
      <c r="D840" s="135">
        <v>482428451</v>
      </c>
      <c r="E840" s="241" t="s">
        <v>650</v>
      </c>
    </row>
    <row r="841" spans="2:5">
      <c r="B841" s="133" t="s">
        <v>7506</v>
      </c>
      <c r="C841" s="134" t="s">
        <v>7665</v>
      </c>
      <c r="D841" s="135">
        <v>486010520</v>
      </c>
      <c r="E841" s="241" t="s">
        <v>650</v>
      </c>
    </row>
    <row r="842" spans="2:5">
      <c r="B842" s="133" t="s">
        <v>7502</v>
      </c>
      <c r="C842" s="134" t="s">
        <v>7666</v>
      </c>
      <c r="D842" s="135">
        <v>535775941</v>
      </c>
      <c r="E842" s="241" t="s">
        <v>650</v>
      </c>
    </row>
    <row r="843" spans="2:5">
      <c r="B843" s="133" t="s">
        <v>7528</v>
      </c>
      <c r="C843" s="134" t="s">
        <v>7667</v>
      </c>
      <c r="D843" s="135">
        <v>542071456</v>
      </c>
      <c r="E843" s="241" t="s">
        <v>650</v>
      </c>
    </row>
    <row r="844" spans="2:5">
      <c r="B844" s="133" t="s">
        <v>7502</v>
      </c>
      <c r="C844" s="134" t="s">
        <v>7668</v>
      </c>
      <c r="D844" s="135">
        <v>545318682</v>
      </c>
      <c r="E844" s="241" t="s">
        <v>650</v>
      </c>
    </row>
    <row r="845" spans="2:5">
      <c r="B845" s="133" t="s">
        <v>7556</v>
      </c>
      <c r="C845" s="134" t="s">
        <v>7669</v>
      </c>
      <c r="D845" s="135">
        <v>557160564</v>
      </c>
      <c r="E845" s="241" t="s">
        <v>650</v>
      </c>
    </row>
    <row r="846" spans="2:5">
      <c r="B846" s="133" t="s">
        <v>7502</v>
      </c>
      <c r="C846" s="134" t="s">
        <v>7670</v>
      </c>
      <c r="D846" s="135">
        <v>604203405</v>
      </c>
      <c r="E846" s="241" t="s">
        <v>650</v>
      </c>
    </row>
    <row r="847" spans="2:5">
      <c r="B847" s="133" t="s">
        <v>7504</v>
      </c>
      <c r="C847" s="134" t="s">
        <v>7671</v>
      </c>
      <c r="D847" s="135">
        <v>608104383</v>
      </c>
      <c r="E847" s="241" t="s">
        <v>650</v>
      </c>
    </row>
    <row r="848" spans="2:5">
      <c r="B848" s="133" t="s">
        <v>7530</v>
      </c>
      <c r="C848" s="134" t="s">
        <v>7672</v>
      </c>
      <c r="D848" s="135">
        <v>642354216</v>
      </c>
      <c r="E848" s="241" t="s">
        <v>650</v>
      </c>
    </row>
    <row r="849" spans="2:5">
      <c r="B849" s="133" t="s">
        <v>7506</v>
      </c>
      <c r="C849" s="134" t="s">
        <v>7673</v>
      </c>
      <c r="D849" s="135">
        <v>659080190</v>
      </c>
      <c r="E849" s="241" t="s">
        <v>650</v>
      </c>
    </row>
    <row r="850" spans="2:5">
      <c r="B850" s="133" t="s">
        <v>7528</v>
      </c>
      <c r="C850" s="134" t="s">
        <v>7674</v>
      </c>
      <c r="D850" s="135">
        <v>671791548</v>
      </c>
      <c r="E850" s="241" t="s">
        <v>650</v>
      </c>
    </row>
    <row r="851" spans="2:5">
      <c r="B851" s="133" t="s">
        <v>7502</v>
      </c>
      <c r="C851" s="134" t="s">
        <v>7675</v>
      </c>
      <c r="D851" s="135">
        <v>709237396</v>
      </c>
      <c r="E851" s="241" t="s">
        <v>650</v>
      </c>
    </row>
    <row r="852" spans="2:5">
      <c r="B852" s="133" t="s">
        <v>7579</v>
      </c>
      <c r="C852" s="134" t="s">
        <v>7676</v>
      </c>
      <c r="D852" s="135">
        <v>793542591</v>
      </c>
      <c r="E852" s="241" t="s">
        <v>650</v>
      </c>
    </row>
    <row r="853" spans="2:5">
      <c r="B853" s="133" t="s">
        <v>7504</v>
      </c>
      <c r="C853" s="134" t="s">
        <v>7677</v>
      </c>
      <c r="D853" s="135">
        <v>801068659</v>
      </c>
      <c r="E853" s="241" t="s">
        <v>650</v>
      </c>
    </row>
    <row r="854" spans="2:5">
      <c r="B854" s="133" t="s">
        <v>7530</v>
      </c>
      <c r="C854" s="134" t="s">
        <v>7678</v>
      </c>
      <c r="D854" s="135">
        <v>877308549</v>
      </c>
      <c r="E854" s="241" t="s">
        <v>650</v>
      </c>
    </row>
    <row r="855" spans="2:5">
      <c r="B855" s="133" t="s">
        <v>7530</v>
      </c>
      <c r="C855" s="134" t="s">
        <v>7679</v>
      </c>
      <c r="D855" s="135">
        <v>879634713</v>
      </c>
      <c r="E855" s="241" t="s">
        <v>650</v>
      </c>
    </row>
    <row r="856" spans="2:5">
      <c r="B856" s="133" t="s">
        <v>7502</v>
      </c>
      <c r="C856" s="134" t="s">
        <v>7680</v>
      </c>
      <c r="D856" s="135">
        <v>957217700</v>
      </c>
      <c r="E856" s="241" t="s">
        <v>650</v>
      </c>
    </row>
    <row r="857" spans="2:5">
      <c r="B857" s="133" t="s">
        <v>7579</v>
      </c>
      <c r="C857" s="134" t="s">
        <v>7681</v>
      </c>
      <c r="D857" s="135">
        <v>1017916680</v>
      </c>
      <c r="E857" s="241" t="s">
        <v>650</v>
      </c>
    </row>
    <row r="858" spans="2:5">
      <c r="B858" s="133" t="s">
        <v>7541</v>
      </c>
      <c r="C858" s="134" t="s">
        <v>7682</v>
      </c>
      <c r="D858" s="135">
        <v>1103239060</v>
      </c>
      <c r="E858" s="241" t="s">
        <v>650</v>
      </c>
    </row>
    <row r="859" spans="2:5">
      <c r="B859" s="133" t="s">
        <v>7506</v>
      </c>
      <c r="C859" s="134" t="s">
        <v>7683</v>
      </c>
      <c r="D859" s="135">
        <v>1187857074</v>
      </c>
      <c r="E859" s="241" t="s">
        <v>650</v>
      </c>
    </row>
    <row r="860" spans="2:5">
      <c r="B860" s="133" t="s">
        <v>7530</v>
      </c>
      <c r="C860" s="134" t="s">
        <v>7684</v>
      </c>
      <c r="D860" s="135">
        <v>1233113497</v>
      </c>
      <c r="E860" s="241" t="s">
        <v>650</v>
      </c>
    </row>
    <row r="861" spans="2:5">
      <c r="B861" s="133" t="s">
        <v>7579</v>
      </c>
      <c r="C861" s="134" t="s">
        <v>7685</v>
      </c>
      <c r="D861" s="135">
        <v>1309332042</v>
      </c>
      <c r="E861" s="241" t="s">
        <v>650</v>
      </c>
    </row>
    <row r="862" spans="2:5">
      <c r="B862" s="133" t="s">
        <v>7579</v>
      </c>
      <c r="C862" s="134" t="s">
        <v>7686</v>
      </c>
      <c r="D862" s="135">
        <v>1330273201</v>
      </c>
      <c r="E862" s="241" t="s">
        <v>650</v>
      </c>
    </row>
    <row r="863" spans="2:5">
      <c r="B863" s="133" t="s">
        <v>7506</v>
      </c>
      <c r="C863" s="134" t="s">
        <v>7687</v>
      </c>
      <c r="D863" s="135">
        <v>1422620964</v>
      </c>
      <c r="E863" s="241" t="s">
        <v>650</v>
      </c>
    </row>
    <row r="864" spans="2:5">
      <c r="B864" s="133" t="s">
        <v>7530</v>
      </c>
      <c r="C864" s="134" t="s">
        <v>7688</v>
      </c>
      <c r="D864" s="135">
        <v>1799343605</v>
      </c>
      <c r="E864" s="241" t="s">
        <v>650</v>
      </c>
    </row>
    <row r="865" spans="2:5">
      <c r="B865" s="133" t="s">
        <v>7579</v>
      </c>
      <c r="C865" s="134" t="s">
        <v>7689</v>
      </c>
      <c r="D865" s="135">
        <v>2756579615</v>
      </c>
      <c r="E865" s="241" t="s">
        <v>650</v>
      </c>
    </row>
    <row r="866" spans="2:5">
      <c r="B866" s="133" t="s">
        <v>7506</v>
      </c>
      <c r="C866" s="134" t="s">
        <v>7690</v>
      </c>
      <c r="D866" s="135">
        <v>2828089136</v>
      </c>
      <c r="E866" s="241" t="s">
        <v>650</v>
      </c>
    </row>
    <row r="867" spans="2:5">
      <c r="B867" s="133" t="s">
        <v>7528</v>
      </c>
      <c r="C867" s="134" t="s">
        <v>7691</v>
      </c>
      <c r="D867" s="135">
        <v>3385623352</v>
      </c>
      <c r="E867" s="241" t="s">
        <v>650</v>
      </c>
    </row>
    <row r="868" spans="2:5">
      <c r="B868" s="133" t="s">
        <v>7524</v>
      </c>
      <c r="C868" s="134" t="s">
        <v>7692</v>
      </c>
      <c r="D868" s="135">
        <v>6875965703</v>
      </c>
      <c r="E868" s="241" t="s">
        <v>650</v>
      </c>
    </row>
    <row r="869" spans="2:5">
      <c r="B869" s="133" t="s">
        <v>7506</v>
      </c>
      <c r="C869" s="134" t="s">
        <v>7693</v>
      </c>
      <c r="D869" s="135">
        <v>7331169250</v>
      </c>
      <c r="E869" s="241" t="s">
        <v>650</v>
      </c>
    </row>
    <row r="870" spans="2:5">
      <c r="B870" s="133" t="s">
        <v>7694</v>
      </c>
      <c r="C870" s="134" t="s">
        <v>7695</v>
      </c>
      <c r="D870" s="135">
        <v>127866132</v>
      </c>
      <c r="E870" s="241" t="s">
        <v>700</v>
      </c>
    </row>
    <row r="871" spans="2:5">
      <c r="B871" s="133" t="s">
        <v>7694</v>
      </c>
      <c r="C871" s="134" t="s">
        <v>7696</v>
      </c>
      <c r="D871" s="135">
        <v>83519033</v>
      </c>
      <c r="E871" s="241" t="s">
        <v>700</v>
      </c>
    </row>
    <row r="872" spans="2:5">
      <c r="B872" s="133" t="s">
        <v>7694</v>
      </c>
      <c r="C872" s="134" t="s">
        <v>7697</v>
      </c>
      <c r="D872" s="135">
        <v>72916129</v>
      </c>
      <c r="E872" s="241" t="s">
        <v>700</v>
      </c>
    </row>
    <row r="873" spans="2:5">
      <c r="B873" s="133" t="s">
        <v>7694</v>
      </c>
      <c r="C873" s="134" t="s">
        <v>7698</v>
      </c>
      <c r="D873" s="135">
        <v>70604514</v>
      </c>
      <c r="E873" s="241" t="s">
        <v>700</v>
      </c>
    </row>
    <row r="874" spans="2:5">
      <c r="B874" s="133" t="s">
        <v>7694</v>
      </c>
      <c r="C874" s="134" t="s">
        <v>7699</v>
      </c>
      <c r="D874" s="135">
        <v>67649320</v>
      </c>
      <c r="E874" s="241" t="s">
        <v>700</v>
      </c>
    </row>
    <row r="875" spans="2:5">
      <c r="B875" s="133" t="s">
        <v>7694</v>
      </c>
      <c r="C875" s="134" t="s">
        <v>7700</v>
      </c>
      <c r="D875" s="135">
        <v>34080750</v>
      </c>
      <c r="E875" s="241" t="s">
        <v>700</v>
      </c>
    </row>
    <row r="876" spans="2:5">
      <c r="B876" s="133" t="s">
        <v>7506</v>
      </c>
      <c r="C876" s="134" t="s">
        <v>7613</v>
      </c>
      <c r="D876" s="135">
        <v>56830891</v>
      </c>
      <c r="E876" s="241" t="s">
        <v>682</v>
      </c>
    </row>
    <row r="877" spans="2:5">
      <c r="B877" s="133" t="s">
        <v>7506</v>
      </c>
      <c r="C877" s="134" t="s">
        <v>7701</v>
      </c>
      <c r="D877" s="135">
        <v>177166695</v>
      </c>
      <c r="E877" s="241" t="s">
        <v>682</v>
      </c>
    </row>
    <row r="878" spans="2:5">
      <c r="B878" s="133" t="s">
        <v>7504</v>
      </c>
      <c r="C878" s="134" t="s">
        <v>7702</v>
      </c>
      <c r="D878" s="135">
        <v>103540842</v>
      </c>
      <c r="E878" s="241" t="s">
        <v>735</v>
      </c>
    </row>
    <row r="879" spans="2:5">
      <c r="B879" s="133"/>
      <c r="C879" s="134" t="s">
        <v>7703</v>
      </c>
      <c r="D879" s="135">
        <v>5237453</v>
      </c>
      <c r="E879" s="241" t="s">
        <v>668</v>
      </c>
    </row>
    <row r="880" spans="2:5">
      <c r="B880" s="133"/>
      <c r="C880" s="134" t="s">
        <v>7704</v>
      </c>
      <c r="D880" s="135">
        <v>15079661</v>
      </c>
      <c r="E880" s="241" t="s">
        <v>668</v>
      </c>
    </row>
    <row r="881" spans="2:5">
      <c r="B881" s="133"/>
      <c r="C881" s="134" t="s">
        <v>7705</v>
      </c>
      <c r="D881" s="135">
        <v>698843912</v>
      </c>
      <c r="E881" s="241" t="s">
        <v>668</v>
      </c>
    </row>
    <row r="882" spans="2:5">
      <c r="B882" s="133"/>
      <c r="C882" s="134" t="s">
        <v>7706</v>
      </c>
      <c r="D882" s="135">
        <v>2602846</v>
      </c>
      <c r="E882" s="241" t="s">
        <v>668</v>
      </c>
    </row>
    <row r="883" spans="2:5">
      <c r="B883" s="133"/>
      <c r="C883" s="134" t="s">
        <v>7707</v>
      </c>
      <c r="D883" s="135">
        <v>16226000</v>
      </c>
      <c r="E883" s="241" t="s">
        <v>668</v>
      </c>
    </row>
    <row r="884" spans="2:5">
      <c r="B884" s="133"/>
      <c r="C884" s="134" t="s">
        <v>7708</v>
      </c>
      <c r="D884" s="135">
        <v>3767102</v>
      </c>
      <c r="E884" s="241" t="s">
        <v>668</v>
      </c>
    </row>
    <row r="885" spans="2:5">
      <c r="B885" s="133"/>
      <c r="C885" s="134" t="s">
        <v>7709</v>
      </c>
      <c r="D885" s="135">
        <v>1281976</v>
      </c>
      <c r="E885" s="241" t="s">
        <v>668</v>
      </c>
    </row>
    <row r="886" spans="2:5">
      <c r="B886" s="133"/>
      <c r="C886" s="134" t="s">
        <v>7709</v>
      </c>
      <c r="D886" s="135">
        <v>4812902</v>
      </c>
      <c r="E886" s="241" t="s">
        <v>668</v>
      </c>
    </row>
    <row r="887" spans="2:5">
      <c r="B887" s="133"/>
      <c r="C887" s="134" t="s">
        <v>7710</v>
      </c>
      <c r="D887" s="135">
        <v>372780</v>
      </c>
      <c r="E887" s="241" t="s">
        <v>668</v>
      </c>
    </row>
    <row r="888" spans="2:5">
      <c r="B888" s="133"/>
      <c r="C888" s="134" t="s">
        <v>7711</v>
      </c>
      <c r="D888" s="135">
        <v>240456531</v>
      </c>
      <c r="E888" s="241" t="s">
        <v>668</v>
      </c>
    </row>
    <row r="889" spans="2:5">
      <c r="B889" s="133"/>
      <c r="C889" s="134" t="s">
        <v>7712</v>
      </c>
      <c r="D889" s="135">
        <v>124498844</v>
      </c>
      <c r="E889" s="241" t="s">
        <v>668</v>
      </c>
    </row>
    <row r="890" spans="2:5">
      <c r="B890" s="133"/>
      <c r="C890" s="134" t="s">
        <v>7713</v>
      </c>
      <c r="D890" s="135">
        <v>6268892</v>
      </c>
      <c r="E890" s="241" t="s">
        <v>668</v>
      </c>
    </row>
    <row r="891" spans="2:5">
      <c r="B891" s="133"/>
      <c r="C891" s="134" t="s">
        <v>7714</v>
      </c>
      <c r="D891" s="135">
        <v>2132938</v>
      </c>
      <c r="E891" s="241" t="s">
        <v>668</v>
      </c>
    </row>
    <row r="892" spans="2:5">
      <c r="B892" s="133"/>
      <c r="C892" s="134" t="s">
        <v>7715</v>
      </c>
      <c r="D892" s="135">
        <v>3907056</v>
      </c>
      <c r="E892" s="241" t="s">
        <v>668</v>
      </c>
    </row>
    <row r="893" spans="2:5">
      <c r="B893" s="133"/>
      <c r="C893" s="134" t="s">
        <v>7716</v>
      </c>
      <c r="D893" s="135">
        <v>42603225</v>
      </c>
      <c r="E893" s="241" t="s">
        <v>668</v>
      </c>
    </row>
    <row r="894" spans="2:5">
      <c r="B894" s="133"/>
      <c r="C894" s="134" t="s">
        <v>7717</v>
      </c>
      <c r="D894" s="135">
        <v>60251035</v>
      </c>
      <c r="E894" s="241" t="s">
        <v>668</v>
      </c>
    </row>
    <row r="895" spans="2:5">
      <c r="B895" s="133"/>
      <c r="C895" s="134" t="s">
        <v>7718</v>
      </c>
      <c r="D895" s="135">
        <v>35812124</v>
      </c>
      <c r="E895" s="241" t="s">
        <v>668</v>
      </c>
    </row>
    <row r="896" spans="2:5">
      <c r="B896" s="133"/>
      <c r="C896" s="134" t="s">
        <v>7719</v>
      </c>
      <c r="D896" s="135">
        <v>6053375</v>
      </c>
      <c r="E896" s="241" t="s">
        <v>668</v>
      </c>
    </row>
    <row r="897" spans="2:5">
      <c r="B897" s="133"/>
      <c r="C897" s="134" t="s">
        <v>7720</v>
      </c>
      <c r="D897" s="135">
        <v>1543434</v>
      </c>
      <c r="E897" s="241" t="s">
        <v>668</v>
      </c>
    </row>
    <row r="898" spans="2:5">
      <c r="B898" s="133"/>
      <c r="C898" s="134" t="s">
        <v>7721</v>
      </c>
      <c r="D898" s="135">
        <v>5710696</v>
      </c>
      <c r="E898" s="241" t="s">
        <v>668</v>
      </c>
    </row>
    <row r="899" spans="2:5">
      <c r="B899" s="133"/>
      <c r="C899" s="134" t="s">
        <v>7722</v>
      </c>
      <c r="D899" s="135">
        <v>23847967</v>
      </c>
      <c r="E899" s="241" t="s">
        <v>668</v>
      </c>
    </row>
    <row r="900" spans="2:5">
      <c r="B900" s="133"/>
      <c r="C900" s="134" t="s">
        <v>7723</v>
      </c>
      <c r="D900" s="135">
        <v>4267261</v>
      </c>
      <c r="E900" s="241" t="s">
        <v>668</v>
      </c>
    </row>
    <row r="901" spans="2:5">
      <c r="B901" s="133"/>
      <c r="C901" s="134" t="s">
        <v>7724</v>
      </c>
      <c r="D901" s="135">
        <v>13482876</v>
      </c>
      <c r="E901" s="241" t="s">
        <v>668</v>
      </c>
    </row>
    <row r="902" spans="2:5">
      <c r="B902" s="133"/>
      <c r="C902" s="134" t="s">
        <v>7725</v>
      </c>
      <c r="D902" s="135">
        <v>144460252</v>
      </c>
      <c r="E902" s="241" t="s">
        <v>668</v>
      </c>
    </row>
    <row r="903" spans="2:5">
      <c r="B903" s="133"/>
      <c r="C903" s="134" t="s">
        <v>7726</v>
      </c>
      <c r="D903" s="135">
        <v>11894194</v>
      </c>
      <c r="E903" s="241" t="s">
        <v>668</v>
      </c>
    </row>
    <row r="904" spans="2:5">
      <c r="B904" s="133"/>
      <c r="C904" s="134" t="s">
        <v>7727</v>
      </c>
      <c r="D904" s="135">
        <v>7774007</v>
      </c>
      <c r="E904" s="241" t="s">
        <v>668</v>
      </c>
    </row>
    <row r="905" spans="2:5">
      <c r="B905" s="133"/>
      <c r="C905" s="134" t="s">
        <v>7727</v>
      </c>
      <c r="D905" s="135">
        <v>5707394</v>
      </c>
      <c r="E905" s="241" t="s">
        <v>668</v>
      </c>
    </row>
    <row r="906" spans="2:5">
      <c r="B906" s="133"/>
      <c r="C906" s="134" t="s">
        <v>7728</v>
      </c>
      <c r="D906" s="135">
        <v>52156918</v>
      </c>
      <c r="E906" s="241" t="s">
        <v>668</v>
      </c>
    </row>
    <row r="907" spans="2:5">
      <c r="B907" s="133"/>
      <c r="C907" s="134" t="s">
        <v>7729</v>
      </c>
      <c r="D907" s="135">
        <v>122626658</v>
      </c>
      <c r="E907" s="241" t="s">
        <v>668</v>
      </c>
    </row>
    <row r="908" spans="2:5">
      <c r="B908" s="133"/>
      <c r="C908" s="134" t="s">
        <v>7730</v>
      </c>
      <c r="D908" s="135">
        <v>41075149</v>
      </c>
      <c r="E908" s="241" t="s">
        <v>668</v>
      </c>
    </row>
    <row r="909" spans="2:5">
      <c r="B909" s="133"/>
      <c r="C909" s="134" t="s">
        <v>7731</v>
      </c>
      <c r="D909" s="135">
        <v>18070311</v>
      </c>
      <c r="E909" s="241" t="s">
        <v>668</v>
      </c>
    </row>
    <row r="910" spans="2:5">
      <c r="B910" s="133"/>
      <c r="C910" s="134" t="s">
        <v>7732</v>
      </c>
      <c r="D910" s="135">
        <v>8445958</v>
      </c>
      <c r="E910" s="241" t="s">
        <v>668</v>
      </c>
    </row>
    <row r="911" spans="2:5">
      <c r="B911" s="133"/>
      <c r="C911" s="134" t="s">
        <v>7733</v>
      </c>
      <c r="D911" s="135">
        <v>2669795</v>
      </c>
      <c r="E911" s="241" t="s">
        <v>668</v>
      </c>
    </row>
    <row r="912" spans="2:5">
      <c r="B912" s="133"/>
      <c r="C912" s="134" t="s">
        <v>7734</v>
      </c>
      <c r="D912" s="135">
        <v>1620041</v>
      </c>
      <c r="E912" s="241" t="s">
        <v>668</v>
      </c>
    </row>
    <row r="913" spans="2:5">
      <c r="B913" s="133"/>
      <c r="C913" s="134" t="s">
        <v>7735</v>
      </c>
      <c r="D913" s="135">
        <v>44942777</v>
      </c>
      <c r="E913" s="241" t="s">
        <v>668</v>
      </c>
    </row>
    <row r="914" spans="2:5">
      <c r="B914" s="133"/>
      <c r="C914" s="134" t="s">
        <v>7736</v>
      </c>
      <c r="D914" s="135">
        <v>7258094</v>
      </c>
      <c r="E914" s="241" t="s">
        <v>668</v>
      </c>
    </row>
    <row r="915" spans="2:5">
      <c r="B915" s="133"/>
      <c r="C915" s="134" t="s">
        <v>7737</v>
      </c>
      <c r="D915" s="135">
        <v>5510039</v>
      </c>
      <c r="E915" s="241" t="s">
        <v>668</v>
      </c>
    </row>
    <row r="916" spans="2:5">
      <c r="B916" s="133"/>
      <c r="C916" s="134" t="s">
        <v>7738</v>
      </c>
      <c r="D916" s="135">
        <v>834387</v>
      </c>
      <c r="E916" s="241" t="s">
        <v>668</v>
      </c>
    </row>
    <row r="917" spans="2:5">
      <c r="B917" s="133"/>
      <c r="C917" s="134" t="s">
        <v>7739</v>
      </c>
      <c r="D917" s="135">
        <v>29843413</v>
      </c>
      <c r="E917" s="241" t="s">
        <v>668</v>
      </c>
    </row>
    <row r="918" spans="2:5">
      <c r="B918" s="133"/>
      <c r="C918" s="134" t="s">
        <v>7740</v>
      </c>
      <c r="D918" s="135">
        <v>22552665</v>
      </c>
      <c r="E918" s="241" t="s">
        <v>668</v>
      </c>
    </row>
    <row r="919" spans="2:5">
      <c r="B919" s="133"/>
      <c r="C919" s="134" t="s">
        <v>7741</v>
      </c>
      <c r="D919" s="135">
        <v>20751315</v>
      </c>
      <c r="E919" s="241" t="s">
        <v>668</v>
      </c>
    </row>
    <row r="920" spans="2:5">
      <c r="B920" s="133"/>
      <c r="C920" s="134" t="s">
        <v>7742</v>
      </c>
      <c r="D920" s="135">
        <v>61219775</v>
      </c>
      <c r="E920" s="241" t="s">
        <v>668</v>
      </c>
    </row>
    <row r="921" spans="2:5">
      <c r="B921" s="133"/>
      <c r="C921" s="134" t="s">
        <v>7743</v>
      </c>
      <c r="D921" s="135">
        <v>18242695</v>
      </c>
      <c r="E921" s="241" t="s">
        <v>668</v>
      </c>
    </row>
    <row r="922" spans="2:5">
      <c r="B922" s="133"/>
      <c r="C922" s="134" t="s">
        <v>7744</v>
      </c>
      <c r="D922" s="135">
        <v>11950749</v>
      </c>
      <c r="E922" s="241" t="s">
        <v>668</v>
      </c>
    </row>
    <row r="923" spans="2:5">
      <c r="B923" s="133"/>
      <c r="C923" s="134" t="s">
        <v>7745</v>
      </c>
      <c r="D923" s="135">
        <v>4312917</v>
      </c>
      <c r="E923" s="241" t="s">
        <v>668</v>
      </c>
    </row>
    <row r="924" spans="2:5">
      <c r="B924" s="133"/>
      <c r="C924" s="134" t="s">
        <v>7746</v>
      </c>
      <c r="D924" s="135">
        <v>112431</v>
      </c>
      <c r="E924" s="241" t="s">
        <v>668</v>
      </c>
    </row>
    <row r="925" spans="2:5">
      <c r="B925" s="133"/>
      <c r="C925" s="134" t="s">
        <v>7747</v>
      </c>
      <c r="D925" s="135">
        <v>120340643</v>
      </c>
      <c r="E925" s="241" t="s">
        <v>668</v>
      </c>
    </row>
    <row r="926" spans="2:5">
      <c r="B926" s="133"/>
      <c r="C926" s="134" t="s">
        <v>7748</v>
      </c>
      <c r="D926" s="135">
        <v>2251270</v>
      </c>
      <c r="E926" s="241" t="s">
        <v>668</v>
      </c>
    </row>
    <row r="927" spans="2:5">
      <c r="B927" s="133"/>
      <c r="C927" s="134" t="s">
        <v>7749</v>
      </c>
      <c r="D927" s="135">
        <v>2850000</v>
      </c>
      <c r="E927" s="241" t="s">
        <v>668</v>
      </c>
    </row>
    <row r="928" spans="2:5">
      <c r="B928" s="133"/>
      <c r="C928" s="134" t="s">
        <v>7750</v>
      </c>
      <c r="D928" s="135">
        <v>13901598</v>
      </c>
      <c r="E928" s="241" t="s">
        <v>668</v>
      </c>
    </row>
    <row r="929" spans="2:5">
      <c r="B929" s="133"/>
      <c r="C929" s="134" t="s">
        <v>7751</v>
      </c>
      <c r="D929" s="135">
        <v>36527484</v>
      </c>
      <c r="E929" s="241" t="s">
        <v>668</v>
      </c>
    </row>
    <row r="930" spans="2:5">
      <c r="B930" s="133"/>
      <c r="C930" s="134" t="s">
        <v>7752</v>
      </c>
      <c r="D930" s="135">
        <v>46929331</v>
      </c>
      <c r="E930" s="241" t="s">
        <v>668</v>
      </c>
    </row>
    <row r="931" spans="2:5">
      <c r="B931" s="133"/>
      <c r="C931" s="134" t="s">
        <v>7753</v>
      </c>
      <c r="D931" s="135">
        <v>31048361</v>
      </c>
      <c r="E931" s="241" t="s">
        <v>668</v>
      </c>
    </row>
    <row r="932" spans="2:5">
      <c r="B932" s="133"/>
      <c r="C932" s="134" t="s">
        <v>7754</v>
      </c>
      <c r="D932" s="135">
        <v>64789770</v>
      </c>
      <c r="E932" s="241" t="s">
        <v>668</v>
      </c>
    </row>
    <row r="933" spans="2:5">
      <c r="B933" s="133"/>
      <c r="C933" s="134" t="s">
        <v>7755</v>
      </c>
      <c r="D933" s="135">
        <v>31488791</v>
      </c>
      <c r="E933" s="241" t="s">
        <v>668</v>
      </c>
    </row>
    <row r="934" spans="2:5">
      <c r="B934" s="133"/>
      <c r="C934" s="134" t="s">
        <v>7756</v>
      </c>
      <c r="D934" s="135">
        <v>877158</v>
      </c>
      <c r="E934" s="241" t="s">
        <v>668</v>
      </c>
    </row>
    <row r="935" spans="2:5">
      <c r="B935" s="133"/>
      <c r="C935" s="134" t="s">
        <v>7757</v>
      </c>
      <c r="D935" s="135">
        <v>5971216</v>
      </c>
      <c r="E935" s="241" t="s">
        <v>668</v>
      </c>
    </row>
    <row r="936" spans="2:5">
      <c r="B936" s="133"/>
      <c r="C936" s="134" t="s">
        <v>7758</v>
      </c>
      <c r="D936" s="135">
        <v>2126471</v>
      </c>
      <c r="E936" s="241" t="s">
        <v>668</v>
      </c>
    </row>
    <row r="937" spans="2:5">
      <c r="B937" s="133"/>
      <c r="C937" s="134" t="s">
        <v>7759</v>
      </c>
      <c r="D937" s="135">
        <v>4052941</v>
      </c>
      <c r="E937" s="241" t="s">
        <v>668</v>
      </c>
    </row>
    <row r="938" spans="2:5">
      <c r="B938" s="133"/>
      <c r="C938" s="134" t="s">
        <v>7760</v>
      </c>
      <c r="D938" s="135">
        <v>21014119</v>
      </c>
      <c r="E938" s="241" t="s">
        <v>668</v>
      </c>
    </row>
    <row r="939" spans="2:5">
      <c r="B939" s="133"/>
      <c r="C939" s="134" t="s">
        <v>7761</v>
      </c>
      <c r="D939" s="135">
        <v>15974574</v>
      </c>
      <c r="E939" s="241" t="s">
        <v>668</v>
      </c>
    </row>
    <row r="940" spans="2:5">
      <c r="B940" s="133"/>
      <c r="C940" s="134" t="s">
        <v>7762</v>
      </c>
      <c r="D940" s="135">
        <v>346474</v>
      </c>
      <c r="E940" s="241" t="s">
        <v>668</v>
      </c>
    </row>
    <row r="941" spans="2:5">
      <c r="B941" s="133"/>
      <c r="C941" s="134" t="s">
        <v>7763</v>
      </c>
      <c r="D941" s="135">
        <v>3393242</v>
      </c>
      <c r="E941" s="241" t="s">
        <v>668</v>
      </c>
    </row>
    <row r="942" spans="2:5">
      <c r="B942" s="133"/>
      <c r="C942" s="134" t="s">
        <v>7764</v>
      </c>
      <c r="D942" s="135">
        <v>27678201</v>
      </c>
      <c r="E942" s="241" t="s">
        <v>668</v>
      </c>
    </row>
    <row r="943" spans="2:5">
      <c r="B943" s="133"/>
      <c r="C943" s="134" t="s">
        <v>7765</v>
      </c>
      <c r="D943" s="135">
        <v>668880169</v>
      </c>
      <c r="E943" s="241" t="s">
        <v>668</v>
      </c>
    </row>
    <row r="944" spans="2:5">
      <c r="B944" s="133"/>
      <c r="C944" s="134" t="s">
        <v>7766</v>
      </c>
      <c r="D944" s="135">
        <v>25454411</v>
      </c>
      <c r="E944" s="241" t="s">
        <v>668</v>
      </c>
    </row>
    <row r="945" spans="2:5">
      <c r="B945" s="133"/>
      <c r="C945" s="134" t="s">
        <v>7767</v>
      </c>
      <c r="D945" s="135">
        <v>3911972</v>
      </c>
      <c r="E945" s="241" t="s">
        <v>668</v>
      </c>
    </row>
    <row r="946" spans="2:5">
      <c r="B946" s="133" t="s">
        <v>7768</v>
      </c>
      <c r="C946" s="134" t="s">
        <v>7769</v>
      </c>
      <c r="D946" s="135">
        <v>57352073</v>
      </c>
      <c r="E946" s="241" t="s">
        <v>658</v>
      </c>
    </row>
    <row r="947" spans="2:5">
      <c r="B947" s="133" t="s">
        <v>7770</v>
      </c>
      <c r="C947" s="134" t="s">
        <v>7771</v>
      </c>
      <c r="D947" s="135">
        <v>646892085</v>
      </c>
      <c r="E947" s="241" t="s">
        <v>658</v>
      </c>
    </row>
    <row r="948" spans="2:5">
      <c r="B948" s="133" t="s">
        <v>7506</v>
      </c>
      <c r="C948" s="134" t="s">
        <v>7772</v>
      </c>
      <c r="D948" s="135">
        <v>475203024</v>
      </c>
      <c r="E948" s="241" t="s">
        <v>658</v>
      </c>
    </row>
    <row r="949" spans="2:5">
      <c r="B949" s="133" t="s">
        <v>7506</v>
      </c>
      <c r="C949" s="134" t="s">
        <v>7773</v>
      </c>
      <c r="D949" s="135">
        <v>480592213</v>
      </c>
      <c r="E949" s="241" t="s">
        <v>658</v>
      </c>
    </row>
    <row r="950" spans="2:5">
      <c r="B950" s="133" t="s">
        <v>7506</v>
      </c>
      <c r="C950" s="134" t="s">
        <v>7774</v>
      </c>
      <c r="D950" s="135">
        <v>2152654853</v>
      </c>
      <c r="E950" s="241" t="s">
        <v>658</v>
      </c>
    </row>
    <row r="951" spans="2:5">
      <c r="B951" s="133" t="s">
        <v>7506</v>
      </c>
      <c r="C951" s="134" t="s">
        <v>7775</v>
      </c>
      <c r="D951" s="135">
        <v>69945598</v>
      </c>
      <c r="E951" s="241" t="s">
        <v>658</v>
      </c>
    </row>
    <row r="952" spans="2:5">
      <c r="B952" s="133" t="s">
        <v>7506</v>
      </c>
      <c r="C952" s="134" t="s">
        <v>7776</v>
      </c>
      <c r="D952" s="135">
        <v>89988483</v>
      </c>
      <c r="E952" s="241" t="s">
        <v>658</v>
      </c>
    </row>
    <row r="953" spans="2:5">
      <c r="B953" s="133" t="s">
        <v>7506</v>
      </c>
      <c r="C953" s="134" t="s">
        <v>7777</v>
      </c>
      <c r="D953" s="135">
        <v>26566939</v>
      </c>
      <c r="E953" s="241" t="s">
        <v>658</v>
      </c>
    </row>
    <row r="954" spans="2:5">
      <c r="B954" s="133" t="s">
        <v>7516</v>
      </c>
      <c r="C954" s="134" t="s">
        <v>7778</v>
      </c>
      <c r="D954" s="135">
        <v>64129799</v>
      </c>
      <c r="E954" s="241" t="s">
        <v>658</v>
      </c>
    </row>
    <row r="955" spans="2:5">
      <c r="B955" s="133" t="s">
        <v>7535</v>
      </c>
      <c r="C955" s="134" t="s">
        <v>7779</v>
      </c>
      <c r="D955" s="135">
        <v>309935054</v>
      </c>
      <c r="E955" s="241" t="s">
        <v>658</v>
      </c>
    </row>
    <row r="956" spans="2:5">
      <c r="B956" s="133" t="s">
        <v>7780</v>
      </c>
      <c r="C956" s="134" t="s">
        <v>7781</v>
      </c>
      <c r="D956" s="135">
        <v>47200000</v>
      </c>
      <c r="E956" s="241" t="s">
        <v>658</v>
      </c>
    </row>
    <row r="957" spans="2:5">
      <c r="B957" s="133" t="s">
        <v>7535</v>
      </c>
      <c r="C957" s="134" t="s">
        <v>7782</v>
      </c>
      <c r="D957" s="135">
        <v>320758330</v>
      </c>
      <c r="E957" s="241" t="s">
        <v>658</v>
      </c>
    </row>
    <row r="958" spans="2:5">
      <c r="B958" s="133" t="s">
        <v>7583</v>
      </c>
      <c r="C958" s="134" t="s">
        <v>7783</v>
      </c>
      <c r="D958" s="135">
        <v>4003642901</v>
      </c>
      <c r="E958" s="241" t="s">
        <v>658</v>
      </c>
    </row>
    <row r="959" spans="2:5">
      <c r="B959" s="133" t="s">
        <v>7583</v>
      </c>
      <c r="C959" s="134" t="s">
        <v>7784</v>
      </c>
      <c r="D959" s="135">
        <v>74090343</v>
      </c>
      <c r="E959" s="241" t="s">
        <v>658</v>
      </c>
    </row>
    <row r="960" spans="2:5">
      <c r="B960" s="133" t="s">
        <v>7579</v>
      </c>
      <c r="C960" s="134" t="s">
        <v>7785</v>
      </c>
      <c r="D960" s="135">
        <v>720448067</v>
      </c>
      <c r="E960" s="241" t="s">
        <v>658</v>
      </c>
    </row>
    <row r="961" spans="2:5">
      <c r="B961" s="133" t="s">
        <v>7583</v>
      </c>
      <c r="C961" s="134" t="s">
        <v>7786</v>
      </c>
      <c r="D961" s="135">
        <v>251166014</v>
      </c>
      <c r="E961" s="241" t="s">
        <v>658</v>
      </c>
    </row>
    <row r="962" spans="2:5">
      <c r="B962" s="133" t="s">
        <v>7528</v>
      </c>
      <c r="C962" s="134" t="s">
        <v>7787</v>
      </c>
      <c r="D962" s="135">
        <v>745832267</v>
      </c>
      <c r="E962" s="241" t="s">
        <v>658</v>
      </c>
    </row>
    <row r="963" spans="2:5">
      <c r="B963" s="133" t="s">
        <v>7516</v>
      </c>
      <c r="C963" s="134" t="s">
        <v>7788</v>
      </c>
      <c r="D963" s="135">
        <v>78564102</v>
      </c>
      <c r="E963" s="241" t="s">
        <v>658</v>
      </c>
    </row>
    <row r="964" spans="2:5">
      <c r="B964" s="133" t="s">
        <v>7504</v>
      </c>
      <c r="C964" s="134" t="s">
        <v>7789</v>
      </c>
      <c r="D964" s="135">
        <v>213693893</v>
      </c>
      <c r="E964" s="241" t="s">
        <v>658</v>
      </c>
    </row>
    <row r="965" spans="2:5">
      <c r="B965" s="133" t="s">
        <v>7504</v>
      </c>
      <c r="C965" s="134" t="s">
        <v>7790</v>
      </c>
      <c r="D965" s="135">
        <v>285308247</v>
      </c>
      <c r="E965" s="241" t="s">
        <v>658</v>
      </c>
    </row>
    <row r="966" spans="2:5">
      <c r="B966" s="133" t="s">
        <v>7791</v>
      </c>
      <c r="C966" s="134" t="s">
        <v>7792</v>
      </c>
      <c r="D966" s="135">
        <v>149940797</v>
      </c>
      <c r="E966" s="241" t="s">
        <v>658</v>
      </c>
    </row>
    <row r="967" spans="2:5">
      <c r="B967" s="133" t="s">
        <v>7583</v>
      </c>
      <c r="C967" s="134" t="s">
        <v>7793</v>
      </c>
      <c r="D967" s="135">
        <v>1966775107</v>
      </c>
      <c r="E967" s="241" t="s">
        <v>658</v>
      </c>
    </row>
    <row r="968" spans="2:5">
      <c r="B968" s="133" t="s">
        <v>7794</v>
      </c>
      <c r="C968" s="134" t="s">
        <v>7795</v>
      </c>
      <c r="D968" s="135">
        <v>60080414</v>
      </c>
      <c r="E968" s="241" t="s">
        <v>658</v>
      </c>
    </row>
    <row r="969" spans="2:5">
      <c r="B969" s="133" t="s">
        <v>7535</v>
      </c>
      <c r="C969" s="134" t="s">
        <v>7796</v>
      </c>
      <c r="D969" s="135">
        <v>197850643</v>
      </c>
      <c r="E969" s="241" t="s">
        <v>658</v>
      </c>
    </row>
    <row r="970" spans="2:5">
      <c r="B970" s="133" t="s">
        <v>7502</v>
      </c>
      <c r="C970" s="134" t="s">
        <v>7797</v>
      </c>
      <c r="D970" s="135">
        <v>234047557</v>
      </c>
      <c r="E970" s="241" t="s">
        <v>658</v>
      </c>
    </row>
    <row r="971" spans="2:5">
      <c r="B971" s="133" t="s">
        <v>7798</v>
      </c>
      <c r="C971" s="134" t="s">
        <v>7799</v>
      </c>
      <c r="D971" s="135">
        <v>612731915</v>
      </c>
      <c r="E971" s="241" t="s">
        <v>658</v>
      </c>
    </row>
    <row r="972" spans="2:5">
      <c r="B972" s="133" t="s">
        <v>7502</v>
      </c>
      <c r="C972" s="134" t="s">
        <v>7800</v>
      </c>
      <c r="D972" s="135">
        <v>30452859</v>
      </c>
      <c r="E972" s="241" t="s">
        <v>658</v>
      </c>
    </row>
    <row r="973" spans="2:5">
      <c r="B973" s="133" t="s">
        <v>7502</v>
      </c>
      <c r="C973" s="134" t="s">
        <v>7801</v>
      </c>
      <c r="D973" s="135">
        <v>42882017</v>
      </c>
      <c r="E973" s="241" t="s">
        <v>658</v>
      </c>
    </row>
    <row r="974" spans="2:5">
      <c r="B974" s="133" t="s">
        <v>7502</v>
      </c>
      <c r="C974" s="134" t="s">
        <v>7802</v>
      </c>
      <c r="D974" s="135">
        <v>94503213</v>
      </c>
      <c r="E974" s="241" t="s">
        <v>658</v>
      </c>
    </row>
    <row r="975" spans="2:5">
      <c r="B975" s="133" t="s">
        <v>7502</v>
      </c>
      <c r="C975" s="134" t="s">
        <v>7803</v>
      </c>
      <c r="D975" s="135">
        <v>166494082</v>
      </c>
      <c r="E975" s="241" t="s">
        <v>658</v>
      </c>
    </row>
    <row r="976" spans="2:5">
      <c r="B976" s="133" t="s">
        <v>7502</v>
      </c>
      <c r="C976" s="134" t="s">
        <v>7804</v>
      </c>
      <c r="D976" s="135">
        <v>46047274</v>
      </c>
      <c r="E976" s="241" t="s">
        <v>658</v>
      </c>
    </row>
    <row r="977" spans="2:5">
      <c r="B977" s="133" t="s">
        <v>7502</v>
      </c>
      <c r="C977" s="134" t="s">
        <v>7805</v>
      </c>
      <c r="D977" s="135">
        <v>355789824</v>
      </c>
      <c r="E977" s="241" t="s">
        <v>658</v>
      </c>
    </row>
    <row r="978" spans="2:5">
      <c r="B978" s="133" t="s">
        <v>7502</v>
      </c>
      <c r="C978" s="134" t="s">
        <v>7806</v>
      </c>
      <c r="D978" s="135">
        <v>142705898</v>
      </c>
      <c r="E978" s="241" t="s">
        <v>658</v>
      </c>
    </row>
    <row r="979" spans="2:5">
      <c r="B979" s="133" t="s">
        <v>7502</v>
      </c>
      <c r="C979" s="134" t="s">
        <v>7807</v>
      </c>
      <c r="D979" s="135">
        <v>47462560</v>
      </c>
      <c r="E979" s="241" t="s">
        <v>658</v>
      </c>
    </row>
    <row r="980" spans="2:5">
      <c r="B980" s="133" t="s">
        <v>7502</v>
      </c>
      <c r="C980" s="134" t="s">
        <v>7808</v>
      </c>
      <c r="D980" s="135">
        <v>74344411</v>
      </c>
      <c r="E980" s="241" t="s">
        <v>658</v>
      </c>
    </row>
    <row r="981" spans="2:5">
      <c r="B981" s="133" t="s">
        <v>7502</v>
      </c>
      <c r="C981" s="134" t="s">
        <v>7809</v>
      </c>
      <c r="D981" s="135">
        <v>55388988</v>
      </c>
      <c r="E981" s="241" t="s">
        <v>658</v>
      </c>
    </row>
    <row r="982" spans="2:5">
      <c r="B982" s="133" t="s">
        <v>7770</v>
      </c>
      <c r="C982" s="134" t="s">
        <v>7810</v>
      </c>
      <c r="D982" s="135">
        <v>160528375</v>
      </c>
      <c r="E982" s="241" t="s">
        <v>658</v>
      </c>
    </row>
    <row r="983" spans="2:5">
      <c r="B983" s="133" t="s">
        <v>7502</v>
      </c>
      <c r="C983" s="134" t="s">
        <v>7811</v>
      </c>
      <c r="D983" s="135">
        <v>39141457</v>
      </c>
      <c r="E983" s="241" t="s">
        <v>658</v>
      </c>
    </row>
    <row r="984" spans="2:5">
      <c r="B984" s="133" t="s">
        <v>7516</v>
      </c>
      <c r="C984" s="134" t="s">
        <v>7812</v>
      </c>
      <c r="D984" s="135">
        <v>323663619</v>
      </c>
      <c r="E984" s="241" t="s">
        <v>658</v>
      </c>
    </row>
    <row r="985" spans="2:5">
      <c r="B985" s="133" t="s">
        <v>7579</v>
      </c>
      <c r="C985" s="134" t="s">
        <v>7813</v>
      </c>
      <c r="D985" s="135">
        <v>2254145611</v>
      </c>
      <c r="E985" s="241" t="s">
        <v>658</v>
      </c>
    </row>
    <row r="986" spans="2:5">
      <c r="B986" s="133" t="s">
        <v>7579</v>
      </c>
      <c r="C986" s="134" t="s">
        <v>7814</v>
      </c>
      <c r="D986" s="135">
        <v>270600297</v>
      </c>
      <c r="E986" s="241" t="s">
        <v>658</v>
      </c>
    </row>
    <row r="987" spans="2:5">
      <c r="B987" s="133" t="s">
        <v>7579</v>
      </c>
      <c r="C987" s="134" t="s">
        <v>7815</v>
      </c>
      <c r="D987" s="135">
        <v>387642480</v>
      </c>
      <c r="E987" s="241" t="s">
        <v>658</v>
      </c>
    </row>
    <row r="988" spans="2:5">
      <c r="B988" s="133" t="s">
        <v>7770</v>
      </c>
      <c r="C988" s="134" t="s">
        <v>7816</v>
      </c>
      <c r="D988" s="135">
        <v>98472744</v>
      </c>
      <c r="E988" s="241" t="s">
        <v>658</v>
      </c>
    </row>
    <row r="989" spans="2:5">
      <c r="B989" s="133" t="s">
        <v>7514</v>
      </c>
      <c r="C989" s="134" t="s">
        <v>7817</v>
      </c>
      <c r="D989" s="135">
        <v>920910220</v>
      </c>
      <c r="E989" s="241" t="s">
        <v>658</v>
      </c>
    </row>
    <row r="990" spans="2:5">
      <c r="B990" s="133" t="s">
        <v>7579</v>
      </c>
      <c r="C990" s="134" t="s">
        <v>7818</v>
      </c>
      <c r="D990" s="135">
        <v>213319748</v>
      </c>
      <c r="E990" s="241" t="s">
        <v>658</v>
      </c>
    </row>
    <row r="991" spans="2:5">
      <c r="B991" s="133" t="s">
        <v>7579</v>
      </c>
      <c r="C991" s="134" t="s">
        <v>7819</v>
      </c>
      <c r="D991" s="135">
        <v>114818318</v>
      </c>
      <c r="E991" s="241" t="s">
        <v>658</v>
      </c>
    </row>
    <row r="992" spans="2:5">
      <c r="B992" s="133" t="s">
        <v>7579</v>
      </c>
      <c r="C992" s="134" t="s">
        <v>7820</v>
      </c>
      <c r="D992" s="135">
        <v>33386707</v>
      </c>
      <c r="E992" s="241" t="s">
        <v>658</v>
      </c>
    </row>
    <row r="993" spans="2:5">
      <c r="B993" s="133" t="s">
        <v>7502</v>
      </c>
      <c r="C993" s="134" t="s">
        <v>7821</v>
      </c>
      <c r="D993" s="135">
        <v>629323576</v>
      </c>
      <c r="E993" s="241" t="s">
        <v>658</v>
      </c>
    </row>
    <row r="994" spans="2:5">
      <c r="B994" s="133" t="s">
        <v>7579</v>
      </c>
      <c r="C994" s="134" t="s">
        <v>7822</v>
      </c>
      <c r="D994" s="135">
        <v>232027832</v>
      </c>
      <c r="E994" s="241" t="s">
        <v>658</v>
      </c>
    </row>
    <row r="995" spans="2:5">
      <c r="B995" s="133" t="s">
        <v>7556</v>
      </c>
      <c r="C995" s="134" t="s">
        <v>7823</v>
      </c>
      <c r="D995" s="135">
        <v>586957974</v>
      </c>
      <c r="E995" s="241" t="s">
        <v>658</v>
      </c>
    </row>
    <row r="996" spans="2:5">
      <c r="B996" s="133" t="s">
        <v>7502</v>
      </c>
      <c r="C996" s="134" t="s">
        <v>7824</v>
      </c>
      <c r="D996" s="135">
        <v>135242677</v>
      </c>
      <c r="E996" s="241" t="s">
        <v>658</v>
      </c>
    </row>
    <row r="997" spans="2:5">
      <c r="B997" s="133" t="s">
        <v>7825</v>
      </c>
      <c r="C997" s="134" t="s">
        <v>7826</v>
      </c>
      <c r="D997" s="135">
        <v>28273404</v>
      </c>
      <c r="E997" s="241" t="s">
        <v>658</v>
      </c>
    </row>
    <row r="998" spans="2:5">
      <c r="B998" s="133" t="s">
        <v>7827</v>
      </c>
      <c r="C998" s="134" t="s">
        <v>7828</v>
      </c>
      <c r="D998" s="135">
        <v>34394336</v>
      </c>
      <c r="E998" s="241" t="s">
        <v>658</v>
      </c>
    </row>
    <row r="999" spans="2:5">
      <c r="B999" s="133" t="s">
        <v>7502</v>
      </c>
      <c r="C999" s="134" t="s">
        <v>7829</v>
      </c>
      <c r="D999" s="135">
        <v>30215723</v>
      </c>
      <c r="E999" s="241" t="s">
        <v>658</v>
      </c>
    </row>
    <row r="1000" spans="2:5">
      <c r="B1000" s="133" t="s">
        <v>7516</v>
      </c>
      <c r="C1000" s="134" t="s">
        <v>7830</v>
      </c>
      <c r="D1000" s="135">
        <v>151692128</v>
      </c>
      <c r="E1000" s="241" t="s">
        <v>658</v>
      </c>
    </row>
    <row r="1001" spans="2:5">
      <c r="B1001" s="133" t="s">
        <v>7770</v>
      </c>
      <c r="C1001" s="134" t="s">
        <v>7831</v>
      </c>
      <c r="D1001" s="135">
        <v>30492096</v>
      </c>
      <c r="E1001" s="241" t="s">
        <v>658</v>
      </c>
    </row>
    <row r="1002" spans="2:5">
      <c r="B1002" s="133" t="s">
        <v>7770</v>
      </c>
      <c r="C1002" s="134" t="s">
        <v>7832</v>
      </c>
      <c r="D1002" s="135">
        <v>138358062</v>
      </c>
      <c r="E1002" s="241" t="s">
        <v>658</v>
      </c>
    </row>
    <row r="1003" spans="2:5">
      <c r="B1003" s="133" t="s">
        <v>7502</v>
      </c>
      <c r="C1003" s="134" t="s">
        <v>7833</v>
      </c>
      <c r="D1003" s="135">
        <v>235018909</v>
      </c>
      <c r="E1003" s="241" t="s">
        <v>658</v>
      </c>
    </row>
    <row r="1004" spans="2:5">
      <c r="B1004" s="133" t="s">
        <v>7535</v>
      </c>
      <c r="C1004" s="134" t="s">
        <v>7834</v>
      </c>
      <c r="D1004" s="135">
        <v>48203322</v>
      </c>
      <c r="E1004" s="241" t="s">
        <v>658</v>
      </c>
    </row>
    <row r="1005" spans="2:5">
      <c r="B1005" s="133" t="s">
        <v>7835</v>
      </c>
      <c r="C1005" s="134" t="s">
        <v>7836</v>
      </c>
      <c r="D1005" s="135">
        <v>432409320</v>
      </c>
      <c r="E1005" s="241" t="s">
        <v>658</v>
      </c>
    </row>
    <row r="1006" spans="2:5">
      <c r="B1006" s="133" t="s">
        <v>7837</v>
      </c>
      <c r="C1006" s="134" t="s">
        <v>7838</v>
      </c>
      <c r="D1006" s="135">
        <v>791282924</v>
      </c>
      <c r="E1006" s="241" t="s">
        <v>658</v>
      </c>
    </row>
    <row r="1007" spans="2:5">
      <c r="B1007" s="133" t="s">
        <v>7502</v>
      </c>
      <c r="C1007" s="134" t="s">
        <v>7839</v>
      </c>
      <c r="D1007" s="135">
        <v>91876024</v>
      </c>
      <c r="E1007" s="241" t="s">
        <v>658</v>
      </c>
    </row>
    <row r="1008" spans="2:5">
      <c r="B1008" s="133" t="s">
        <v>7502</v>
      </c>
      <c r="C1008" s="134" t="s">
        <v>7840</v>
      </c>
      <c r="D1008" s="135">
        <v>191512777</v>
      </c>
      <c r="E1008" s="241" t="s">
        <v>658</v>
      </c>
    </row>
    <row r="1009" spans="2:5">
      <c r="B1009" s="133" t="s">
        <v>7502</v>
      </c>
      <c r="C1009" s="134" t="s">
        <v>7841</v>
      </c>
      <c r="D1009" s="135">
        <v>29761739</v>
      </c>
      <c r="E1009" s="241" t="s">
        <v>658</v>
      </c>
    </row>
    <row r="1010" spans="2:5">
      <c r="B1010" s="133" t="s">
        <v>7502</v>
      </c>
      <c r="C1010" s="134" t="s">
        <v>7797</v>
      </c>
      <c r="D1010" s="135">
        <v>150593541</v>
      </c>
      <c r="E1010" s="241" t="s">
        <v>658</v>
      </c>
    </row>
    <row r="1011" spans="2:5">
      <c r="B1011" s="133" t="s">
        <v>7535</v>
      </c>
      <c r="C1011" s="134" t="s">
        <v>7842</v>
      </c>
      <c r="D1011" s="242">
        <v>140462263</v>
      </c>
      <c r="E1011" s="241" t="s">
        <v>665</v>
      </c>
    </row>
    <row r="1012" spans="2:5">
      <c r="B1012" s="133" t="s">
        <v>7535</v>
      </c>
      <c r="C1012" s="134" t="s">
        <v>7843</v>
      </c>
      <c r="D1012" s="242">
        <v>156188366.18000001</v>
      </c>
      <c r="E1012" s="241" t="s">
        <v>665</v>
      </c>
    </row>
    <row r="1013" spans="2:5">
      <c r="B1013" s="133" t="s">
        <v>7844</v>
      </c>
      <c r="C1013" s="134" t="s">
        <v>7845</v>
      </c>
      <c r="D1013" s="242">
        <v>227908790.38999999</v>
      </c>
      <c r="E1013" s="241" t="s">
        <v>665</v>
      </c>
    </row>
    <row r="1014" spans="2:5">
      <c r="B1014" s="133" t="s">
        <v>7579</v>
      </c>
      <c r="C1014" s="134" t="s">
        <v>7846</v>
      </c>
      <c r="D1014" s="242">
        <v>218118925.09</v>
      </c>
      <c r="E1014" s="241" t="s">
        <v>665</v>
      </c>
    </row>
    <row r="1015" spans="2:5">
      <c r="B1015" s="133" t="s">
        <v>7844</v>
      </c>
      <c r="C1015" s="134" t="s">
        <v>7847</v>
      </c>
      <c r="D1015" s="242">
        <v>33111726.77</v>
      </c>
      <c r="E1015" s="241" t="s">
        <v>665</v>
      </c>
    </row>
    <row r="1016" spans="2:5">
      <c r="B1016" s="133" t="s">
        <v>7579</v>
      </c>
      <c r="C1016" s="134" t="s">
        <v>7848</v>
      </c>
      <c r="D1016" s="242">
        <v>462669925.5</v>
      </c>
      <c r="E1016" s="241" t="s">
        <v>665</v>
      </c>
    </row>
    <row r="1017" spans="2:5">
      <c r="B1017" s="133" t="s">
        <v>7579</v>
      </c>
      <c r="C1017" s="134" t="s">
        <v>7849</v>
      </c>
      <c r="D1017" s="242">
        <v>36036036.039999999</v>
      </c>
      <c r="E1017" s="241" t="s">
        <v>665</v>
      </c>
    </row>
    <row r="1018" spans="2:5">
      <c r="B1018" s="133" t="s">
        <v>7850</v>
      </c>
      <c r="C1018" s="134" t="s">
        <v>7851</v>
      </c>
      <c r="D1018" s="242">
        <v>192202950.44</v>
      </c>
      <c r="E1018" s="241" t="s">
        <v>665</v>
      </c>
    </row>
    <row r="1019" spans="2:5">
      <c r="B1019" s="133" t="s">
        <v>7579</v>
      </c>
      <c r="C1019" s="134" t="s">
        <v>7852</v>
      </c>
      <c r="D1019" s="242">
        <v>605999003.50999999</v>
      </c>
      <c r="E1019" s="241" t="s">
        <v>665</v>
      </c>
    </row>
    <row r="1020" spans="2:5">
      <c r="B1020" s="133" t="s">
        <v>7853</v>
      </c>
      <c r="C1020" s="134" t="s">
        <v>7854</v>
      </c>
      <c r="D1020" s="242">
        <v>26040611.75</v>
      </c>
      <c r="E1020" s="241" t="s">
        <v>665</v>
      </c>
    </row>
    <row r="1021" spans="2:5">
      <c r="B1021" s="133" t="s">
        <v>7855</v>
      </c>
      <c r="C1021" s="134" t="s">
        <v>7856</v>
      </c>
      <c r="D1021" s="242">
        <v>2702600573.1199999</v>
      </c>
      <c r="E1021" s="241" t="s">
        <v>665</v>
      </c>
    </row>
    <row r="1022" spans="2:5">
      <c r="B1022" s="133" t="s">
        <v>7504</v>
      </c>
      <c r="C1022" s="134" t="s">
        <v>7857</v>
      </c>
      <c r="D1022" s="242">
        <v>1556827309.24</v>
      </c>
      <c r="E1022" s="241" t="s">
        <v>665</v>
      </c>
    </row>
    <row r="1023" spans="2:5">
      <c r="B1023" s="133" t="s">
        <v>7579</v>
      </c>
      <c r="C1023" s="134" t="s">
        <v>7858</v>
      </c>
      <c r="D1023" s="242">
        <v>627739705.77999997</v>
      </c>
      <c r="E1023" s="241" t="s">
        <v>665</v>
      </c>
    </row>
    <row r="1024" spans="2:5">
      <c r="B1024" s="133" t="s">
        <v>7855</v>
      </c>
      <c r="C1024" s="134" t="s">
        <v>7859</v>
      </c>
      <c r="D1024" s="242">
        <v>1160454363.22</v>
      </c>
      <c r="E1024" s="241" t="s">
        <v>665</v>
      </c>
    </row>
    <row r="1025" spans="2:5">
      <c r="B1025" s="133" t="s">
        <v>7590</v>
      </c>
      <c r="C1025" s="134" t="s">
        <v>7860</v>
      </c>
      <c r="D1025" s="242">
        <v>178853944.66</v>
      </c>
      <c r="E1025" s="241" t="s">
        <v>665</v>
      </c>
    </row>
    <row r="1026" spans="2:5">
      <c r="B1026" s="133" t="s">
        <v>7579</v>
      </c>
      <c r="C1026" s="134" t="s">
        <v>7861</v>
      </c>
      <c r="D1026" s="242">
        <v>71401688.849999994</v>
      </c>
      <c r="E1026" s="241" t="s">
        <v>665</v>
      </c>
    </row>
    <row r="1027" spans="2:5">
      <c r="B1027" s="133" t="s">
        <v>7862</v>
      </c>
      <c r="C1027" s="134" t="s">
        <v>7863</v>
      </c>
      <c r="D1027" s="242">
        <v>49103622.770000003</v>
      </c>
      <c r="E1027" s="241" t="s">
        <v>665</v>
      </c>
    </row>
    <row r="1028" spans="2:5">
      <c r="B1028" s="133" t="s">
        <v>7862</v>
      </c>
      <c r="C1028" s="134" t="s">
        <v>7864</v>
      </c>
      <c r="D1028" s="242">
        <v>358540169.81999999</v>
      </c>
      <c r="E1028" s="241" t="s">
        <v>665</v>
      </c>
    </row>
    <row r="1029" spans="2:5">
      <c r="B1029" s="133" t="s">
        <v>7855</v>
      </c>
      <c r="C1029" s="134" t="s">
        <v>7856</v>
      </c>
      <c r="D1029" s="242">
        <v>137705018.47999999</v>
      </c>
      <c r="E1029" s="241" t="s">
        <v>665</v>
      </c>
    </row>
    <row r="1030" spans="2:5">
      <c r="B1030" s="133" t="s">
        <v>7508</v>
      </c>
      <c r="C1030" s="134" t="s">
        <v>7865</v>
      </c>
      <c r="D1030" s="242">
        <v>55102934.369999997</v>
      </c>
      <c r="E1030" s="241" t="s">
        <v>665</v>
      </c>
    </row>
    <row r="1031" spans="2:5">
      <c r="B1031" s="133" t="s">
        <v>7850</v>
      </c>
      <c r="C1031" s="134" t="s">
        <v>7866</v>
      </c>
      <c r="D1031" s="242">
        <v>125800272.02</v>
      </c>
      <c r="E1031" s="241" t="s">
        <v>665</v>
      </c>
    </row>
    <row r="1032" spans="2:5">
      <c r="B1032" s="133" t="s">
        <v>7579</v>
      </c>
      <c r="C1032" s="134" t="s">
        <v>7867</v>
      </c>
      <c r="D1032" s="242">
        <v>37630057.799999997</v>
      </c>
      <c r="E1032" s="241" t="s">
        <v>665</v>
      </c>
    </row>
    <row r="1033" spans="2:5">
      <c r="B1033" s="133" t="s">
        <v>7535</v>
      </c>
      <c r="C1033" s="134" t="s">
        <v>7868</v>
      </c>
      <c r="D1033" s="242">
        <v>54949748</v>
      </c>
      <c r="E1033" s="241" t="s">
        <v>665</v>
      </c>
    </row>
    <row r="1034" spans="2:5">
      <c r="B1034" s="133" t="s">
        <v>7694</v>
      </c>
      <c r="C1034" s="134" t="s">
        <v>7869</v>
      </c>
      <c r="D1034" s="242">
        <v>46177829.890000001</v>
      </c>
      <c r="E1034" s="241" t="s">
        <v>665</v>
      </c>
    </row>
    <row r="1035" spans="2:5">
      <c r="B1035" s="133" t="s">
        <v>7844</v>
      </c>
      <c r="C1035" s="134" t="s">
        <v>7870</v>
      </c>
      <c r="D1035" s="242">
        <v>31160812.609999999</v>
      </c>
      <c r="E1035" s="241" t="s">
        <v>665</v>
      </c>
    </row>
    <row r="1036" spans="2:5">
      <c r="B1036" s="133" t="s">
        <v>7551</v>
      </c>
      <c r="C1036" s="134" t="s">
        <v>7871</v>
      </c>
      <c r="D1036" s="242">
        <v>69518348.609999999</v>
      </c>
      <c r="E1036" s="241" t="s">
        <v>665</v>
      </c>
    </row>
    <row r="1037" spans="2:5">
      <c r="B1037" s="133" t="s">
        <v>7855</v>
      </c>
      <c r="C1037" s="134" t="s">
        <v>7872</v>
      </c>
      <c r="D1037" s="242">
        <v>42004070.909999996</v>
      </c>
      <c r="E1037" s="241" t="s">
        <v>665</v>
      </c>
    </row>
    <row r="1038" spans="2:5">
      <c r="B1038" s="133" t="s">
        <v>7855</v>
      </c>
      <c r="C1038" s="134" t="s">
        <v>7873</v>
      </c>
      <c r="D1038" s="242">
        <v>204426189.00999999</v>
      </c>
      <c r="E1038" s="241" t="s">
        <v>665</v>
      </c>
    </row>
    <row r="1039" spans="2:5">
      <c r="B1039" s="133" t="s">
        <v>7535</v>
      </c>
      <c r="C1039" s="134" t="s">
        <v>7874</v>
      </c>
      <c r="D1039" s="242">
        <v>40808448</v>
      </c>
      <c r="E1039" s="241" t="s">
        <v>665</v>
      </c>
    </row>
    <row r="1040" spans="2:5">
      <c r="B1040" s="133" t="s">
        <v>7504</v>
      </c>
      <c r="C1040" s="134" t="s">
        <v>7875</v>
      </c>
      <c r="D1040" s="135">
        <v>45726735</v>
      </c>
      <c r="E1040" s="241" t="s">
        <v>6867</v>
      </c>
    </row>
    <row r="1041" spans="2:5">
      <c r="B1041" s="133" t="s">
        <v>7535</v>
      </c>
      <c r="C1041" s="134" t="s">
        <v>7876</v>
      </c>
      <c r="D1041" s="135">
        <v>1245315496</v>
      </c>
      <c r="E1041" s="241" t="s">
        <v>6867</v>
      </c>
    </row>
    <row r="1042" spans="2:5">
      <c r="B1042" s="133" t="s">
        <v>7877</v>
      </c>
      <c r="C1042" s="134" t="s">
        <v>7878</v>
      </c>
      <c r="D1042" s="135">
        <v>56191923</v>
      </c>
      <c r="E1042" s="241" t="s">
        <v>6867</v>
      </c>
    </row>
    <row r="1043" spans="2:5">
      <c r="B1043" s="133" t="s">
        <v>7877</v>
      </c>
      <c r="C1043" s="134" t="s">
        <v>7879</v>
      </c>
      <c r="D1043" s="135">
        <v>199891417</v>
      </c>
      <c r="E1043" s="241" t="s">
        <v>6867</v>
      </c>
    </row>
    <row r="1044" spans="2:5">
      <c r="B1044" s="133" t="s">
        <v>7504</v>
      </c>
      <c r="C1044" s="134" t="s">
        <v>7880</v>
      </c>
      <c r="D1044" s="135">
        <v>97249970</v>
      </c>
      <c r="E1044" s="241" t="s">
        <v>6867</v>
      </c>
    </row>
    <row r="1045" spans="2:5">
      <c r="B1045" s="133" t="s">
        <v>7504</v>
      </c>
      <c r="C1045" s="134" t="s">
        <v>7881</v>
      </c>
      <c r="D1045" s="135">
        <v>1953875759</v>
      </c>
      <c r="E1045" s="241" t="s">
        <v>6867</v>
      </c>
    </row>
    <row r="1046" spans="2:5">
      <c r="B1046" s="133" t="s">
        <v>7579</v>
      </c>
      <c r="C1046" s="134" t="s">
        <v>7882</v>
      </c>
      <c r="D1046" s="135">
        <v>160303100</v>
      </c>
      <c r="E1046" s="241" t="s">
        <v>6867</v>
      </c>
    </row>
    <row r="1047" spans="2:5">
      <c r="B1047" s="133" t="s">
        <v>7883</v>
      </c>
      <c r="C1047" s="134" t="s">
        <v>7884</v>
      </c>
      <c r="D1047" s="135">
        <v>92459299</v>
      </c>
      <c r="E1047" s="241" t="s">
        <v>6867</v>
      </c>
    </row>
    <row r="1048" spans="2:5">
      <c r="B1048" s="133" t="s">
        <v>7504</v>
      </c>
      <c r="C1048" s="134" t="s">
        <v>7885</v>
      </c>
      <c r="D1048" s="135">
        <v>135356032</v>
      </c>
      <c r="E1048" s="241" t="s">
        <v>6867</v>
      </c>
    </row>
    <row r="1049" spans="2:5">
      <c r="B1049" s="133" t="s">
        <v>7504</v>
      </c>
      <c r="C1049" s="134" t="s">
        <v>7886</v>
      </c>
      <c r="D1049" s="135">
        <v>1333143696</v>
      </c>
      <c r="E1049" s="241" t="s">
        <v>6867</v>
      </c>
    </row>
    <row r="1050" spans="2:5">
      <c r="B1050" s="133" t="s">
        <v>7887</v>
      </c>
      <c r="C1050" s="134" t="s">
        <v>7888</v>
      </c>
      <c r="D1050" s="135">
        <v>227683788</v>
      </c>
      <c r="E1050" s="241" t="s">
        <v>6867</v>
      </c>
    </row>
    <row r="1051" spans="2:5">
      <c r="B1051" s="133" t="s">
        <v>7504</v>
      </c>
      <c r="C1051" s="134" t="s">
        <v>7889</v>
      </c>
      <c r="D1051" s="135">
        <v>225828939</v>
      </c>
      <c r="E1051" s="241" t="s">
        <v>6867</v>
      </c>
    </row>
    <row r="1052" spans="2:5">
      <c r="B1052" s="133" t="s">
        <v>7579</v>
      </c>
      <c r="C1052" s="134" t="s">
        <v>7890</v>
      </c>
      <c r="D1052" s="135">
        <v>1189545092</v>
      </c>
      <c r="E1052" s="241" t="s">
        <v>6867</v>
      </c>
    </row>
    <row r="1053" spans="2:5">
      <c r="B1053" s="133" t="s">
        <v>7887</v>
      </c>
      <c r="C1053" s="134" t="s">
        <v>7891</v>
      </c>
      <c r="D1053" s="135">
        <v>2809076170</v>
      </c>
      <c r="E1053" s="241" t="s">
        <v>6867</v>
      </c>
    </row>
    <row r="1054" spans="2:5">
      <c r="B1054" s="133" t="s">
        <v>7504</v>
      </c>
      <c r="C1054" s="134" t="s">
        <v>7892</v>
      </c>
      <c r="D1054" s="135">
        <v>40470064</v>
      </c>
      <c r="E1054" s="241" t="s">
        <v>6867</v>
      </c>
    </row>
    <row r="1055" spans="2:5">
      <c r="B1055" s="133" t="s">
        <v>7535</v>
      </c>
      <c r="C1055" s="134" t="s">
        <v>7893</v>
      </c>
      <c r="D1055" s="135">
        <v>53907713</v>
      </c>
      <c r="E1055" s="241" t="s">
        <v>6867</v>
      </c>
    </row>
    <row r="1056" spans="2:5">
      <c r="B1056" s="133"/>
      <c r="C1056" s="134" t="s">
        <v>7894</v>
      </c>
      <c r="D1056" s="135">
        <v>86769990</v>
      </c>
      <c r="E1056" s="241" t="s">
        <v>6867</v>
      </c>
    </row>
    <row r="1057" spans="2:5">
      <c r="B1057" s="133" t="s">
        <v>7504</v>
      </c>
      <c r="C1057" s="134" t="s">
        <v>7895</v>
      </c>
      <c r="D1057" s="135">
        <v>52184593</v>
      </c>
      <c r="E1057" s="241" t="s">
        <v>6867</v>
      </c>
    </row>
    <row r="1058" spans="2:5">
      <c r="B1058" s="133" t="s">
        <v>7535</v>
      </c>
      <c r="C1058" s="134" t="s">
        <v>7896</v>
      </c>
      <c r="D1058" s="135">
        <v>392643470</v>
      </c>
      <c r="E1058" s="241" t="s">
        <v>6867</v>
      </c>
    </row>
    <row r="1059" spans="2:5">
      <c r="B1059" s="133" t="s">
        <v>7535</v>
      </c>
      <c r="C1059" s="134" t="s">
        <v>7897</v>
      </c>
      <c r="D1059" s="135">
        <v>453109832</v>
      </c>
      <c r="E1059" s="241" t="s">
        <v>6867</v>
      </c>
    </row>
    <row r="1060" spans="2:5">
      <c r="B1060" s="133" t="s">
        <v>7579</v>
      </c>
      <c r="C1060" s="134" t="s">
        <v>7898</v>
      </c>
      <c r="D1060" s="135">
        <v>87614771</v>
      </c>
      <c r="E1060" s="241" t="s">
        <v>6867</v>
      </c>
    </row>
    <row r="1061" spans="2:5">
      <c r="B1061" s="133" t="s">
        <v>7504</v>
      </c>
      <c r="C1061" s="134" t="s">
        <v>7899</v>
      </c>
      <c r="D1061" s="135">
        <v>155263928</v>
      </c>
      <c r="E1061" s="241" t="s">
        <v>6867</v>
      </c>
    </row>
    <row r="1062" spans="2:5">
      <c r="B1062" s="133" t="s">
        <v>7504</v>
      </c>
      <c r="C1062" s="134" t="s">
        <v>7900</v>
      </c>
      <c r="D1062" s="135">
        <v>286705685</v>
      </c>
      <c r="E1062" s="241" t="s">
        <v>6867</v>
      </c>
    </row>
    <row r="1063" spans="2:5">
      <c r="B1063" s="133" t="s">
        <v>7579</v>
      </c>
      <c r="C1063" s="134" t="s">
        <v>7901</v>
      </c>
      <c r="D1063" s="135">
        <v>1386915846</v>
      </c>
      <c r="E1063" s="241" t="s">
        <v>6867</v>
      </c>
    </row>
    <row r="1064" spans="2:5">
      <c r="B1064" s="133"/>
      <c r="C1064" s="134" t="s">
        <v>7902</v>
      </c>
      <c r="D1064" s="135">
        <v>25289604</v>
      </c>
      <c r="E1064" s="241" t="s">
        <v>6867</v>
      </c>
    </row>
    <row r="1065" spans="2:5">
      <c r="B1065" s="133" t="s">
        <v>7579</v>
      </c>
      <c r="C1065" s="134" t="s">
        <v>7903</v>
      </c>
      <c r="D1065" s="135">
        <v>2004996222.52</v>
      </c>
      <c r="E1065" s="241" t="s">
        <v>677</v>
      </c>
    </row>
    <row r="1066" spans="2:5">
      <c r="B1066" s="133" t="s">
        <v>7579</v>
      </c>
      <c r="C1066" s="134" t="s">
        <v>7904</v>
      </c>
      <c r="D1066" s="135">
        <v>1058772605.05</v>
      </c>
      <c r="E1066" s="241" t="s">
        <v>677</v>
      </c>
    </row>
    <row r="1067" spans="2:5">
      <c r="B1067" s="133" t="s">
        <v>729</v>
      </c>
      <c r="C1067" s="134" t="s">
        <v>7905</v>
      </c>
      <c r="D1067" s="135">
        <v>433094631.86000001</v>
      </c>
      <c r="E1067" s="241" t="s">
        <v>677</v>
      </c>
    </row>
    <row r="1068" spans="2:5">
      <c r="B1068" s="133" t="s">
        <v>7516</v>
      </c>
      <c r="C1068" s="134" t="s">
        <v>7906</v>
      </c>
      <c r="D1068" s="135">
        <v>339457185.67000002</v>
      </c>
      <c r="E1068" s="241" t="s">
        <v>677</v>
      </c>
    </row>
    <row r="1069" spans="2:5">
      <c r="B1069" s="133" t="s">
        <v>729</v>
      </c>
      <c r="C1069" s="134" t="s">
        <v>7907</v>
      </c>
      <c r="D1069" s="135">
        <v>166966166.53</v>
      </c>
      <c r="E1069" s="241" t="s">
        <v>677</v>
      </c>
    </row>
    <row r="1070" spans="2:5">
      <c r="B1070" s="133" t="s">
        <v>7908</v>
      </c>
      <c r="C1070" s="134" t="s">
        <v>7909</v>
      </c>
      <c r="D1070" s="135">
        <v>154608540.14000002</v>
      </c>
      <c r="E1070" s="241" t="s">
        <v>677</v>
      </c>
    </row>
    <row r="1071" spans="2:5">
      <c r="B1071" s="133" t="s">
        <v>7850</v>
      </c>
      <c r="C1071" s="134" t="s">
        <v>7910</v>
      </c>
      <c r="D1071" s="135">
        <v>145933941.74000004</v>
      </c>
      <c r="E1071" s="241" t="s">
        <v>677</v>
      </c>
    </row>
    <row r="1072" spans="2:5">
      <c r="B1072" s="133" t="s">
        <v>7844</v>
      </c>
      <c r="C1072" s="134" t="s">
        <v>7911</v>
      </c>
      <c r="D1072" s="135">
        <v>144455043.23999998</v>
      </c>
      <c r="E1072" s="241" t="s">
        <v>677</v>
      </c>
    </row>
    <row r="1073" spans="2:5">
      <c r="B1073" s="133" t="s">
        <v>758</v>
      </c>
      <c r="C1073" s="134" t="s">
        <v>7912</v>
      </c>
      <c r="D1073" s="135">
        <v>122793599.04000001</v>
      </c>
      <c r="E1073" s="241" t="s">
        <v>677</v>
      </c>
    </row>
    <row r="1074" spans="2:5">
      <c r="B1074" s="133" t="s">
        <v>7908</v>
      </c>
      <c r="C1074" s="134" t="s">
        <v>7913</v>
      </c>
      <c r="D1074" s="135">
        <v>105462286.96000001</v>
      </c>
      <c r="E1074" s="241" t="s">
        <v>677</v>
      </c>
    </row>
    <row r="1075" spans="2:5">
      <c r="B1075" s="133" t="s">
        <v>729</v>
      </c>
      <c r="C1075" s="134" t="s">
        <v>7914</v>
      </c>
      <c r="D1075" s="135">
        <v>86620486.229999989</v>
      </c>
      <c r="E1075" s="241" t="s">
        <v>677</v>
      </c>
    </row>
    <row r="1076" spans="2:5">
      <c r="B1076" s="133" t="s">
        <v>7579</v>
      </c>
      <c r="C1076" s="134" t="s">
        <v>7915</v>
      </c>
      <c r="D1076" s="135">
        <v>79701419.170000002</v>
      </c>
      <c r="E1076" s="241" t="s">
        <v>677</v>
      </c>
    </row>
    <row r="1077" spans="2:5">
      <c r="B1077" s="133" t="s">
        <v>729</v>
      </c>
      <c r="C1077" s="134" t="s">
        <v>7916</v>
      </c>
      <c r="D1077" s="135">
        <v>75978141.469999999</v>
      </c>
      <c r="E1077" s="241" t="s">
        <v>677</v>
      </c>
    </row>
    <row r="1078" spans="2:5">
      <c r="B1078" s="133" t="s">
        <v>7917</v>
      </c>
      <c r="C1078" s="134" t="s">
        <v>7918</v>
      </c>
      <c r="D1078" s="135">
        <v>73157241.230000004</v>
      </c>
      <c r="E1078" s="241" t="s">
        <v>677</v>
      </c>
    </row>
    <row r="1079" spans="2:5">
      <c r="B1079" s="133" t="s">
        <v>7919</v>
      </c>
      <c r="C1079" s="134" t="s">
        <v>7920</v>
      </c>
      <c r="D1079" s="135">
        <v>91500303.539999992</v>
      </c>
      <c r="E1079" s="241" t="s">
        <v>677</v>
      </c>
    </row>
    <row r="1080" spans="2:5">
      <c r="B1080" s="133" t="s">
        <v>7579</v>
      </c>
      <c r="C1080" s="134" t="s">
        <v>7921</v>
      </c>
      <c r="D1080" s="135">
        <v>65151992.899999999</v>
      </c>
      <c r="E1080" s="241" t="s">
        <v>677</v>
      </c>
    </row>
    <row r="1081" spans="2:5">
      <c r="B1081" s="133" t="s">
        <v>7844</v>
      </c>
      <c r="C1081" s="134" t="s">
        <v>7922</v>
      </c>
      <c r="D1081" s="135">
        <v>51746392.260000005</v>
      </c>
      <c r="E1081" s="241" t="s">
        <v>677</v>
      </c>
    </row>
    <row r="1082" spans="2:5">
      <c r="B1082" s="133" t="s">
        <v>7791</v>
      </c>
      <c r="C1082" s="134" t="s">
        <v>7923</v>
      </c>
      <c r="D1082" s="135">
        <v>49372492.769999996</v>
      </c>
      <c r="E1082" s="241" t="s">
        <v>677</v>
      </c>
    </row>
    <row r="1083" spans="2:5">
      <c r="B1083" s="133" t="s">
        <v>7924</v>
      </c>
      <c r="C1083" s="134" t="s">
        <v>7925</v>
      </c>
      <c r="D1083" s="135">
        <v>42479539.439999998</v>
      </c>
      <c r="E1083" s="241" t="s">
        <v>677</v>
      </c>
    </row>
    <row r="1084" spans="2:5">
      <c r="B1084" s="133" t="s">
        <v>729</v>
      </c>
      <c r="C1084" s="134" t="s">
        <v>7926</v>
      </c>
      <c r="D1084" s="135">
        <v>39038559.299999997</v>
      </c>
      <c r="E1084" s="241" t="s">
        <v>677</v>
      </c>
    </row>
    <row r="1085" spans="2:5">
      <c r="B1085" s="133" t="s">
        <v>7844</v>
      </c>
      <c r="C1085" s="134" t="s">
        <v>7927</v>
      </c>
      <c r="D1085" s="135">
        <v>33043432.16</v>
      </c>
      <c r="E1085" s="241" t="s">
        <v>677</v>
      </c>
    </row>
    <row r="1086" spans="2:5">
      <c r="B1086" s="133" t="s">
        <v>7928</v>
      </c>
      <c r="C1086" s="134" t="s">
        <v>7929</v>
      </c>
      <c r="D1086" s="135">
        <v>30607358.41</v>
      </c>
      <c r="E1086" s="241" t="s">
        <v>677</v>
      </c>
    </row>
    <row r="1087" spans="2:5">
      <c r="B1087" s="133" t="s">
        <v>7844</v>
      </c>
      <c r="C1087" s="134" t="s">
        <v>7930</v>
      </c>
      <c r="D1087" s="135">
        <v>29701501.839999996</v>
      </c>
      <c r="E1087" s="241" t="s">
        <v>677</v>
      </c>
    </row>
    <row r="1088" spans="2:5">
      <c r="B1088" s="133" t="s">
        <v>7931</v>
      </c>
      <c r="C1088" s="134" t="s">
        <v>7932</v>
      </c>
      <c r="D1088" s="135">
        <v>28002725.619999997</v>
      </c>
      <c r="E1088" s="241" t="s">
        <v>677</v>
      </c>
    </row>
    <row r="1089" spans="2:5">
      <c r="B1089" s="133" t="s">
        <v>729</v>
      </c>
      <c r="C1089" s="134" t="s">
        <v>7933</v>
      </c>
      <c r="D1089" s="135">
        <v>26704488.32</v>
      </c>
      <c r="E1089" s="241" t="s">
        <v>677</v>
      </c>
    </row>
    <row r="1090" spans="2:5">
      <c r="B1090" s="133" t="s">
        <v>7934</v>
      </c>
      <c r="C1090" s="134" t="s">
        <v>7935</v>
      </c>
      <c r="D1090" s="135">
        <v>26136750.800000004</v>
      </c>
      <c r="E1090" s="241" t="s">
        <v>677</v>
      </c>
    </row>
    <row r="1091" spans="2:5">
      <c r="B1091" s="133" t="s">
        <v>7579</v>
      </c>
      <c r="C1091" s="134" t="s">
        <v>7936</v>
      </c>
      <c r="D1091" s="135">
        <v>25424532.529999994</v>
      </c>
      <c r="E1091" s="241" t="s">
        <v>677</v>
      </c>
    </row>
    <row r="1092" spans="2:5">
      <c r="B1092" s="133" t="s">
        <v>7535</v>
      </c>
      <c r="C1092" s="134" t="s">
        <v>7937</v>
      </c>
      <c r="D1092" s="135">
        <v>76920186</v>
      </c>
      <c r="E1092" s="241" t="s">
        <v>672</v>
      </c>
    </row>
    <row r="1093" spans="2:5">
      <c r="B1093" s="133" t="s">
        <v>7938</v>
      </c>
      <c r="C1093" s="134" t="s">
        <v>7939</v>
      </c>
      <c r="D1093" s="135">
        <v>78998936</v>
      </c>
      <c r="E1093" s="241" t="s">
        <v>672</v>
      </c>
    </row>
    <row r="1094" spans="2:5">
      <c r="B1094" s="133" t="s">
        <v>7502</v>
      </c>
      <c r="C1094" s="134" t="s">
        <v>7940</v>
      </c>
      <c r="D1094" s="135">
        <v>70771872</v>
      </c>
      <c r="E1094" s="241" t="s">
        <v>672</v>
      </c>
    </row>
    <row r="1095" spans="2:5">
      <c r="B1095" s="133" t="s">
        <v>7855</v>
      </c>
      <c r="C1095" s="134" t="s">
        <v>7941</v>
      </c>
      <c r="D1095" s="135">
        <v>37177120</v>
      </c>
      <c r="E1095" s="241" t="s">
        <v>672</v>
      </c>
    </row>
    <row r="1096" spans="2:5">
      <c r="B1096" s="133"/>
      <c r="C1096" s="134" t="s">
        <v>7942</v>
      </c>
      <c r="D1096" s="135">
        <v>830055962</v>
      </c>
      <c r="E1096" s="241" t="s">
        <v>672</v>
      </c>
    </row>
    <row r="1097" spans="2:5">
      <c r="B1097" s="133" t="s">
        <v>7694</v>
      </c>
      <c r="C1097" s="134" t="s">
        <v>7462</v>
      </c>
      <c r="D1097" s="135">
        <v>30174708</v>
      </c>
      <c r="E1097" s="241" t="s">
        <v>672</v>
      </c>
    </row>
    <row r="1098" spans="2:5">
      <c r="B1098" s="133" t="s">
        <v>7502</v>
      </c>
      <c r="C1098" s="134" t="s">
        <v>7943</v>
      </c>
      <c r="D1098" s="135">
        <v>75356713</v>
      </c>
      <c r="E1098" s="241" t="s">
        <v>672</v>
      </c>
    </row>
    <row r="1099" spans="2:5">
      <c r="B1099" s="133" t="s">
        <v>7502</v>
      </c>
      <c r="C1099" s="134" t="s">
        <v>7944</v>
      </c>
      <c r="D1099" s="135">
        <v>220799134</v>
      </c>
      <c r="E1099" s="241" t="s">
        <v>672</v>
      </c>
    </row>
    <row r="1100" spans="2:5">
      <c r="B1100" s="133" t="s">
        <v>7694</v>
      </c>
      <c r="C1100" s="134" t="s">
        <v>7945</v>
      </c>
      <c r="D1100" s="135">
        <v>29214630</v>
      </c>
      <c r="E1100" s="241" t="s">
        <v>672</v>
      </c>
    </row>
    <row r="1101" spans="2:5">
      <c r="B1101" s="133" t="s">
        <v>7502</v>
      </c>
      <c r="C1101" s="134" t="s">
        <v>7946</v>
      </c>
      <c r="D1101" s="135">
        <v>45931313</v>
      </c>
      <c r="E1101" s="241" t="s">
        <v>672</v>
      </c>
    </row>
    <row r="1102" spans="2:5">
      <c r="B1102" s="133" t="s">
        <v>7535</v>
      </c>
      <c r="C1102" s="134" t="s">
        <v>7947</v>
      </c>
      <c r="D1102" s="135">
        <v>238119964</v>
      </c>
      <c r="E1102" s="241" t="s">
        <v>672</v>
      </c>
    </row>
    <row r="1103" spans="2:5">
      <c r="B1103" s="133" t="s">
        <v>7948</v>
      </c>
      <c r="C1103" s="134" t="s">
        <v>7949</v>
      </c>
      <c r="D1103" s="135">
        <v>90066953</v>
      </c>
      <c r="E1103" s="241" t="s">
        <v>672</v>
      </c>
    </row>
    <row r="1104" spans="2:5">
      <c r="B1104" s="133"/>
      <c r="C1104" s="134" t="s">
        <v>7950</v>
      </c>
      <c r="D1104" s="135">
        <v>85853761</v>
      </c>
      <c r="E1104" s="241" t="s">
        <v>672</v>
      </c>
    </row>
    <row r="1105" spans="2:5">
      <c r="B1105" s="133" t="s">
        <v>7502</v>
      </c>
      <c r="C1105" s="134" t="s">
        <v>7487</v>
      </c>
      <c r="D1105" s="135">
        <v>378937319</v>
      </c>
      <c r="E1105" s="241" t="s">
        <v>672</v>
      </c>
    </row>
    <row r="1106" spans="2:5">
      <c r="B1106" s="133" t="s">
        <v>7948</v>
      </c>
      <c r="C1106" s="134" t="s">
        <v>7951</v>
      </c>
      <c r="D1106" s="135">
        <v>234426030</v>
      </c>
      <c r="E1106" s="241" t="s">
        <v>672</v>
      </c>
    </row>
    <row r="1107" spans="2:5">
      <c r="B1107" s="133"/>
      <c r="C1107" s="134" t="s">
        <v>7952</v>
      </c>
      <c r="D1107" s="135">
        <v>74329800</v>
      </c>
      <c r="E1107" s="241" t="s">
        <v>672</v>
      </c>
    </row>
    <row r="1108" spans="2:5">
      <c r="B1108" s="133" t="s">
        <v>7953</v>
      </c>
      <c r="C1108" s="134" t="s">
        <v>7954</v>
      </c>
      <c r="D1108" s="135">
        <v>43673441</v>
      </c>
      <c r="E1108" s="241" t="s">
        <v>672</v>
      </c>
    </row>
    <row r="1109" spans="2:5">
      <c r="B1109" s="133"/>
      <c r="C1109" s="134" t="s">
        <v>7955</v>
      </c>
      <c r="D1109" s="135">
        <v>62162440</v>
      </c>
      <c r="E1109" s="241" t="s">
        <v>672</v>
      </c>
    </row>
    <row r="1110" spans="2:5">
      <c r="B1110" s="133"/>
      <c r="C1110" s="134" t="s">
        <v>7956</v>
      </c>
      <c r="D1110" s="135">
        <v>25467273</v>
      </c>
      <c r="E1110" s="241" t="s">
        <v>672</v>
      </c>
    </row>
    <row r="1111" spans="2:5">
      <c r="B1111" s="133"/>
      <c r="C1111" s="134" t="s">
        <v>7957</v>
      </c>
      <c r="D1111" s="135">
        <v>34370786</v>
      </c>
      <c r="E1111" s="241" t="s">
        <v>672</v>
      </c>
    </row>
    <row r="1112" spans="2:5">
      <c r="B1112" s="133"/>
      <c r="C1112" s="134" t="s">
        <v>7958</v>
      </c>
      <c r="D1112" s="135">
        <v>44323399</v>
      </c>
      <c r="E1112" s="241" t="s">
        <v>672</v>
      </c>
    </row>
    <row r="1113" spans="2:5">
      <c r="B1113" s="133" t="s">
        <v>729</v>
      </c>
      <c r="C1113" s="134" t="s">
        <v>7959</v>
      </c>
      <c r="D1113" s="135">
        <v>36720000</v>
      </c>
      <c r="E1113" s="241" t="s">
        <v>731</v>
      </c>
    </row>
    <row r="1114" spans="2:5">
      <c r="B1114" s="133"/>
      <c r="C1114" s="134" t="s">
        <v>7960</v>
      </c>
      <c r="D1114" s="135">
        <v>10785120</v>
      </c>
      <c r="E1114" s="241" t="s">
        <v>649</v>
      </c>
    </row>
    <row r="1115" spans="2:5">
      <c r="B1115" s="133"/>
      <c r="C1115" s="134" t="s">
        <v>7961</v>
      </c>
      <c r="D1115" s="135">
        <v>10301961</v>
      </c>
      <c r="E1115" s="241" t="s">
        <v>649</v>
      </c>
    </row>
    <row r="1116" spans="2:5">
      <c r="B1116" s="133"/>
      <c r="C1116" s="134" t="s">
        <v>7962</v>
      </c>
      <c r="D1116" s="135">
        <v>2366178</v>
      </c>
      <c r="E1116" s="241" t="s">
        <v>649</v>
      </c>
    </row>
    <row r="1117" spans="2:5">
      <c r="B1117" s="133"/>
      <c r="C1117" s="134" t="s">
        <v>7962</v>
      </c>
      <c r="D1117" s="135">
        <v>6836770</v>
      </c>
      <c r="E1117" s="241" t="s">
        <v>649</v>
      </c>
    </row>
    <row r="1118" spans="2:5">
      <c r="B1118" s="133"/>
      <c r="C1118" s="134" t="s">
        <v>7962</v>
      </c>
      <c r="D1118" s="135">
        <v>1045802</v>
      </c>
      <c r="E1118" s="241" t="s">
        <v>649</v>
      </c>
    </row>
    <row r="1119" spans="2:5">
      <c r="B1119" s="133"/>
      <c r="C1119" s="134" t="s">
        <v>7962</v>
      </c>
      <c r="D1119" s="135">
        <v>653592</v>
      </c>
      <c r="E1119" s="241" t="s">
        <v>649</v>
      </c>
    </row>
    <row r="1120" spans="2:5">
      <c r="B1120" s="133"/>
      <c r="C1120" s="134" t="s">
        <v>7963</v>
      </c>
      <c r="D1120" s="135">
        <v>7439798</v>
      </c>
      <c r="E1120" s="241" t="s">
        <v>649</v>
      </c>
    </row>
    <row r="1121" spans="2:5">
      <c r="B1121" s="133"/>
      <c r="C1121" s="134" t="s">
        <v>7964</v>
      </c>
      <c r="D1121" s="135">
        <v>8173809</v>
      </c>
      <c r="E1121" s="241" t="s">
        <v>649</v>
      </c>
    </row>
    <row r="1122" spans="2:5">
      <c r="B1122" s="133"/>
      <c r="C1122" s="134" t="s">
        <v>7965</v>
      </c>
      <c r="D1122" s="135">
        <v>169633612</v>
      </c>
      <c r="E1122" s="241" t="s">
        <v>649</v>
      </c>
    </row>
    <row r="1123" spans="2:5">
      <c r="B1123" s="133"/>
      <c r="C1123" s="134" t="s">
        <v>7965</v>
      </c>
      <c r="D1123" s="135">
        <v>270286136</v>
      </c>
      <c r="E1123" s="241" t="s">
        <v>649</v>
      </c>
    </row>
    <row r="1124" spans="2:5">
      <c r="B1124" s="133"/>
      <c r="C1124" s="134" t="s">
        <v>7476</v>
      </c>
      <c r="D1124" s="135">
        <v>139915627</v>
      </c>
      <c r="E1124" s="241" t="s">
        <v>649</v>
      </c>
    </row>
    <row r="1125" spans="2:5">
      <c r="B1125" s="133"/>
      <c r="C1125" s="134" t="s">
        <v>7476</v>
      </c>
      <c r="D1125" s="135">
        <v>52080297</v>
      </c>
      <c r="E1125" s="241" t="s">
        <v>649</v>
      </c>
    </row>
    <row r="1126" spans="2:5">
      <c r="B1126" s="133"/>
      <c r="C1126" s="134" t="s">
        <v>7466</v>
      </c>
      <c r="D1126" s="135">
        <v>354101658</v>
      </c>
      <c r="E1126" s="241" t="s">
        <v>649</v>
      </c>
    </row>
    <row r="1127" spans="2:5">
      <c r="B1127" s="133"/>
      <c r="C1127" s="134" t="s">
        <v>7466</v>
      </c>
      <c r="D1127" s="135">
        <v>708203318</v>
      </c>
      <c r="E1127" s="241" t="s">
        <v>649</v>
      </c>
    </row>
    <row r="1128" spans="2:5">
      <c r="B1128" s="133"/>
      <c r="C1128" s="134" t="s">
        <v>7466</v>
      </c>
      <c r="D1128" s="135">
        <v>910009665</v>
      </c>
      <c r="E1128" s="241" t="s">
        <v>649</v>
      </c>
    </row>
    <row r="1129" spans="2:5">
      <c r="B1129" s="133"/>
      <c r="C1129" s="134" t="s">
        <v>7466</v>
      </c>
      <c r="D1129" s="135">
        <v>1137512149</v>
      </c>
      <c r="E1129" s="241" t="s">
        <v>649</v>
      </c>
    </row>
    <row r="1130" spans="2:5">
      <c r="B1130" s="133"/>
      <c r="C1130" s="134" t="s">
        <v>7966</v>
      </c>
      <c r="D1130" s="135">
        <v>13775097</v>
      </c>
      <c r="E1130" s="241" t="s">
        <v>649</v>
      </c>
    </row>
    <row r="1131" spans="2:5">
      <c r="B1131" s="133"/>
      <c r="C1131" s="134" t="s">
        <v>7966</v>
      </c>
      <c r="D1131" s="135">
        <v>9183398</v>
      </c>
      <c r="E1131" s="241" t="s">
        <v>649</v>
      </c>
    </row>
    <row r="1132" spans="2:5">
      <c r="B1132" s="133"/>
      <c r="C1132" s="134" t="s">
        <v>7966</v>
      </c>
      <c r="D1132" s="135">
        <v>22958495</v>
      </c>
      <c r="E1132" s="241" t="s">
        <v>649</v>
      </c>
    </row>
    <row r="1133" spans="2:5">
      <c r="B1133" s="133"/>
      <c r="C1133" s="134" t="s">
        <v>7966</v>
      </c>
      <c r="D1133" s="135">
        <v>13775097</v>
      </c>
      <c r="E1133" s="241" t="s">
        <v>649</v>
      </c>
    </row>
    <row r="1134" spans="2:5">
      <c r="B1134" s="133"/>
      <c r="C1134" s="134" t="s">
        <v>7967</v>
      </c>
      <c r="D1134" s="135">
        <v>489806046</v>
      </c>
      <c r="E1134" s="241" t="s">
        <v>649</v>
      </c>
    </row>
    <row r="1135" spans="2:5">
      <c r="B1135" s="133"/>
      <c r="C1135" s="134" t="s">
        <v>7967</v>
      </c>
      <c r="D1135" s="135">
        <v>488987828</v>
      </c>
      <c r="E1135" s="241" t="s">
        <v>649</v>
      </c>
    </row>
    <row r="1136" spans="2:5">
      <c r="B1136" s="133"/>
      <c r="C1136" s="134" t="s">
        <v>7967</v>
      </c>
      <c r="D1136" s="135">
        <v>25564164</v>
      </c>
      <c r="E1136" s="241" t="s">
        <v>649</v>
      </c>
    </row>
    <row r="1137" spans="2:5">
      <c r="B1137" s="133"/>
      <c r="C1137" s="134" t="s">
        <v>7967</v>
      </c>
      <c r="D1137" s="135">
        <v>450836837</v>
      </c>
      <c r="E1137" s="241" t="s">
        <v>649</v>
      </c>
    </row>
    <row r="1138" spans="2:5">
      <c r="B1138" s="133"/>
      <c r="C1138" s="134" t="s">
        <v>7967</v>
      </c>
      <c r="D1138" s="135">
        <v>500937718</v>
      </c>
      <c r="E1138" s="241" t="s">
        <v>649</v>
      </c>
    </row>
    <row r="1139" spans="2:5">
      <c r="B1139" s="133"/>
      <c r="C1139" s="134" t="s">
        <v>7967</v>
      </c>
      <c r="D1139" s="135">
        <v>6672720</v>
      </c>
      <c r="E1139" s="241" t="s">
        <v>649</v>
      </c>
    </row>
    <row r="1140" spans="2:5">
      <c r="B1140" s="133"/>
      <c r="C1140" s="134" t="s">
        <v>7967</v>
      </c>
      <c r="D1140" s="135">
        <v>495632673</v>
      </c>
      <c r="E1140" s="241" t="s">
        <v>649</v>
      </c>
    </row>
    <row r="1141" spans="2:5">
      <c r="B1141" s="133"/>
      <c r="C1141" s="134" t="s">
        <v>7967</v>
      </c>
      <c r="D1141" s="135">
        <v>24079315</v>
      </c>
      <c r="E1141" s="241" t="s">
        <v>649</v>
      </c>
    </row>
    <row r="1142" spans="2:5">
      <c r="B1142" s="133"/>
      <c r="C1142" s="134" t="s">
        <v>7967</v>
      </c>
      <c r="D1142" s="135">
        <v>15659334</v>
      </c>
      <c r="E1142" s="241" t="s">
        <v>649</v>
      </c>
    </row>
    <row r="1143" spans="2:5">
      <c r="B1143" s="133"/>
      <c r="C1143" s="134" t="s">
        <v>7967</v>
      </c>
      <c r="D1143" s="135">
        <v>472483543</v>
      </c>
      <c r="E1143" s="241" t="s">
        <v>649</v>
      </c>
    </row>
    <row r="1144" spans="2:5">
      <c r="B1144" s="133"/>
      <c r="C1144" s="134" t="s">
        <v>7967</v>
      </c>
      <c r="D1144" s="135">
        <v>453648448</v>
      </c>
      <c r="E1144" s="241" t="s">
        <v>649</v>
      </c>
    </row>
    <row r="1145" spans="2:5">
      <c r="B1145" s="133"/>
      <c r="C1145" s="134" t="s">
        <v>7967</v>
      </c>
      <c r="D1145" s="135">
        <v>30084763</v>
      </c>
      <c r="E1145" s="241" t="s">
        <v>649</v>
      </c>
    </row>
    <row r="1146" spans="2:5">
      <c r="B1146" s="133"/>
      <c r="C1146" s="134" t="s">
        <v>7967</v>
      </c>
      <c r="D1146" s="135">
        <v>18886943</v>
      </c>
      <c r="E1146" s="241" t="s">
        <v>649</v>
      </c>
    </row>
    <row r="1147" spans="2:5">
      <c r="B1147" s="133"/>
      <c r="C1147" s="134" t="s">
        <v>7967</v>
      </c>
      <c r="D1147" s="135">
        <v>449995782</v>
      </c>
      <c r="E1147" s="241" t="s">
        <v>649</v>
      </c>
    </row>
    <row r="1148" spans="2:5">
      <c r="B1148" s="133"/>
      <c r="C1148" s="134" t="s">
        <v>7967</v>
      </c>
      <c r="D1148" s="135">
        <v>449001921</v>
      </c>
      <c r="E1148" s="241" t="s">
        <v>649</v>
      </c>
    </row>
    <row r="1149" spans="2:5">
      <c r="B1149" s="133"/>
      <c r="C1149" s="134" t="s">
        <v>7967</v>
      </c>
      <c r="D1149" s="135">
        <v>48961794</v>
      </c>
      <c r="E1149" s="241" t="s">
        <v>649</v>
      </c>
    </row>
    <row r="1150" spans="2:5">
      <c r="B1150" s="133"/>
      <c r="C1150" s="134" t="s">
        <v>7967</v>
      </c>
      <c r="D1150" s="135">
        <v>479576044</v>
      </c>
      <c r="E1150" s="241" t="s">
        <v>649</v>
      </c>
    </row>
    <row r="1151" spans="2:5">
      <c r="B1151" s="133"/>
      <c r="C1151" s="134" t="s">
        <v>7967</v>
      </c>
      <c r="D1151" s="135">
        <v>31385304</v>
      </c>
      <c r="E1151" s="241" t="s">
        <v>649</v>
      </c>
    </row>
    <row r="1152" spans="2:5">
      <c r="B1152" s="133"/>
      <c r="C1152" s="134" t="s">
        <v>7967</v>
      </c>
      <c r="D1152" s="135">
        <v>48538590</v>
      </c>
      <c r="E1152" s="241" t="s">
        <v>649</v>
      </c>
    </row>
    <row r="1153" spans="2:5">
      <c r="B1153" s="133"/>
      <c r="C1153" s="134" t="s">
        <v>7967</v>
      </c>
      <c r="D1153" s="135">
        <v>458842473</v>
      </c>
      <c r="E1153" s="241" t="s">
        <v>649</v>
      </c>
    </row>
    <row r="1154" spans="2:5">
      <c r="B1154" s="133"/>
      <c r="C1154" s="134" t="s">
        <v>7967</v>
      </c>
      <c r="D1154" s="135">
        <v>129509329</v>
      </c>
      <c r="E1154" s="241" t="s">
        <v>649</v>
      </c>
    </row>
    <row r="1155" spans="2:5">
      <c r="B1155" s="133"/>
      <c r="C1155" s="134" t="s">
        <v>7967</v>
      </c>
      <c r="D1155" s="135">
        <v>422895295</v>
      </c>
      <c r="E1155" s="241" t="s">
        <v>649</v>
      </c>
    </row>
    <row r="1156" spans="2:5">
      <c r="B1156" s="133"/>
      <c r="C1156" s="134" t="s">
        <v>7967</v>
      </c>
      <c r="D1156" s="135">
        <v>402320202</v>
      </c>
      <c r="E1156" s="241" t="s">
        <v>649</v>
      </c>
    </row>
    <row r="1157" spans="2:5">
      <c r="B1157" s="133"/>
      <c r="C1157" s="134" t="s">
        <v>7967</v>
      </c>
      <c r="D1157" s="135">
        <v>124043339</v>
      </c>
      <c r="E1157" s="241" t="s">
        <v>649</v>
      </c>
    </row>
    <row r="1158" spans="2:5">
      <c r="B1158" s="133"/>
      <c r="C1158" s="134" t="s">
        <v>7968</v>
      </c>
      <c r="D1158" s="135">
        <v>65660072</v>
      </c>
      <c r="E1158" s="241" t="s">
        <v>649</v>
      </c>
    </row>
    <row r="1159" spans="2:5">
      <c r="B1159" s="133"/>
      <c r="C1159" s="134" t="s">
        <v>7458</v>
      </c>
      <c r="D1159" s="135">
        <v>4913204</v>
      </c>
      <c r="E1159" s="241" t="s">
        <v>649</v>
      </c>
    </row>
    <row r="1160" spans="2:5">
      <c r="B1160" s="133"/>
      <c r="C1160" s="134" t="s">
        <v>7458</v>
      </c>
      <c r="D1160" s="135">
        <v>24566022</v>
      </c>
      <c r="E1160" s="241" t="s">
        <v>649</v>
      </c>
    </row>
    <row r="1161" spans="2:5">
      <c r="B1161" s="133"/>
      <c r="C1161" s="134" t="s">
        <v>7458</v>
      </c>
      <c r="D1161" s="135">
        <v>9826409</v>
      </c>
      <c r="E1161" s="241" t="s">
        <v>649</v>
      </c>
    </row>
    <row r="1162" spans="2:5">
      <c r="B1162" s="133"/>
      <c r="C1162" s="134" t="s">
        <v>7458</v>
      </c>
      <c r="D1162" s="135">
        <v>4913204</v>
      </c>
      <c r="E1162" s="241" t="s">
        <v>649</v>
      </c>
    </row>
    <row r="1163" spans="2:5">
      <c r="B1163" s="133"/>
      <c r="C1163" s="134" t="s">
        <v>7969</v>
      </c>
      <c r="D1163" s="135">
        <v>64985947</v>
      </c>
      <c r="E1163" s="241" t="s">
        <v>649</v>
      </c>
    </row>
    <row r="1164" spans="2:5">
      <c r="B1164" s="133"/>
      <c r="C1164" s="134" t="s">
        <v>7969</v>
      </c>
      <c r="D1164" s="135">
        <v>135291840</v>
      </c>
      <c r="E1164" s="241" t="s">
        <v>649</v>
      </c>
    </row>
    <row r="1165" spans="2:5">
      <c r="B1165" s="133"/>
      <c r="C1165" s="134" t="s">
        <v>7488</v>
      </c>
      <c r="D1165" s="135">
        <v>666185991</v>
      </c>
      <c r="E1165" s="241" t="s">
        <v>649</v>
      </c>
    </row>
    <row r="1166" spans="2:5">
      <c r="B1166" s="133"/>
      <c r="C1166" s="134" t="s">
        <v>7488</v>
      </c>
      <c r="D1166" s="135">
        <v>836300567</v>
      </c>
      <c r="E1166" s="241" t="s">
        <v>649</v>
      </c>
    </row>
    <row r="1167" spans="2:5">
      <c r="B1167" s="133"/>
      <c r="C1167" s="134" t="s">
        <v>7488</v>
      </c>
      <c r="D1167" s="135">
        <v>756407636</v>
      </c>
      <c r="E1167" s="241" t="s">
        <v>649</v>
      </c>
    </row>
    <row r="1168" spans="2:5">
      <c r="B1168" s="133"/>
      <c r="C1168" s="134" t="s">
        <v>7488</v>
      </c>
      <c r="D1168" s="135">
        <v>793843097</v>
      </c>
      <c r="E1168" s="241" t="s">
        <v>649</v>
      </c>
    </row>
    <row r="1169" spans="2:5">
      <c r="B1169" s="133"/>
      <c r="C1169" s="134" t="s">
        <v>7488</v>
      </c>
      <c r="D1169" s="135">
        <v>793843091</v>
      </c>
      <c r="E1169" s="241" t="s">
        <v>649</v>
      </c>
    </row>
    <row r="1170" spans="2:5">
      <c r="B1170" s="133"/>
      <c r="C1170" s="134" t="s">
        <v>7485</v>
      </c>
      <c r="D1170" s="135">
        <v>363468</v>
      </c>
      <c r="E1170" s="241" t="s">
        <v>649</v>
      </c>
    </row>
    <row r="1171" spans="2:5">
      <c r="B1171" s="133"/>
      <c r="C1171" s="134" t="s">
        <v>7485</v>
      </c>
      <c r="D1171" s="135">
        <v>3877555</v>
      </c>
      <c r="E1171" s="241" t="s">
        <v>649</v>
      </c>
    </row>
    <row r="1172" spans="2:5">
      <c r="B1172" s="133"/>
      <c r="C1172" s="134" t="s">
        <v>7485</v>
      </c>
      <c r="D1172" s="135">
        <v>8859153</v>
      </c>
      <c r="E1172" s="241" t="s">
        <v>649</v>
      </c>
    </row>
    <row r="1173" spans="2:5">
      <c r="B1173" s="133"/>
      <c r="C1173" s="134" t="s">
        <v>7970</v>
      </c>
      <c r="D1173" s="135">
        <v>1720881</v>
      </c>
      <c r="E1173" s="241" t="s">
        <v>649</v>
      </c>
    </row>
    <row r="1174" spans="2:5">
      <c r="B1174" s="133"/>
      <c r="C1174" s="134" t="s">
        <v>7970</v>
      </c>
      <c r="D1174" s="135">
        <v>3965661</v>
      </c>
      <c r="E1174" s="241" t="s">
        <v>649</v>
      </c>
    </row>
    <row r="1175" spans="2:5">
      <c r="B1175" s="133"/>
      <c r="C1175" s="134" t="s">
        <v>7971</v>
      </c>
      <c r="D1175" s="135">
        <v>23932641</v>
      </c>
      <c r="E1175" s="241" t="s">
        <v>649</v>
      </c>
    </row>
    <row r="1176" spans="2:5">
      <c r="B1176" s="133"/>
      <c r="C1176" s="134" t="s">
        <v>7972</v>
      </c>
      <c r="D1176" s="135">
        <v>10300463</v>
      </c>
      <c r="E1176" s="241" t="s">
        <v>649</v>
      </c>
    </row>
    <row r="1177" spans="2:5">
      <c r="B1177" s="133"/>
      <c r="C1177" s="134" t="s">
        <v>7973</v>
      </c>
      <c r="D1177" s="135">
        <v>25476396</v>
      </c>
      <c r="E1177" s="241" t="s">
        <v>649</v>
      </c>
    </row>
    <row r="1178" spans="2:5">
      <c r="B1178" s="133"/>
      <c r="C1178" s="134" t="s">
        <v>7973</v>
      </c>
      <c r="D1178" s="135">
        <v>24553591</v>
      </c>
      <c r="E1178" s="241" t="s">
        <v>649</v>
      </c>
    </row>
    <row r="1179" spans="2:5">
      <c r="B1179" s="133"/>
      <c r="C1179" s="134" t="s">
        <v>7974</v>
      </c>
      <c r="D1179" s="135">
        <v>34331315</v>
      </c>
      <c r="E1179" s="241" t="s">
        <v>649</v>
      </c>
    </row>
    <row r="1180" spans="2:5">
      <c r="B1180" s="133"/>
      <c r="C1180" s="134" t="s">
        <v>7974</v>
      </c>
      <c r="D1180" s="135">
        <v>20979498</v>
      </c>
      <c r="E1180" s="241" t="s">
        <v>649</v>
      </c>
    </row>
    <row r="1181" spans="2:5">
      <c r="B1181" s="133"/>
      <c r="C1181" s="134" t="s">
        <v>7974</v>
      </c>
      <c r="D1181" s="135">
        <v>37967798</v>
      </c>
      <c r="E1181" s="241" t="s">
        <v>649</v>
      </c>
    </row>
    <row r="1182" spans="2:5">
      <c r="B1182" s="133"/>
      <c r="C1182" s="134" t="s">
        <v>7975</v>
      </c>
      <c r="D1182" s="135">
        <v>146545385</v>
      </c>
      <c r="E1182" s="241" t="s">
        <v>649</v>
      </c>
    </row>
    <row r="1183" spans="2:5">
      <c r="B1183" s="133"/>
      <c r="C1183" s="134" t="s">
        <v>7454</v>
      </c>
      <c r="D1183" s="135">
        <v>8338262</v>
      </c>
      <c r="E1183" s="241" t="s">
        <v>649</v>
      </c>
    </row>
    <row r="1184" spans="2:5">
      <c r="B1184" s="133"/>
      <c r="C1184" s="134" t="s">
        <v>7454</v>
      </c>
      <c r="D1184" s="135">
        <v>1636100</v>
      </c>
      <c r="E1184" s="241" t="s">
        <v>649</v>
      </c>
    </row>
    <row r="1185" spans="2:5">
      <c r="B1185" s="133"/>
      <c r="C1185" s="134" t="s">
        <v>7454</v>
      </c>
      <c r="D1185" s="135">
        <v>1742393</v>
      </c>
      <c r="E1185" s="241" t="s">
        <v>649</v>
      </c>
    </row>
    <row r="1186" spans="2:5">
      <c r="B1186" s="133"/>
      <c r="C1186" s="134" t="s">
        <v>7454</v>
      </c>
      <c r="D1186" s="135">
        <v>1666245</v>
      </c>
      <c r="E1186" s="241" t="s">
        <v>649</v>
      </c>
    </row>
    <row r="1187" spans="2:5">
      <c r="B1187" s="133"/>
      <c r="C1187" s="134" t="s">
        <v>7454</v>
      </c>
      <c r="D1187" s="135">
        <v>2741050</v>
      </c>
      <c r="E1187" s="241" t="s">
        <v>649</v>
      </c>
    </row>
    <row r="1188" spans="2:5">
      <c r="B1188" s="133"/>
      <c r="C1188" s="134" t="s">
        <v>7454</v>
      </c>
      <c r="D1188" s="135">
        <v>16580878</v>
      </c>
      <c r="E1188" s="241" t="s">
        <v>649</v>
      </c>
    </row>
    <row r="1189" spans="2:5">
      <c r="B1189" s="133"/>
      <c r="C1189" s="134" t="s">
        <v>7461</v>
      </c>
      <c r="D1189" s="135">
        <v>15303058</v>
      </c>
      <c r="E1189" s="241" t="s">
        <v>649</v>
      </c>
    </row>
    <row r="1190" spans="2:5">
      <c r="B1190" s="133"/>
      <c r="C1190" s="134" t="s">
        <v>7461</v>
      </c>
      <c r="D1190" s="135">
        <v>29882097</v>
      </c>
      <c r="E1190" s="241" t="s">
        <v>649</v>
      </c>
    </row>
    <row r="1191" spans="2:5">
      <c r="B1191" s="133"/>
      <c r="C1191" s="134" t="s">
        <v>7461</v>
      </c>
      <c r="D1191" s="135">
        <v>17180954</v>
      </c>
      <c r="E1191" s="241" t="s">
        <v>649</v>
      </c>
    </row>
    <row r="1192" spans="2:5">
      <c r="B1192" s="133"/>
      <c r="C1192" s="134" t="s">
        <v>7461</v>
      </c>
      <c r="D1192" s="135">
        <v>18721598</v>
      </c>
      <c r="E1192" s="241" t="s">
        <v>649</v>
      </c>
    </row>
    <row r="1193" spans="2:5">
      <c r="B1193" s="133"/>
      <c r="C1193" s="134" t="s">
        <v>7461</v>
      </c>
      <c r="D1193" s="135">
        <v>356905</v>
      </c>
      <c r="E1193" s="241" t="s">
        <v>649</v>
      </c>
    </row>
    <row r="1194" spans="2:5">
      <c r="B1194" s="133"/>
      <c r="C1194" s="134" t="s">
        <v>7461</v>
      </c>
      <c r="D1194" s="135">
        <v>179392</v>
      </c>
      <c r="E1194" s="241" t="s">
        <v>649</v>
      </c>
    </row>
    <row r="1195" spans="2:5">
      <c r="B1195" s="133"/>
      <c r="C1195" s="134" t="s">
        <v>7461</v>
      </c>
      <c r="D1195" s="135">
        <v>407529</v>
      </c>
      <c r="E1195" s="241" t="s">
        <v>649</v>
      </c>
    </row>
    <row r="1196" spans="2:5">
      <c r="B1196" s="133"/>
      <c r="C1196" s="134" t="s">
        <v>7461</v>
      </c>
      <c r="D1196" s="135">
        <v>1388245</v>
      </c>
      <c r="E1196" s="241" t="s">
        <v>649</v>
      </c>
    </row>
    <row r="1197" spans="2:5">
      <c r="B1197" s="133"/>
      <c r="C1197" s="134" t="s">
        <v>7461</v>
      </c>
      <c r="D1197" s="135">
        <v>63926</v>
      </c>
      <c r="E1197" s="241" t="s">
        <v>649</v>
      </c>
    </row>
    <row r="1198" spans="2:5">
      <c r="B1198" s="133"/>
      <c r="C1198" s="134" t="s">
        <v>7461</v>
      </c>
      <c r="D1198" s="135">
        <v>637835</v>
      </c>
      <c r="E1198" s="241" t="s">
        <v>649</v>
      </c>
    </row>
    <row r="1199" spans="2:5">
      <c r="B1199" s="133"/>
      <c r="C1199" s="134" t="s">
        <v>7461</v>
      </c>
      <c r="D1199" s="135">
        <v>47495</v>
      </c>
      <c r="E1199" s="241" t="s">
        <v>649</v>
      </c>
    </row>
    <row r="1200" spans="2:5">
      <c r="B1200" s="133"/>
      <c r="C1200" s="134" t="s">
        <v>7461</v>
      </c>
      <c r="D1200" s="135">
        <v>291850</v>
      </c>
      <c r="E1200" s="241" t="s">
        <v>649</v>
      </c>
    </row>
    <row r="1201" spans="2:5">
      <c r="B1201" s="133"/>
      <c r="C1201" s="134" t="s">
        <v>7461</v>
      </c>
      <c r="D1201" s="135">
        <v>338164</v>
      </c>
      <c r="E1201" s="241" t="s">
        <v>649</v>
      </c>
    </row>
    <row r="1202" spans="2:5">
      <c r="B1202" s="133"/>
      <c r="C1202" s="134" t="s">
        <v>7461</v>
      </c>
      <c r="D1202" s="135">
        <v>28088</v>
      </c>
      <c r="E1202" s="241" t="s">
        <v>649</v>
      </c>
    </row>
    <row r="1203" spans="2:5">
      <c r="B1203" s="133"/>
      <c r="C1203" s="134" t="s">
        <v>7461</v>
      </c>
      <c r="D1203" s="135">
        <v>36342</v>
      </c>
      <c r="E1203" s="241" t="s">
        <v>649</v>
      </c>
    </row>
    <row r="1204" spans="2:5">
      <c r="B1204" s="133"/>
      <c r="C1204" s="134" t="s">
        <v>7461</v>
      </c>
      <c r="D1204" s="135">
        <v>90898929</v>
      </c>
      <c r="E1204" s="241" t="s">
        <v>649</v>
      </c>
    </row>
    <row r="1205" spans="2:5">
      <c r="B1205" s="133"/>
      <c r="C1205" s="134" t="s">
        <v>7461</v>
      </c>
      <c r="D1205" s="135">
        <v>53974585</v>
      </c>
      <c r="E1205" s="241" t="s">
        <v>649</v>
      </c>
    </row>
    <row r="1206" spans="2:5">
      <c r="B1206" s="133"/>
      <c r="C1206" s="134" t="s">
        <v>7461</v>
      </c>
      <c r="D1206" s="135">
        <v>6077998</v>
      </c>
      <c r="E1206" s="241" t="s">
        <v>649</v>
      </c>
    </row>
    <row r="1207" spans="2:5">
      <c r="B1207" s="133"/>
      <c r="C1207" s="134" t="s">
        <v>7461</v>
      </c>
      <c r="D1207" s="135">
        <v>323696</v>
      </c>
      <c r="E1207" s="241" t="s">
        <v>649</v>
      </c>
    </row>
    <row r="1208" spans="2:5">
      <c r="B1208" s="133"/>
      <c r="C1208" s="134" t="s">
        <v>7461</v>
      </c>
      <c r="D1208" s="135">
        <v>34926</v>
      </c>
      <c r="E1208" s="241" t="s">
        <v>649</v>
      </c>
    </row>
    <row r="1209" spans="2:5">
      <c r="B1209" s="133"/>
      <c r="C1209" s="134" t="s">
        <v>7461</v>
      </c>
      <c r="D1209" s="135">
        <v>83197003</v>
      </c>
      <c r="E1209" s="241" t="s">
        <v>649</v>
      </c>
    </row>
    <row r="1210" spans="2:5">
      <c r="B1210" s="133"/>
      <c r="C1210" s="134" t="s">
        <v>7461</v>
      </c>
      <c r="D1210" s="135">
        <v>343484</v>
      </c>
      <c r="E1210" s="241" t="s">
        <v>649</v>
      </c>
    </row>
    <row r="1211" spans="2:5">
      <c r="B1211" s="133"/>
      <c r="C1211" s="134" t="s">
        <v>7461</v>
      </c>
      <c r="D1211" s="135">
        <v>48765818</v>
      </c>
      <c r="E1211" s="241" t="s">
        <v>649</v>
      </c>
    </row>
    <row r="1212" spans="2:5">
      <c r="B1212" s="133"/>
      <c r="C1212" s="134" t="s">
        <v>7461</v>
      </c>
      <c r="D1212" s="135">
        <v>284085</v>
      </c>
      <c r="E1212" s="241" t="s">
        <v>649</v>
      </c>
    </row>
    <row r="1213" spans="2:5">
      <c r="B1213" s="133"/>
      <c r="C1213" s="134" t="s">
        <v>7461</v>
      </c>
      <c r="D1213" s="135">
        <v>91811894</v>
      </c>
      <c r="E1213" s="241" t="s">
        <v>649</v>
      </c>
    </row>
    <row r="1214" spans="2:5">
      <c r="B1214" s="133"/>
      <c r="C1214" s="134" t="s">
        <v>7461</v>
      </c>
      <c r="D1214" s="135">
        <v>93466217</v>
      </c>
      <c r="E1214" s="241" t="s">
        <v>649</v>
      </c>
    </row>
    <row r="1215" spans="2:5">
      <c r="B1215" s="133"/>
      <c r="C1215" s="134" t="s">
        <v>7461</v>
      </c>
      <c r="D1215" s="135">
        <v>71720964</v>
      </c>
      <c r="E1215" s="241" t="s">
        <v>649</v>
      </c>
    </row>
    <row r="1216" spans="2:5">
      <c r="B1216" s="133"/>
      <c r="C1216" s="134" t="s">
        <v>7461</v>
      </c>
      <c r="D1216" s="135">
        <v>784656</v>
      </c>
      <c r="E1216" s="241" t="s">
        <v>649</v>
      </c>
    </row>
    <row r="1217" spans="2:5">
      <c r="B1217" s="133"/>
      <c r="C1217" s="134" t="s">
        <v>7461</v>
      </c>
      <c r="D1217" s="135">
        <v>126545</v>
      </c>
      <c r="E1217" s="241" t="s">
        <v>649</v>
      </c>
    </row>
    <row r="1218" spans="2:5">
      <c r="B1218" s="133"/>
      <c r="C1218" s="134" t="s">
        <v>7461</v>
      </c>
      <c r="D1218" s="135">
        <v>33598</v>
      </c>
      <c r="E1218" s="241" t="s">
        <v>649</v>
      </c>
    </row>
    <row r="1219" spans="2:5">
      <c r="B1219" s="133"/>
      <c r="C1219" s="134" t="s">
        <v>7461</v>
      </c>
      <c r="D1219" s="135">
        <v>33351</v>
      </c>
      <c r="E1219" s="241" t="s">
        <v>649</v>
      </c>
    </row>
    <row r="1220" spans="2:5">
      <c r="B1220" s="133"/>
      <c r="C1220" s="134" t="s">
        <v>7461</v>
      </c>
      <c r="D1220" s="135">
        <v>921306</v>
      </c>
      <c r="E1220" s="241" t="s">
        <v>649</v>
      </c>
    </row>
    <row r="1221" spans="2:5">
      <c r="B1221" s="133"/>
      <c r="C1221" s="134" t="s">
        <v>7461</v>
      </c>
      <c r="D1221" s="135">
        <v>1240304</v>
      </c>
      <c r="E1221" s="241" t="s">
        <v>649</v>
      </c>
    </row>
    <row r="1222" spans="2:5">
      <c r="B1222" s="133"/>
      <c r="C1222" s="134" t="s">
        <v>7461</v>
      </c>
      <c r="D1222" s="135">
        <v>898329</v>
      </c>
      <c r="E1222" s="241" t="s">
        <v>649</v>
      </c>
    </row>
    <row r="1223" spans="2:5">
      <c r="B1223" s="133"/>
      <c r="C1223" s="134" t="s">
        <v>7461</v>
      </c>
      <c r="D1223" s="135">
        <v>642968</v>
      </c>
      <c r="E1223" s="241" t="s">
        <v>649</v>
      </c>
    </row>
    <row r="1224" spans="2:5">
      <c r="B1224" s="133"/>
      <c r="C1224" s="134" t="s">
        <v>7461</v>
      </c>
      <c r="D1224" s="135">
        <v>135892</v>
      </c>
      <c r="E1224" s="241" t="s">
        <v>649</v>
      </c>
    </row>
    <row r="1225" spans="2:5">
      <c r="B1225" s="133"/>
      <c r="C1225" s="134" t="s">
        <v>7461</v>
      </c>
      <c r="D1225" s="135">
        <v>62079</v>
      </c>
      <c r="E1225" s="241" t="s">
        <v>649</v>
      </c>
    </row>
    <row r="1226" spans="2:5">
      <c r="B1226" s="133"/>
      <c r="C1226" s="134" t="s">
        <v>7461</v>
      </c>
      <c r="D1226" s="135">
        <v>217782</v>
      </c>
      <c r="E1226" s="241" t="s">
        <v>649</v>
      </c>
    </row>
    <row r="1227" spans="2:5">
      <c r="B1227" s="133"/>
      <c r="C1227" s="134" t="s">
        <v>7461</v>
      </c>
      <c r="D1227" s="135">
        <v>12311339</v>
      </c>
      <c r="E1227" s="241" t="s">
        <v>649</v>
      </c>
    </row>
    <row r="1228" spans="2:5">
      <c r="B1228" s="133"/>
      <c r="C1228" s="134" t="s">
        <v>7461</v>
      </c>
      <c r="D1228" s="135">
        <v>396168</v>
      </c>
      <c r="E1228" s="241" t="s">
        <v>649</v>
      </c>
    </row>
    <row r="1229" spans="2:5">
      <c r="B1229" s="133"/>
      <c r="C1229" s="134" t="s">
        <v>7461</v>
      </c>
      <c r="D1229" s="135">
        <v>339494</v>
      </c>
      <c r="E1229" s="241" t="s">
        <v>649</v>
      </c>
    </row>
    <row r="1230" spans="2:5">
      <c r="B1230" s="133"/>
      <c r="C1230" s="134" t="s">
        <v>7461</v>
      </c>
      <c r="D1230" s="135">
        <v>505322</v>
      </c>
      <c r="E1230" s="241" t="s">
        <v>649</v>
      </c>
    </row>
    <row r="1231" spans="2:5">
      <c r="B1231" s="133"/>
      <c r="C1231" s="134" t="s">
        <v>7461</v>
      </c>
      <c r="D1231" s="135">
        <v>783844</v>
      </c>
      <c r="E1231" s="241" t="s">
        <v>649</v>
      </c>
    </row>
    <row r="1232" spans="2:5">
      <c r="B1232" s="133"/>
      <c r="C1232" s="134" t="s">
        <v>7461</v>
      </c>
      <c r="D1232" s="135">
        <v>63577081</v>
      </c>
      <c r="E1232" s="241" t="s">
        <v>649</v>
      </c>
    </row>
    <row r="1233" spans="2:5">
      <c r="B1233" s="133"/>
      <c r="C1233" s="134" t="s">
        <v>7461</v>
      </c>
      <c r="D1233" s="135">
        <v>1145691</v>
      </c>
      <c r="E1233" s="241" t="s">
        <v>649</v>
      </c>
    </row>
    <row r="1234" spans="2:5">
      <c r="B1234" s="133"/>
      <c r="C1234" s="134" t="s">
        <v>7461</v>
      </c>
      <c r="D1234" s="135">
        <v>9137005</v>
      </c>
      <c r="E1234" s="241" t="s">
        <v>649</v>
      </c>
    </row>
    <row r="1235" spans="2:5">
      <c r="B1235" s="133"/>
      <c r="C1235" s="134" t="s">
        <v>7461</v>
      </c>
      <c r="D1235" s="135">
        <v>592693</v>
      </c>
      <c r="E1235" s="241" t="s">
        <v>649</v>
      </c>
    </row>
    <row r="1236" spans="2:5">
      <c r="B1236" s="133"/>
      <c r="C1236" s="134" t="s">
        <v>7461</v>
      </c>
      <c r="D1236" s="135">
        <v>4888602</v>
      </c>
      <c r="E1236" s="241" t="s">
        <v>649</v>
      </c>
    </row>
    <row r="1237" spans="2:5">
      <c r="B1237" s="133"/>
      <c r="C1237" s="134" t="s">
        <v>7461</v>
      </c>
      <c r="D1237" s="135">
        <v>75444426</v>
      </c>
      <c r="E1237" s="241" t="s">
        <v>649</v>
      </c>
    </row>
    <row r="1238" spans="2:5">
      <c r="B1238" s="133"/>
      <c r="C1238" s="134" t="s">
        <v>7461</v>
      </c>
      <c r="D1238" s="135">
        <v>1631097</v>
      </c>
      <c r="E1238" s="241" t="s">
        <v>649</v>
      </c>
    </row>
    <row r="1239" spans="2:5">
      <c r="B1239" s="133"/>
      <c r="C1239" s="134" t="s">
        <v>7461</v>
      </c>
      <c r="D1239" s="135">
        <v>185388673</v>
      </c>
      <c r="E1239" s="241" t="s">
        <v>649</v>
      </c>
    </row>
    <row r="1240" spans="2:5">
      <c r="B1240" s="133"/>
      <c r="C1240" s="134" t="s">
        <v>7461</v>
      </c>
      <c r="D1240" s="135">
        <v>115558</v>
      </c>
      <c r="E1240" s="241" t="s">
        <v>649</v>
      </c>
    </row>
    <row r="1241" spans="2:5">
      <c r="B1241" s="133"/>
      <c r="C1241" s="134" t="s">
        <v>7461</v>
      </c>
      <c r="D1241" s="135">
        <v>230271</v>
      </c>
      <c r="E1241" s="241" t="s">
        <v>649</v>
      </c>
    </row>
    <row r="1242" spans="2:5">
      <c r="B1242" s="133"/>
      <c r="C1242" s="134" t="s">
        <v>7461</v>
      </c>
      <c r="D1242" s="135">
        <v>152255</v>
      </c>
      <c r="E1242" s="241" t="s">
        <v>649</v>
      </c>
    </row>
    <row r="1243" spans="2:5">
      <c r="B1243" s="133"/>
      <c r="C1243" s="134" t="s">
        <v>7461</v>
      </c>
      <c r="D1243" s="135">
        <v>7703226</v>
      </c>
      <c r="E1243" s="241" t="s">
        <v>649</v>
      </c>
    </row>
    <row r="1244" spans="2:5">
      <c r="B1244" s="133"/>
      <c r="C1244" s="134" t="s">
        <v>7461</v>
      </c>
      <c r="D1244" s="135">
        <v>511866</v>
      </c>
      <c r="E1244" s="241" t="s">
        <v>649</v>
      </c>
    </row>
    <row r="1245" spans="2:5">
      <c r="B1245" s="133"/>
      <c r="C1245" s="134" t="s">
        <v>7461</v>
      </c>
      <c r="D1245" s="135">
        <v>1576267</v>
      </c>
      <c r="E1245" s="241" t="s">
        <v>649</v>
      </c>
    </row>
    <row r="1246" spans="2:5">
      <c r="B1246" s="133"/>
      <c r="C1246" s="134" t="s">
        <v>7461</v>
      </c>
      <c r="D1246" s="135">
        <v>3887196</v>
      </c>
      <c r="E1246" s="241" t="s">
        <v>649</v>
      </c>
    </row>
    <row r="1247" spans="2:5">
      <c r="B1247" s="133"/>
      <c r="C1247" s="134" t="s">
        <v>7461</v>
      </c>
      <c r="D1247" s="135">
        <v>1681282</v>
      </c>
      <c r="E1247" s="241" t="s">
        <v>649</v>
      </c>
    </row>
    <row r="1248" spans="2:5">
      <c r="B1248" s="133"/>
      <c r="C1248" s="134" t="s">
        <v>7461</v>
      </c>
      <c r="D1248" s="135">
        <v>13613007</v>
      </c>
      <c r="E1248" s="241" t="s">
        <v>649</v>
      </c>
    </row>
    <row r="1249" spans="2:5">
      <c r="B1249" s="133"/>
      <c r="C1249" s="134" t="s">
        <v>7461</v>
      </c>
      <c r="D1249" s="135">
        <v>10214294</v>
      </c>
      <c r="E1249" s="241" t="s">
        <v>649</v>
      </c>
    </row>
    <row r="1250" spans="2:5">
      <c r="B1250" s="133"/>
      <c r="C1250" s="134" t="s">
        <v>7461</v>
      </c>
      <c r="D1250" s="135">
        <v>3858800</v>
      </c>
      <c r="E1250" s="241" t="s">
        <v>649</v>
      </c>
    </row>
    <row r="1251" spans="2:5">
      <c r="B1251" s="133"/>
      <c r="C1251" s="134" t="s">
        <v>7461</v>
      </c>
      <c r="D1251" s="135">
        <v>13704616</v>
      </c>
      <c r="E1251" s="241" t="s">
        <v>649</v>
      </c>
    </row>
    <row r="1252" spans="2:5">
      <c r="B1252" s="133"/>
      <c r="C1252" s="134" t="s">
        <v>7461</v>
      </c>
      <c r="D1252" s="135">
        <v>1420841</v>
      </c>
      <c r="E1252" s="241" t="s">
        <v>649</v>
      </c>
    </row>
    <row r="1253" spans="2:5">
      <c r="B1253" s="133"/>
      <c r="C1253" s="134" t="s">
        <v>7461</v>
      </c>
      <c r="D1253" s="135">
        <v>2387880</v>
      </c>
      <c r="E1253" s="241" t="s">
        <v>649</v>
      </c>
    </row>
    <row r="1254" spans="2:5">
      <c r="B1254" s="133"/>
      <c r="C1254" s="134" t="s">
        <v>7461</v>
      </c>
      <c r="D1254" s="135">
        <v>26989252</v>
      </c>
      <c r="E1254" s="241" t="s">
        <v>649</v>
      </c>
    </row>
    <row r="1255" spans="2:5">
      <c r="B1255" s="133"/>
      <c r="C1255" s="134" t="s">
        <v>7461</v>
      </c>
      <c r="D1255" s="135">
        <v>709374</v>
      </c>
      <c r="E1255" s="241" t="s">
        <v>649</v>
      </c>
    </row>
    <row r="1256" spans="2:5">
      <c r="B1256" s="133"/>
      <c r="C1256" s="134" t="s">
        <v>7461</v>
      </c>
      <c r="D1256" s="135">
        <v>328959</v>
      </c>
      <c r="E1256" s="241" t="s">
        <v>649</v>
      </c>
    </row>
    <row r="1257" spans="2:5">
      <c r="B1257" s="133"/>
      <c r="C1257" s="134" t="s">
        <v>7461</v>
      </c>
      <c r="D1257" s="135">
        <v>188985</v>
      </c>
      <c r="E1257" s="241" t="s">
        <v>649</v>
      </c>
    </row>
    <row r="1258" spans="2:5">
      <c r="B1258" s="133"/>
      <c r="C1258" s="134" t="s">
        <v>7461</v>
      </c>
      <c r="D1258" s="135">
        <v>319545</v>
      </c>
      <c r="E1258" s="241" t="s">
        <v>649</v>
      </c>
    </row>
    <row r="1259" spans="2:5">
      <c r="B1259" s="133"/>
      <c r="C1259" s="134" t="s">
        <v>7461</v>
      </c>
      <c r="D1259" s="135">
        <v>1179858</v>
      </c>
      <c r="E1259" s="241" t="s">
        <v>649</v>
      </c>
    </row>
    <row r="1260" spans="2:5">
      <c r="B1260" s="133"/>
      <c r="C1260" s="134" t="s">
        <v>7461</v>
      </c>
      <c r="D1260" s="135">
        <v>406721</v>
      </c>
      <c r="E1260" s="241" t="s">
        <v>649</v>
      </c>
    </row>
    <row r="1261" spans="2:5">
      <c r="B1261" s="133"/>
      <c r="C1261" s="134" t="s">
        <v>7461</v>
      </c>
      <c r="D1261" s="135">
        <v>674980</v>
      </c>
      <c r="E1261" s="241" t="s">
        <v>649</v>
      </c>
    </row>
    <row r="1262" spans="2:5">
      <c r="B1262" s="133"/>
      <c r="C1262" s="134" t="s">
        <v>7461</v>
      </c>
      <c r="D1262" s="135">
        <v>94045</v>
      </c>
      <c r="E1262" s="241" t="s">
        <v>649</v>
      </c>
    </row>
    <row r="1263" spans="2:5">
      <c r="B1263" s="133"/>
      <c r="C1263" s="134" t="s">
        <v>7461</v>
      </c>
      <c r="D1263" s="135">
        <v>56494</v>
      </c>
      <c r="E1263" s="241" t="s">
        <v>649</v>
      </c>
    </row>
    <row r="1264" spans="2:5">
      <c r="B1264" s="133"/>
      <c r="C1264" s="134" t="s">
        <v>7461</v>
      </c>
      <c r="D1264" s="135">
        <v>79266</v>
      </c>
      <c r="E1264" s="241" t="s">
        <v>649</v>
      </c>
    </row>
    <row r="1265" spans="2:5">
      <c r="B1265" s="133"/>
      <c r="C1265" s="134" t="s">
        <v>7461</v>
      </c>
      <c r="D1265" s="135">
        <v>25642</v>
      </c>
      <c r="E1265" s="241" t="s">
        <v>649</v>
      </c>
    </row>
    <row r="1266" spans="2:5">
      <c r="B1266" s="133"/>
      <c r="C1266" s="134" t="s">
        <v>7461</v>
      </c>
      <c r="D1266" s="135">
        <v>52271</v>
      </c>
      <c r="E1266" s="241" t="s">
        <v>649</v>
      </c>
    </row>
    <row r="1267" spans="2:5">
      <c r="B1267" s="133"/>
      <c r="C1267" s="134" t="s">
        <v>7461</v>
      </c>
      <c r="D1267" s="135">
        <v>27890</v>
      </c>
      <c r="E1267" s="241" t="s">
        <v>649</v>
      </c>
    </row>
    <row r="1268" spans="2:5">
      <c r="B1268" s="133"/>
      <c r="C1268" s="134" t="s">
        <v>7461</v>
      </c>
      <c r="D1268" s="135">
        <v>409617</v>
      </c>
      <c r="E1268" s="241" t="s">
        <v>649</v>
      </c>
    </row>
    <row r="1269" spans="2:5">
      <c r="B1269" s="133"/>
      <c r="C1269" s="134" t="s">
        <v>7461</v>
      </c>
      <c r="D1269" s="135">
        <v>46335783</v>
      </c>
      <c r="E1269" s="241" t="s">
        <v>649</v>
      </c>
    </row>
    <row r="1270" spans="2:5">
      <c r="B1270" s="133"/>
      <c r="C1270" s="134" t="s">
        <v>7461</v>
      </c>
      <c r="D1270" s="135">
        <v>749633</v>
      </c>
      <c r="E1270" s="241" t="s">
        <v>649</v>
      </c>
    </row>
    <row r="1271" spans="2:5">
      <c r="B1271" s="133"/>
      <c r="C1271" s="134" t="s">
        <v>7461</v>
      </c>
      <c r="D1271" s="135">
        <v>2588735</v>
      </c>
      <c r="E1271" s="241" t="s">
        <v>649</v>
      </c>
    </row>
    <row r="1272" spans="2:5">
      <c r="B1272" s="133"/>
      <c r="C1272" s="134" t="s">
        <v>7461</v>
      </c>
      <c r="D1272" s="135">
        <v>20435772</v>
      </c>
      <c r="E1272" s="241" t="s">
        <v>649</v>
      </c>
    </row>
    <row r="1273" spans="2:5">
      <c r="B1273" s="133"/>
      <c r="C1273" s="134" t="s">
        <v>7461</v>
      </c>
      <c r="D1273" s="135">
        <v>91697610</v>
      </c>
      <c r="E1273" s="241" t="s">
        <v>649</v>
      </c>
    </row>
    <row r="1274" spans="2:5">
      <c r="B1274" s="133"/>
      <c r="C1274" s="134" t="s">
        <v>7461</v>
      </c>
      <c r="D1274" s="135">
        <v>3289229</v>
      </c>
      <c r="E1274" s="241" t="s">
        <v>649</v>
      </c>
    </row>
    <row r="1275" spans="2:5">
      <c r="B1275" s="133"/>
      <c r="C1275" s="134" t="s">
        <v>7461</v>
      </c>
      <c r="D1275" s="135">
        <v>1259207</v>
      </c>
      <c r="E1275" s="241" t="s">
        <v>649</v>
      </c>
    </row>
    <row r="1276" spans="2:5">
      <c r="B1276" s="133"/>
      <c r="C1276" s="134" t="s">
        <v>7461</v>
      </c>
      <c r="D1276" s="135">
        <v>413038</v>
      </c>
      <c r="E1276" s="241" t="s">
        <v>649</v>
      </c>
    </row>
    <row r="1277" spans="2:5">
      <c r="B1277" s="133"/>
      <c r="C1277" s="134" t="s">
        <v>7461</v>
      </c>
      <c r="D1277" s="135">
        <v>49011</v>
      </c>
      <c r="E1277" s="241" t="s">
        <v>649</v>
      </c>
    </row>
    <row r="1278" spans="2:5">
      <c r="B1278" s="133"/>
      <c r="C1278" s="134" t="s">
        <v>7461</v>
      </c>
      <c r="D1278" s="135">
        <v>207897</v>
      </c>
      <c r="E1278" s="241" t="s">
        <v>649</v>
      </c>
    </row>
    <row r="1279" spans="2:5">
      <c r="B1279" s="133"/>
      <c r="C1279" s="134" t="s">
        <v>7461</v>
      </c>
      <c r="D1279" s="135">
        <v>354533</v>
      </c>
      <c r="E1279" s="241" t="s">
        <v>649</v>
      </c>
    </row>
    <row r="1280" spans="2:5">
      <c r="B1280" s="133"/>
      <c r="C1280" s="134" t="s">
        <v>7461</v>
      </c>
      <c r="D1280" s="135">
        <v>197068434</v>
      </c>
      <c r="E1280" s="241" t="s">
        <v>649</v>
      </c>
    </row>
    <row r="1281" spans="2:5">
      <c r="B1281" s="133"/>
      <c r="C1281" s="134" t="s">
        <v>7461</v>
      </c>
      <c r="D1281" s="135">
        <v>41638221</v>
      </c>
      <c r="E1281" s="241" t="s">
        <v>649</v>
      </c>
    </row>
    <row r="1282" spans="2:5">
      <c r="B1282" s="133"/>
      <c r="C1282" s="134" t="s">
        <v>7461</v>
      </c>
      <c r="D1282" s="135">
        <v>163432990</v>
      </c>
      <c r="E1282" s="241" t="s">
        <v>649</v>
      </c>
    </row>
    <row r="1283" spans="2:5">
      <c r="B1283" s="133"/>
      <c r="C1283" s="134" t="s">
        <v>7461</v>
      </c>
      <c r="D1283" s="135">
        <v>42496896</v>
      </c>
      <c r="E1283" s="241" t="s">
        <v>649</v>
      </c>
    </row>
    <row r="1284" spans="2:5">
      <c r="B1284" s="133"/>
      <c r="C1284" s="134" t="s">
        <v>7461</v>
      </c>
      <c r="D1284" s="135">
        <v>42496896</v>
      </c>
      <c r="E1284" s="241" t="s">
        <v>649</v>
      </c>
    </row>
    <row r="1285" spans="2:5">
      <c r="B1285" s="133"/>
      <c r="C1285" s="134" t="s">
        <v>7461</v>
      </c>
      <c r="D1285" s="135">
        <v>109583530</v>
      </c>
      <c r="E1285" s="241" t="s">
        <v>649</v>
      </c>
    </row>
    <row r="1286" spans="2:5">
      <c r="B1286" s="133"/>
      <c r="C1286" s="134" t="s">
        <v>7461</v>
      </c>
      <c r="D1286" s="135">
        <v>49631111</v>
      </c>
      <c r="E1286" s="241" t="s">
        <v>649</v>
      </c>
    </row>
    <row r="1287" spans="2:5">
      <c r="B1287" s="133"/>
      <c r="C1287" s="134" t="s">
        <v>7461</v>
      </c>
      <c r="D1287" s="135">
        <v>14979181</v>
      </c>
      <c r="E1287" s="241" t="s">
        <v>649</v>
      </c>
    </row>
    <row r="1288" spans="2:5">
      <c r="B1288" s="133"/>
      <c r="C1288" s="134" t="s">
        <v>7461</v>
      </c>
      <c r="D1288" s="135">
        <v>6430110</v>
      </c>
      <c r="E1288" s="241" t="s">
        <v>649</v>
      </c>
    </row>
    <row r="1289" spans="2:5">
      <c r="B1289" s="133"/>
      <c r="C1289" s="134" t="s">
        <v>7461</v>
      </c>
      <c r="D1289" s="135">
        <v>15293290</v>
      </c>
      <c r="E1289" s="241" t="s">
        <v>649</v>
      </c>
    </row>
    <row r="1290" spans="2:5">
      <c r="B1290" s="133"/>
      <c r="C1290" s="134" t="s">
        <v>7461</v>
      </c>
      <c r="D1290" s="135">
        <v>15293290</v>
      </c>
      <c r="E1290" s="241" t="s">
        <v>649</v>
      </c>
    </row>
    <row r="1291" spans="2:5">
      <c r="B1291" s="133"/>
      <c r="C1291" s="134" t="s">
        <v>7461</v>
      </c>
      <c r="D1291" s="135">
        <v>12597707</v>
      </c>
      <c r="E1291" s="241" t="s">
        <v>649</v>
      </c>
    </row>
    <row r="1292" spans="2:5">
      <c r="B1292" s="133"/>
      <c r="C1292" s="134" t="s">
        <v>7461</v>
      </c>
      <c r="D1292" s="135">
        <v>66891881</v>
      </c>
      <c r="E1292" s="241" t="s">
        <v>649</v>
      </c>
    </row>
    <row r="1293" spans="2:5">
      <c r="B1293" s="133"/>
      <c r="C1293" s="134" t="s">
        <v>7461</v>
      </c>
      <c r="D1293" s="135">
        <v>41650844</v>
      </c>
      <c r="E1293" s="241" t="s">
        <v>649</v>
      </c>
    </row>
    <row r="1294" spans="2:5">
      <c r="B1294" s="133"/>
      <c r="C1294" s="134" t="s">
        <v>7461</v>
      </c>
      <c r="D1294" s="135">
        <v>1228859</v>
      </c>
      <c r="E1294" s="241" t="s">
        <v>649</v>
      </c>
    </row>
    <row r="1295" spans="2:5">
      <c r="B1295" s="133"/>
      <c r="C1295" s="134" t="s">
        <v>7461</v>
      </c>
      <c r="D1295" s="135">
        <v>14277557</v>
      </c>
      <c r="E1295" s="241" t="s">
        <v>649</v>
      </c>
    </row>
    <row r="1296" spans="2:5">
      <c r="B1296" s="133"/>
      <c r="C1296" s="134" t="s">
        <v>7461</v>
      </c>
      <c r="D1296" s="135">
        <v>1143445</v>
      </c>
      <c r="E1296" s="241" t="s">
        <v>649</v>
      </c>
    </row>
    <row r="1297" spans="2:5">
      <c r="B1297" s="133"/>
      <c r="C1297" s="134" t="s">
        <v>7461</v>
      </c>
      <c r="D1297" s="135">
        <v>34063117</v>
      </c>
      <c r="E1297" s="241" t="s">
        <v>649</v>
      </c>
    </row>
    <row r="1298" spans="2:5">
      <c r="B1298" s="133"/>
      <c r="C1298" s="134" t="s">
        <v>7461</v>
      </c>
      <c r="D1298" s="135">
        <v>22876490</v>
      </c>
      <c r="E1298" s="241" t="s">
        <v>649</v>
      </c>
    </row>
    <row r="1299" spans="2:5">
      <c r="B1299" s="133"/>
      <c r="C1299" s="134" t="s">
        <v>7461</v>
      </c>
      <c r="D1299" s="135">
        <v>30903735</v>
      </c>
      <c r="E1299" s="241" t="s">
        <v>649</v>
      </c>
    </row>
    <row r="1300" spans="2:5">
      <c r="B1300" s="133"/>
      <c r="C1300" s="134" t="s">
        <v>7461</v>
      </c>
      <c r="D1300" s="135">
        <v>9168777</v>
      </c>
      <c r="E1300" s="241" t="s">
        <v>649</v>
      </c>
    </row>
    <row r="1301" spans="2:5">
      <c r="B1301" s="133"/>
      <c r="C1301" s="134" t="s">
        <v>7461</v>
      </c>
      <c r="D1301" s="135">
        <v>935295</v>
      </c>
      <c r="E1301" s="241" t="s">
        <v>649</v>
      </c>
    </row>
    <row r="1302" spans="2:5">
      <c r="B1302" s="133"/>
      <c r="C1302" s="134" t="s">
        <v>7461</v>
      </c>
      <c r="D1302" s="135">
        <v>240739</v>
      </c>
      <c r="E1302" s="241" t="s">
        <v>649</v>
      </c>
    </row>
    <row r="1303" spans="2:5">
      <c r="B1303" s="133"/>
      <c r="C1303" s="134" t="s">
        <v>7461</v>
      </c>
      <c r="D1303" s="135">
        <v>63431</v>
      </c>
      <c r="E1303" s="241" t="s">
        <v>649</v>
      </c>
    </row>
    <row r="1304" spans="2:5">
      <c r="B1304" s="133"/>
      <c r="C1304" s="134" t="s">
        <v>7461</v>
      </c>
      <c r="D1304" s="135">
        <v>1856495</v>
      </c>
      <c r="E1304" s="241" t="s">
        <v>649</v>
      </c>
    </row>
    <row r="1305" spans="2:5">
      <c r="B1305" s="133"/>
      <c r="C1305" s="134" t="s">
        <v>7461</v>
      </c>
      <c r="D1305" s="135">
        <v>451018</v>
      </c>
      <c r="E1305" s="241" t="s">
        <v>649</v>
      </c>
    </row>
    <row r="1306" spans="2:5">
      <c r="B1306" s="133"/>
      <c r="C1306" s="134" t="s">
        <v>7461</v>
      </c>
      <c r="D1306" s="135">
        <v>33401868</v>
      </c>
      <c r="E1306" s="241" t="s">
        <v>649</v>
      </c>
    </row>
    <row r="1307" spans="2:5">
      <c r="B1307" s="133"/>
      <c r="C1307" s="134" t="s">
        <v>7461</v>
      </c>
      <c r="D1307" s="135">
        <v>103618413</v>
      </c>
      <c r="E1307" s="241" t="s">
        <v>649</v>
      </c>
    </row>
    <row r="1308" spans="2:5">
      <c r="B1308" s="133"/>
      <c r="C1308" s="134" t="s">
        <v>7461</v>
      </c>
      <c r="D1308" s="135">
        <v>7595956</v>
      </c>
      <c r="E1308" s="241" t="s">
        <v>649</v>
      </c>
    </row>
    <row r="1309" spans="2:5">
      <c r="B1309" s="133"/>
      <c r="C1309" s="134" t="s">
        <v>7461</v>
      </c>
      <c r="D1309" s="135">
        <v>6472115</v>
      </c>
      <c r="E1309" s="241" t="s">
        <v>649</v>
      </c>
    </row>
    <row r="1310" spans="2:5">
      <c r="B1310" s="133"/>
      <c r="C1310" s="134" t="s">
        <v>7461</v>
      </c>
      <c r="D1310" s="135">
        <v>10491066</v>
      </c>
      <c r="E1310" s="241" t="s">
        <v>649</v>
      </c>
    </row>
    <row r="1311" spans="2:5">
      <c r="B1311" s="133"/>
      <c r="C1311" s="134" t="s">
        <v>7461</v>
      </c>
      <c r="D1311" s="135">
        <v>225431126</v>
      </c>
      <c r="E1311" s="241" t="s">
        <v>649</v>
      </c>
    </row>
    <row r="1312" spans="2:5">
      <c r="B1312" s="133"/>
      <c r="C1312" s="134" t="s">
        <v>7461</v>
      </c>
      <c r="D1312" s="135">
        <v>14079829</v>
      </c>
      <c r="E1312" s="241" t="s">
        <v>649</v>
      </c>
    </row>
    <row r="1313" spans="2:5">
      <c r="B1313" s="133"/>
      <c r="C1313" s="134" t="s">
        <v>7461</v>
      </c>
      <c r="D1313" s="135">
        <v>52430020</v>
      </c>
      <c r="E1313" s="241" t="s">
        <v>649</v>
      </c>
    </row>
    <row r="1314" spans="2:5">
      <c r="B1314" s="133"/>
      <c r="C1314" s="134" t="s">
        <v>7461</v>
      </c>
      <c r="D1314" s="135">
        <v>1592472</v>
      </c>
      <c r="E1314" s="241" t="s">
        <v>649</v>
      </c>
    </row>
    <row r="1315" spans="2:5">
      <c r="B1315" s="133"/>
      <c r="C1315" s="134" t="s">
        <v>7461</v>
      </c>
      <c r="D1315" s="135">
        <v>5195763</v>
      </c>
      <c r="E1315" s="241" t="s">
        <v>649</v>
      </c>
    </row>
    <row r="1316" spans="2:5">
      <c r="B1316" s="133"/>
      <c r="C1316" s="134" t="s">
        <v>7461</v>
      </c>
      <c r="D1316" s="135">
        <v>1267827</v>
      </c>
      <c r="E1316" s="241" t="s">
        <v>649</v>
      </c>
    </row>
    <row r="1317" spans="2:5">
      <c r="B1317" s="133"/>
      <c r="C1317" s="134" t="s">
        <v>7461</v>
      </c>
      <c r="D1317" s="135">
        <v>99538085</v>
      </c>
      <c r="E1317" s="241" t="s">
        <v>649</v>
      </c>
    </row>
    <row r="1318" spans="2:5">
      <c r="B1318" s="133"/>
      <c r="C1318" s="134" t="s">
        <v>7461</v>
      </c>
      <c r="D1318" s="135">
        <v>128435270</v>
      </c>
      <c r="E1318" s="241" t="s">
        <v>649</v>
      </c>
    </row>
    <row r="1319" spans="2:5">
      <c r="B1319" s="133"/>
      <c r="C1319" s="134" t="s">
        <v>7461</v>
      </c>
      <c r="D1319" s="135">
        <v>27267887</v>
      </c>
      <c r="E1319" s="241" t="s">
        <v>649</v>
      </c>
    </row>
    <row r="1320" spans="2:5">
      <c r="B1320" s="133"/>
      <c r="C1320" s="134" t="s">
        <v>7461</v>
      </c>
      <c r="D1320" s="135">
        <v>7533060</v>
      </c>
      <c r="E1320" s="241" t="s">
        <v>649</v>
      </c>
    </row>
    <row r="1321" spans="2:5">
      <c r="B1321" s="133"/>
      <c r="C1321" s="134" t="s">
        <v>7461</v>
      </c>
      <c r="D1321" s="135">
        <v>4311695</v>
      </c>
      <c r="E1321" s="241" t="s">
        <v>649</v>
      </c>
    </row>
    <row r="1322" spans="2:5">
      <c r="B1322" s="133"/>
      <c r="C1322" s="134" t="s">
        <v>7461</v>
      </c>
      <c r="D1322" s="135">
        <v>371869</v>
      </c>
      <c r="E1322" s="241" t="s">
        <v>649</v>
      </c>
    </row>
    <row r="1323" spans="2:5">
      <c r="B1323" s="133"/>
      <c r="C1323" s="134" t="s">
        <v>7461</v>
      </c>
      <c r="D1323" s="135">
        <v>51948</v>
      </c>
      <c r="E1323" s="241" t="s">
        <v>649</v>
      </c>
    </row>
    <row r="1324" spans="2:5">
      <c r="B1324" s="133"/>
      <c r="C1324" s="134" t="s">
        <v>7461</v>
      </c>
      <c r="D1324" s="135">
        <v>1911370</v>
      </c>
      <c r="E1324" s="241" t="s">
        <v>649</v>
      </c>
    </row>
    <row r="1325" spans="2:5">
      <c r="B1325" s="133"/>
      <c r="C1325" s="134" t="s">
        <v>7461</v>
      </c>
      <c r="D1325" s="135">
        <v>217363</v>
      </c>
      <c r="E1325" s="241" t="s">
        <v>649</v>
      </c>
    </row>
    <row r="1326" spans="2:5">
      <c r="B1326" s="133"/>
      <c r="C1326" s="134" t="s">
        <v>7461</v>
      </c>
      <c r="D1326" s="135">
        <v>169801</v>
      </c>
      <c r="E1326" s="241" t="s">
        <v>649</v>
      </c>
    </row>
    <row r="1327" spans="2:5">
      <c r="B1327" s="133"/>
      <c r="C1327" s="134" t="s">
        <v>7461</v>
      </c>
      <c r="D1327" s="135">
        <v>1082683</v>
      </c>
      <c r="E1327" s="241" t="s">
        <v>649</v>
      </c>
    </row>
    <row r="1328" spans="2:5">
      <c r="B1328" s="133"/>
      <c r="C1328" s="134" t="s">
        <v>7461</v>
      </c>
      <c r="D1328" s="135">
        <v>499331</v>
      </c>
      <c r="E1328" s="241" t="s">
        <v>649</v>
      </c>
    </row>
    <row r="1329" spans="2:5">
      <c r="B1329" s="133"/>
      <c r="C1329" s="134" t="s">
        <v>7461</v>
      </c>
      <c r="D1329" s="135">
        <v>328589</v>
      </c>
      <c r="E1329" s="241" t="s">
        <v>649</v>
      </c>
    </row>
    <row r="1330" spans="2:5">
      <c r="B1330" s="133"/>
      <c r="C1330" s="134" t="s">
        <v>7461</v>
      </c>
      <c r="D1330" s="135">
        <v>4793835</v>
      </c>
      <c r="E1330" s="241" t="s">
        <v>649</v>
      </c>
    </row>
    <row r="1331" spans="2:5">
      <c r="B1331" s="133"/>
      <c r="C1331" s="134" t="s">
        <v>7461</v>
      </c>
      <c r="D1331" s="135">
        <v>126164</v>
      </c>
      <c r="E1331" s="241" t="s">
        <v>649</v>
      </c>
    </row>
    <row r="1332" spans="2:5">
      <c r="B1332" s="133"/>
      <c r="C1332" s="134" t="s">
        <v>7461</v>
      </c>
      <c r="D1332" s="135">
        <v>8416</v>
      </c>
      <c r="E1332" s="241" t="s">
        <v>649</v>
      </c>
    </row>
    <row r="1333" spans="2:5">
      <c r="B1333" s="133"/>
      <c r="C1333" s="134" t="s">
        <v>7461</v>
      </c>
      <c r="D1333" s="135">
        <v>848</v>
      </c>
      <c r="E1333" s="241" t="s">
        <v>649</v>
      </c>
    </row>
    <row r="1334" spans="2:5">
      <c r="B1334" s="133"/>
      <c r="C1334" s="134" t="s">
        <v>7461</v>
      </c>
      <c r="D1334" s="135">
        <v>1565290</v>
      </c>
      <c r="E1334" s="241" t="s">
        <v>649</v>
      </c>
    </row>
    <row r="1335" spans="2:5">
      <c r="B1335" s="133"/>
      <c r="C1335" s="134" t="s">
        <v>7461</v>
      </c>
      <c r="D1335" s="135">
        <v>712283</v>
      </c>
      <c r="E1335" s="241" t="s">
        <v>649</v>
      </c>
    </row>
    <row r="1336" spans="2:5">
      <c r="B1336" s="133"/>
      <c r="C1336" s="134" t="s">
        <v>7461</v>
      </c>
      <c r="D1336" s="135">
        <v>214286</v>
      </c>
      <c r="E1336" s="241" t="s">
        <v>649</v>
      </c>
    </row>
    <row r="1337" spans="2:5">
      <c r="B1337" s="133"/>
      <c r="C1337" s="134" t="s">
        <v>7461</v>
      </c>
      <c r="D1337" s="135">
        <v>3710249</v>
      </c>
      <c r="E1337" s="241" t="s">
        <v>649</v>
      </c>
    </row>
    <row r="1338" spans="2:5">
      <c r="B1338" s="133"/>
      <c r="C1338" s="134" t="s">
        <v>7461</v>
      </c>
      <c r="D1338" s="135">
        <v>261006899</v>
      </c>
      <c r="E1338" s="241" t="s">
        <v>649</v>
      </c>
    </row>
    <row r="1339" spans="2:5">
      <c r="B1339" s="133"/>
      <c r="C1339" s="134" t="s">
        <v>7461</v>
      </c>
      <c r="D1339" s="135">
        <v>7929649</v>
      </c>
      <c r="E1339" s="241" t="s">
        <v>649</v>
      </c>
    </row>
    <row r="1340" spans="2:5">
      <c r="B1340" s="133"/>
      <c r="C1340" s="134" t="s">
        <v>7461</v>
      </c>
      <c r="D1340" s="135">
        <v>40646739</v>
      </c>
      <c r="E1340" s="241" t="s">
        <v>649</v>
      </c>
    </row>
    <row r="1341" spans="2:5">
      <c r="B1341" s="133"/>
      <c r="C1341" s="134" t="s">
        <v>7461</v>
      </c>
      <c r="D1341" s="135">
        <v>74547</v>
      </c>
      <c r="E1341" s="241" t="s">
        <v>649</v>
      </c>
    </row>
    <row r="1342" spans="2:5">
      <c r="B1342" s="133"/>
      <c r="C1342" s="134" t="s">
        <v>7461</v>
      </c>
      <c r="D1342" s="135">
        <v>73802787</v>
      </c>
      <c r="E1342" s="241" t="s">
        <v>649</v>
      </c>
    </row>
    <row r="1343" spans="2:5">
      <c r="B1343" s="133"/>
      <c r="C1343" s="134" t="s">
        <v>7461</v>
      </c>
      <c r="D1343" s="135">
        <v>597445</v>
      </c>
      <c r="E1343" s="241" t="s">
        <v>649</v>
      </c>
    </row>
    <row r="1344" spans="2:5">
      <c r="B1344" s="133"/>
      <c r="C1344" s="134" t="s">
        <v>7461</v>
      </c>
      <c r="D1344" s="135">
        <v>432629</v>
      </c>
      <c r="E1344" s="241" t="s">
        <v>649</v>
      </c>
    </row>
    <row r="1345" spans="2:5">
      <c r="B1345" s="133"/>
      <c r="C1345" s="134" t="s">
        <v>7461</v>
      </c>
      <c r="D1345" s="135">
        <v>193806234</v>
      </c>
      <c r="E1345" s="241" t="s">
        <v>649</v>
      </c>
    </row>
    <row r="1346" spans="2:5">
      <c r="B1346" s="133"/>
      <c r="C1346" s="134" t="s">
        <v>7461</v>
      </c>
      <c r="D1346" s="135">
        <v>43378</v>
      </c>
      <c r="E1346" s="241" t="s">
        <v>649</v>
      </c>
    </row>
    <row r="1347" spans="2:5">
      <c r="B1347" s="133"/>
      <c r="C1347" s="134" t="s">
        <v>7461</v>
      </c>
      <c r="D1347" s="135">
        <v>12473</v>
      </c>
      <c r="E1347" s="241" t="s">
        <v>649</v>
      </c>
    </row>
    <row r="1348" spans="2:5">
      <c r="B1348" s="133"/>
      <c r="C1348" s="134" t="s">
        <v>7461</v>
      </c>
      <c r="D1348" s="135">
        <v>113054</v>
      </c>
      <c r="E1348" s="241" t="s">
        <v>649</v>
      </c>
    </row>
    <row r="1349" spans="2:5">
      <c r="B1349" s="133"/>
      <c r="C1349" s="134" t="s">
        <v>7461</v>
      </c>
      <c r="D1349" s="135">
        <v>64938</v>
      </c>
      <c r="E1349" s="241" t="s">
        <v>649</v>
      </c>
    </row>
    <row r="1350" spans="2:5">
      <c r="B1350" s="133"/>
      <c r="C1350" s="134" t="s">
        <v>7461</v>
      </c>
      <c r="D1350" s="135">
        <v>177616</v>
      </c>
      <c r="E1350" s="241" t="s">
        <v>649</v>
      </c>
    </row>
    <row r="1351" spans="2:5">
      <c r="B1351" s="133"/>
      <c r="C1351" s="134" t="s">
        <v>7461</v>
      </c>
      <c r="D1351" s="135">
        <v>177616</v>
      </c>
      <c r="E1351" s="241" t="s">
        <v>649</v>
      </c>
    </row>
    <row r="1352" spans="2:5">
      <c r="B1352" s="133"/>
      <c r="C1352" s="134" t="s">
        <v>7461</v>
      </c>
      <c r="D1352" s="135">
        <v>5594943</v>
      </c>
      <c r="E1352" s="241" t="s">
        <v>649</v>
      </c>
    </row>
    <row r="1353" spans="2:5">
      <c r="B1353" s="133"/>
      <c r="C1353" s="134" t="s">
        <v>7461</v>
      </c>
      <c r="D1353" s="135">
        <v>1228241</v>
      </c>
      <c r="E1353" s="241" t="s">
        <v>649</v>
      </c>
    </row>
    <row r="1354" spans="2:5">
      <c r="B1354" s="133"/>
      <c r="C1354" s="134" t="s">
        <v>7461</v>
      </c>
      <c r="D1354" s="135">
        <v>98400871</v>
      </c>
      <c r="E1354" s="241" t="s">
        <v>649</v>
      </c>
    </row>
    <row r="1355" spans="2:5">
      <c r="B1355" s="133"/>
      <c r="C1355" s="134" t="s">
        <v>7461</v>
      </c>
      <c r="D1355" s="135">
        <v>23592066</v>
      </c>
      <c r="E1355" s="241" t="s">
        <v>649</v>
      </c>
    </row>
    <row r="1356" spans="2:5">
      <c r="B1356" s="133"/>
      <c r="C1356" s="134" t="s">
        <v>7461</v>
      </c>
      <c r="D1356" s="135">
        <v>97726687</v>
      </c>
      <c r="E1356" s="241" t="s">
        <v>649</v>
      </c>
    </row>
    <row r="1357" spans="2:5">
      <c r="B1357" s="133"/>
      <c r="C1357" s="134" t="s">
        <v>7461</v>
      </c>
      <c r="D1357" s="135">
        <v>42180256</v>
      </c>
      <c r="E1357" s="241" t="s">
        <v>649</v>
      </c>
    </row>
    <row r="1358" spans="2:5">
      <c r="B1358" s="133"/>
      <c r="C1358" s="134" t="s">
        <v>7461</v>
      </c>
      <c r="D1358" s="135">
        <v>54646193</v>
      </c>
      <c r="E1358" s="241" t="s">
        <v>649</v>
      </c>
    </row>
    <row r="1359" spans="2:5">
      <c r="B1359" s="133"/>
      <c r="C1359" s="134" t="s">
        <v>7461</v>
      </c>
      <c r="D1359" s="135">
        <v>-214286</v>
      </c>
      <c r="E1359" s="241" t="s">
        <v>649</v>
      </c>
    </row>
    <row r="1360" spans="2:5">
      <c r="B1360" s="133"/>
      <c r="C1360" s="134" t="s">
        <v>7461</v>
      </c>
      <c r="D1360" s="135">
        <v>200594</v>
      </c>
      <c r="E1360" s="241" t="s">
        <v>649</v>
      </c>
    </row>
    <row r="1361" spans="2:5">
      <c r="B1361" s="133"/>
      <c r="C1361" s="134" t="s">
        <v>7461</v>
      </c>
      <c r="D1361" s="135">
        <v>57681</v>
      </c>
      <c r="E1361" s="241" t="s">
        <v>649</v>
      </c>
    </row>
    <row r="1362" spans="2:5">
      <c r="B1362" s="133"/>
      <c r="C1362" s="134" t="s">
        <v>7461</v>
      </c>
      <c r="D1362" s="135">
        <v>95512639</v>
      </c>
      <c r="E1362" s="241" t="s">
        <v>649</v>
      </c>
    </row>
    <row r="1363" spans="2:5">
      <c r="B1363" s="133"/>
      <c r="C1363" s="134" t="s">
        <v>7461</v>
      </c>
      <c r="D1363" s="135">
        <v>37437875</v>
      </c>
      <c r="E1363" s="241" t="s">
        <v>649</v>
      </c>
    </row>
    <row r="1364" spans="2:5">
      <c r="B1364" s="133"/>
      <c r="C1364" s="134" t="s">
        <v>7461</v>
      </c>
      <c r="D1364" s="135">
        <v>58406320</v>
      </c>
      <c r="E1364" s="241" t="s">
        <v>649</v>
      </c>
    </row>
    <row r="1365" spans="2:5">
      <c r="B1365" s="133"/>
      <c r="C1365" s="134" t="s">
        <v>7461</v>
      </c>
      <c r="D1365" s="135">
        <v>45530761</v>
      </c>
      <c r="E1365" s="241" t="s">
        <v>649</v>
      </c>
    </row>
    <row r="1366" spans="2:5">
      <c r="B1366" s="133"/>
      <c r="C1366" s="134" t="s">
        <v>7461</v>
      </c>
      <c r="D1366" s="135">
        <v>86700344</v>
      </c>
      <c r="E1366" s="241" t="s">
        <v>649</v>
      </c>
    </row>
    <row r="1367" spans="2:5">
      <c r="B1367" s="133"/>
      <c r="C1367" s="134" t="s">
        <v>7461</v>
      </c>
      <c r="D1367" s="135">
        <v>20746057</v>
      </c>
      <c r="E1367" s="241" t="s">
        <v>649</v>
      </c>
    </row>
    <row r="1368" spans="2:5">
      <c r="B1368" s="133"/>
      <c r="C1368" s="134" t="s">
        <v>7461</v>
      </c>
      <c r="D1368" s="135">
        <v>15580147</v>
      </c>
      <c r="E1368" s="241" t="s">
        <v>649</v>
      </c>
    </row>
    <row r="1369" spans="2:5">
      <c r="B1369" s="133"/>
      <c r="C1369" s="134" t="s">
        <v>7461</v>
      </c>
      <c r="D1369" s="135">
        <v>27156267</v>
      </c>
      <c r="E1369" s="241" t="s">
        <v>649</v>
      </c>
    </row>
    <row r="1370" spans="2:5">
      <c r="B1370" s="133"/>
      <c r="C1370" s="134" t="s">
        <v>7461</v>
      </c>
      <c r="D1370" s="135">
        <v>11576622</v>
      </c>
      <c r="E1370" s="241" t="s">
        <v>649</v>
      </c>
    </row>
    <row r="1371" spans="2:5">
      <c r="B1371" s="133"/>
      <c r="C1371" s="134" t="s">
        <v>7461</v>
      </c>
      <c r="D1371" s="135">
        <v>21804975</v>
      </c>
      <c r="E1371" s="241" t="s">
        <v>649</v>
      </c>
    </row>
    <row r="1372" spans="2:5">
      <c r="B1372" s="133"/>
      <c r="C1372" s="134" t="s">
        <v>7461</v>
      </c>
      <c r="D1372" s="135">
        <v>21428174</v>
      </c>
      <c r="E1372" s="241" t="s">
        <v>649</v>
      </c>
    </row>
    <row r="1373" spans="2:5">
      <c r="B1373" s="133"/>
      <c r="C1373" s="134" t="s">
        <v>7461</v>
      </c>
      <c r="D1373" s="135">
        <v>14053818</v>
      </c>
      <c r="E1373" s="241" t="s">
        <v>649</v>
      </c>
    </row>
    <row r="1374" spans="2:5">
      <c r="B1374" s="133"/>
      <c r="C1374" s="134" t="s">
        <v>7461</v>
      </c>
      <c r="D1374" s="135">
        <v>6473437</v>
      </c>
      <c r="E1374" s="241" t="s">
        <v>649</v>
      </c>
    </row>
    <row r="1375" spans="2:5">
      <c r="B1375" s="133"/>
      <c r="C1375" s="134" t="s">
        <v>7461</v>
      </c>
      <c r="D1375" s="135">
        <v>4694874</v>
      </c>
      <c r="E1375" s="241" t="s">
        <v>649</v>
      </c>
    </row>
    <row r="1376" spans="2:5">
      <c r="B1376" s="133"/>
      <c r="C1376" s="134" t="s">
        <v>7461</v>
      </c>
      <c r="D1376" s="135">
        <v>33083948</v>
      </c>
      <c r="E1376" s="241" t="s">
        <v>649</v>
      </c>
    </row>
    <row r="1377" spans="2:5">
      <c r="B1377" s="133"/>
      <c r="C1377" s="134" t="s">
        <v>7461</v>
      </c>
      <c r="D1377" s="135">
        <v>27280656</v>
      </c>
      <c r="E1377" s="241" t="s">
        <v>649</v>
      </c>
    </row>
    <row r="1378" spans="2:5">
      <c r="B1378" s="133"/>
      <c r="C1378" s="134" t="s">
        <v>7461</v>
      </c>
      <c r="D1378" s="135">
        <v>12264816</v>
      </c>
      <c r="E1378" s="241" t="s">
        <v>649</v>
      </c>
    </row>
    <row r="1379" spans="2:5">
      <c r="B1379" s="133"/>
      <c r="C1379" s="134" t="s">
        <v>7461</v>
      </c>
      <c r="D1379" s="135">
        <v>7811197</v>
      </c>
      <c r="E1379" s="241" t="s">
        <v>649</v>
      </c>
    </row>
    <row r="1380" spans="2:5">
      <c r="B1380" s="133"/>
      <c r="C1380" s="134" t="s">
        <v>7461</v>
      </c>
      <c r="D1380" s="135">
        <v>9645498</v>
      </c>
      <c r="E1380" s="241" t="s">
        <v>649</v>
      </c>
    </row>
    <row r="1381" spans="2:5">
      <c r="B1381" s="133"/>
      <c r="C1381" s="134" t="s">
        <v>7461</v>
      </c>
      <c r="D1381" s="135">
        <v>5430745</v>
      </c>
      <c r="E1381" s="241" t="s">
        <v>649</v>
      </c>
    </row>
    <row r="1382" spans="2:5">
      <c r="B1382" s="133"/>
      <c r="C1382" s="134" t="s">
        <v>7461</v>
      </c>
      <c r="D1382" s="135">
        <v>7628373</v>
      </c>
      <c r="E1382" s="241" t="s">
        <v>649</v>
      </c>
    </row>
    <row r="1383" spans="2:5">
      <c r="B1383" s="133"/>
      <c r="C1383" s="134" t="s">
        <v>7461</v>
      </c>
      <c r="D1383" s="135">
        <v>266309</v>
      </c>
      <c r="E1383" s="241" t="s">
        <v>649</v>
      </c>
    </row>
    <row r="1384" spans="2:5">
      <c r="B1384" s="133"/>
      <c r="C1384" s="134" t="s">
        <v>7461</v>
      </c>
      <c r="D1384" s="135">
        <v>47067</v>
      </c>
      <c r="E1384" s="241" t="s">
        <v>649</v>
      </c>
    </row>
    <row r="1385" spans="2:5">
      <c r="B1385" s="133"/>
      <c r="C1385" s="134" t="s">
        <v>7461</v>
      </c>
      <c r="D1385" s="135">
        <v>143575</v>
      </c>
      <c r="E1385" s="241" t="s">
        <v>649</v>
      </c>
    </row>
    <row r="1386" spans="2:5">
      <c r="B1386" s="133"/>
      <c r="C1386" s="134" t="s">
        <v>7461</v>
      </c>
      <c r="D1386" s="135">
        <v>74191</v>
      </c>
      <c r="E1386" s="241" t="s">
        <v>649</v>
      </c>
    </row>
    <row r="1387" spans="2:5">
      <c r="B1387" s="133"/>
      <c r="C1387" s="134" t="s">
        <v>7461</v>
      </c>
      <c r="D1387" s="135">
        <v>543428</v>
      </c>
      <c r="E1387" s="241" t="s">
        <v>649</v>
      </c>
    </row>
    <row r="1388" spans="2:5">
      <c r="B1388" s="133"/>
      <c r="C1388" s="134" t="s">
        <v>7461</v>
      </c>
      <c r="D1388" s="135">
        <v>172036</v>
      </c>
      <c r="E1388" s="241" t="s">
        <v>649</v>
      </c>
    </row>
    <row r="1389" spans="2:5">
      <c r="B1389" s="133"/>
      <c r="C1389" s="134" t="s">
        <v>7461</v>
      </c>
      <c r="D1389" s="135">
        <v>1037905</v>
      </c>
      <c r="E1389" s="241" t="s">
        <v>649</v>
      </c>
    </row>
    <row r="1390" spans="2:5">
      <c r="B1390" s="133"/>
      <c r="C1390" s="134" t="s">
        <v>7461</v>
      </c>
      <c r="D1390" s="135">
        <v>366351</v>
      </c>
      <c r="E1390" s="241" t="s">
        <v>649</v>
      </c>
    </row>
    <row r="1391" spans="2:5">
      <c r="B1391" s="133"/>
      <c r="C1391" s="134" t="s">
        <v>7461</v>
      </c>
      <c r="D1391" s="135">
        <v>131265</v>
      </c>
      <c r="E1391" s="241" t="s">
        <v>649</v>
      </c>
    </row>
    <row r="1392" spans="2:5">
      <c r="B1392" s="133"/>
      <c r="C1392" s="134" t="s">
        <v>7461</v>
      </c>
      <c r="D1392" s="135">
        <v>654146</v>
      </c>
      <c r="E1392" s="241" t="s">
        <v>649</v>
      </c>
    </row>
    <row r="1393" spans="2:5">
      <c r="B1393" s="133"/>
      <c r="C1393" s="134" t="s">
        <v>7461</v>
      </c>
      <c r="D1393" s="135">
        <v>25898</v>
      </c>
      <c r="E1393" s="241" t="s">
        <v>649</v>
      </c>
    </row>
    <row r="1394" spans="2:5">
      <c r="B1394" s="133"/>
      <c r="C1394" s="134" t="s">
        <v>7461</v>
      </c>
      <c r="D1394" s="135">
        <v>238551</v>
      </c>
      <c r="E1394" s="241" t="s">
        <v>649</v>
      </c>
    </row>
    <row r="1395" spans="2:5">
      <c r="B1395" s="133"/>
      <c r="C1395" s="134" t="s">
        <v>7461</v>
      </c>
      <c r="D1395" s="135">
        <v>224960</v>
      </c>
      <c r="E1395" s="241" t="s">
        <v>649</v>
      </c>
    </row>
    <row r="1396" spans="2:5">
      <c r="B1396" s="133"/>
      <c r="C1396" s="134" t="s">
        <v>7461</v>
      </c>
      <c r="D1396" s="135">
        <v>42047</v>
      </c>
      <c r="E1396" s="241" t="s">
        <v>649</v>
      </c>
    </row>
    <row r="1397" spans="2:5">
      <c r="B1397" s="133"/>
      <c r="C1397" s="134" t="s">
        <v>7461</v>
      </c>
      <c r="D1397" s="135">
        <v>57297</v>
      </c>
      <c r="E1397" s="241" t="s">
        <v>649</v>
      </c>
    </row>
    <row r="1398" spans="2:5">
      <c r="B1398" s="133"/>
      <c r="C1398" s="134" t="s">
        <v>7461</v>
      </c>
      <c r="D1398" s="135">
        <v>3499998</v>
      </c>
      <c r="E1398" s="241" t="s">
        <v>649</v>
      </c>
    </row>
    <row r="1399" spans="2:5">
      <c r="B1399" s="133"/>
      <c r="C1399" s="134" t="s">
        <v>7461</v>
      </c>
      <c r="D1399" s="135">
        <v>645693</v>
      </c>
      <c r="E1399" s="241" t="s">
        <v>649</v>
      </c>
    </row>
    <row r="1400" spans="2:5">
      <c r="B1400" s="133"/>
      <c r="C1400" s="134" t="s">
        <v>7461</v>
      </c>
      <c r="D1400" s="135">
        <v>2253333</v>
      </c>
      <c r="E1400" s="241" t="s">
        <v>649</v>
      </c>
    </row>
    <row r="1401" spans="2:5">
      <c r="B1401" s="133"/>
      <c r="C1401" s="134" t="s">
        <v>7461</v>
      </c>
      <c r="D1401" s="135">
        <v>11340</v>
      </c>
      <c r="E1401" s="241" t="s">
        <v>649</v>
      </c>
    </row>
    <row r="1402" spans="2:5">
      <c r="B1402" s="133"/>
      <c r="C1402" s="134" t="s">
        <v>7461</v>
      </c>
      <c r="D1402" s="135">
        <v>684569</v>
      </c>
      <c r="E1402" s="241" t="s">
        <v>649</v>
      </c>
    </row>
    <row r="1403" spans="2:5">
      <c r="B1403" s="133"/>
      <c r="C1403" s="134" t="s">
        <v>7461</v>
      </c>
      <c r="D1403" s="135">
        <v>2755596</v>
      </c>
      <c r="E1403" s="241" t="s">
        <v>649</v>
      </c>
    </row>
    <row r="1404" spans="2:5">
      <c r="B1404" s="133"/>
      <c r="C1404" s="134" t="s">
        <v>7461</v>
      </c>
      <c r="D1404" s="135">
        <v>1070071</v>
      </c>
      <c r="E1404" s="241" t="s">
        <v>649</v>
      </c>
    </row>
    <row r="1405" spans="2:5">
      <c r="B1405" s="133"/>
      <c r="C1405" s="134" t="s">
        <v>7461</v>
      </c>
      <c r="D1405" s="135">
        <v>6518</v>
      </c>
      <c r="E1405" s="241" t="s">
        <v>649</v>
      </c>
    </row>
    <row r="1406" spans="2:5">
      <c r="B1406" s="133"/>
      <c r="C1406" s="134" t="s">
        <v>7461</v>
      </c>
      <c r="D1406" s="135">
        <v>28341</v>
      </c>
      <c r="E1406" s="241" t="s">
        <v>649</v>
      </c>
    </row>
    <row r="1407" spans="2:5">
      <c r="B1407" s="133"/>
      <c r="C1407" s="134" t="s">
        <v>7461</v>
      </c>
      <c r="D1407" s="135">
        <v>278991</v>
      </c>
      <c r="E1407" s="241" t="s">
        <v>649</v>
      </c>
    </row>
    <row r="1408" spans="2:5">
      <c r="B1408" s="133"/>
      <c r="C1408" s="134" t="s">
        <v>7461</v>
      </c>
      <c r="D1408" s="135">
        <v>2585798</v>
      </c>
      <c r="E1408" s="241" t="s">
        <v>649</v>
      </c>
    </row>
    <row r="1409" spans="2:5">
      <c r="B1409" s="133"/>
      <c r="C1409" s="134" t="s">
        <v>7461</v>
      </c>
      <c r="D1409" s="135">
        <v>741612</v>
      </c>
      <c r="E1409" s="241" t="s">
        <v>649</v>
      </c>
    </row>
    <row r="1410" spans="2:5">
      <c r="B1410" s="133"/>
      <c r="C1410" s="134" t="s">
        <v>7461</v>
      </c>
      <c r="D1410" s="135">
        <v>51690</v>
      </c>
      <c r="E1410" s="241" t="s">
        <v>649</v>
      </c>
    </row>
    <row r="1411" spans="2:5">
      <c r="B1411" s="133"/>
      <c r="C1411" s="134" t="s">
        <v>7461</v>
      </c>
      <c r="D1411" s="135">
        <v>128284</v>
      </c>
      <c r="E1411" s="241" t="s">
        <v>649</v>
      </c>
    </row>
    <row r="1412" spans="2:5">
      <c r="B1412" s="133"/>
      <c r="C1412" s="134" t="s">
        <v>7461</v>
      </c>
      <c r="D1412" s="135">
        <v>366833</v>
      </c>
      <c r="E1412" s="241" t="s">
        <v>649</v>
      </c>
    </row>
    <row r="1413" spans="2:5">
      <c r="B1413" s="133"/>
      <c r="C1413" s="134" t="s">
        <v>7461</v>
      </c>
      <c r="D1413" s="135">
        <v>172353</v>
      </c>
      <c r="E1413" s="241" t="s">
        <v>649</v>
      </c>
    </row>
    <row r="1414" spans="2:5">
      <c r="B1414" s="133"/>
      <c r="C1414" s="134" t="s">
        <v>7461</v>
      </c>
      <c r="D1414" s="135">
        <v>72630</v>
      </c>
      <c r="E1414" s="241" t="s">
        <v>649</v>
      </c>
    </row>
    <row r="1415" spans="2:5">
      <c r="B1415" s="133"/>
      <c r="C1415" s="134" t="s">
        <v>7461</v>
      </c>
      <c r="D1415" s="135">
        <v>408668</v>
      </c>
      <c r="E1415" s="241" t="s">
        <v>649</v>
      </c>
    </row>
    <row r="1416" spans="2:5">
      <c r="B1416" s="133"/>
      <c r="C1416" s="134" t="s">
        <v>7461</v>
      </c>
      <c r="D1416" s="135">
        <v>37976</v>
      </c>
      <c r="E1416" s="241" t="s">
        <v>649</v>
      </c>
    </row>
    <row r="1417" spans="2:5">
      <c r="B1417" s="133"/>
      <c r="C1417" s="134" t="s">
        <v>7461</v>
      </c>
      <c r="D1417" s="135">
        <v>2922434</v>
      </c>
      <c r="E1417" s="241" t="s">
        <v>649</v>
      </c>
    </row>
    <row r="1418" spans="2:5">
      <c r="B1418" s="133"/>
      <c r="C1418" s="134" t="s">
        <v>7461</v>
      </c>
      <c r="D1418" s="135">
        <v>2013232</v>
      </c>
      <c r="E1418" s="241" t="s">
        <v>649</v>
      </c>
    </row>
    <row r="1419" spans="2:5">
      <c r="B1419" s="133"/>
      <c r="C1419" s="134" t="s">
        <v>7461</v>
      </c>
      <c r="D1419" s="135">
        <v>1341805</v>
      </c>
      <c r="E1419" s="241" t="s">
        <v>649</v>
      </c>
    </row>
    <row r="1420" spans="2:5">
      <c r="B1420" s="133"/>
      <c r="C1420" s="134" t="s">
        <v>7461</v>
      </c>
      <c r="D1420" s="135">
        <v>3547532</v>
      </c>
      <c r="E1420" s="241" t="s">
        <v>649</v>
      </c>
    </row>
    <row r="1421" spans="2:5">
      <c r="B1421" s="133"/>
      <c r="C1421" s="134" t="s">
        <v>7461</v>
      </c>
      <c r="D1421" s="135">
        <v>902707</v>
      </c>
      <c r="E1421" s="241" t="s">
        <v>649</v>
      </c>
    </row>
    <row r="1422" spans="2:5">
      <c r="B1422" s="133"/>
      <c r="C1422" s="134" t="s">
        <v>7461</v>
      </c>
      <c r="D1422" s="135">
        <v>647481</v>
      </c>
      <c r="E1422" s="241" t="s">
        <v>649</v>
      </c>
    </row>
    <row r="1423" spans="2:5">
      <c r="B1423" s="133"/>
      <c r="C1423" s="134" t="s">
        <v>7461</v>
      </c>
      <c r="D1423" s="135">
        <v>628258</v>
      </c>
      <c r="E1423" s="241" t="s">
        <v>649</v>
      </c>
    </row>
    <row r="1424" spans="2:5">
      <c r="B1424" s="133"/>
      <c r="C1424" s="134" t="s">
        <v>7461</v>
      </c>
      <c r="D1424" s="135">
        <v>575485</v>
      </c>
      <c r="E1424" s="241" t="s">
        <v>649</v>
      </c>
    </row>
    <row r="1425" spans="2:5">
      <c r="B1425" s="133"/>
      <c r="C1425" s="134" t="s">
        <v>7461</v>
      </c>
      <c r="D1425" s="135">
        <v>338769</v>
      </c>
      <c r="E1425" s="241" t="s">
        <v>649</v>
      </c>
    </row>
    <row r="1426" spans="2:5">
      <c r="B1426" s="133"/>
      <c r="C1426" s="134" t="s">
        <v>7461</v>
      </c>
      <c r="D1426" s="135">
        <v>494669</v>
      </c>
      <c r="E1426" s="241" t="s">
        <v>649</v>
      </c>
    </row>
    <row r="1427" spans="2:5">
      <c r="B1427" s="133"/>
      <c r="C1427" s="134" t="s">
        <v>7461</v>
      </c>
      <c r="D1427" s="135">
        <v>164079</v>
      </c>
      <c r="E1427" s="241" t="s">
        <v>649</v>
      </c>
    </row>
    <row r="1428" spans="2:5">
      <c r="B1428" s="133"/>
      <c r="C1428" s="134" t="s">
        <v>7461</v>
      </c>
      <c r="D1428" s="135">
        <v>21119</v>
      </c>
      <c r="E1428" s="241" t="s">
        <v>649</v>
      </c>
    </row>
    <row r="1429" spans="2:5">
      <c r="B1429" s="133"/>
      <c r="C1429" s="134" t="s">
        <v>7461</v>
      </c>
      <c r="D1429" s="135">
        <v>3338715</v>
      </c>
      <c r="E1429" s="241" t="s">
        <v>649</v>
      </c>
    </row>
    <row r="1430" spans="2:5">
      <c r="B1430" s="133"/>
      <c r="C1430" s="134" t="s">
        <v>7461</v>
      </c>
      <c r="D1430" s="135">
        <v>11381</v>
      </c>
      <c r="E1430" s="241" t="s">
        <v>649</v>
      </c>
    </row>
    <row r="1431" spans="2:5">
      <c r="B1431" s="133"/>
      <c r="C1431" s="134" t="s">
        <v>7461</v>
      </c>
      <c r="D1431" s="135">
        <v>266200</v>
      </c>
      <c r="E1431" s="241" t="s">
        <v>649</v>
      </c>
    </row>
    <row r="1432" spans="2:5">
      <c r="B1432" s="133"/>
      <c r="C1432" s="134" t="s">
        <v>7461</v>
      </c>
      <c r="D1432" s="135">
        <v>145634</v>
      </c>
      <c r="E1432" s="241" t="s">
        <v>649</v>
      </c>
    </row>
    <row r="1433" spans="2:5">
      <c r="B1433" s="133"/>
      <c r="C1433" s="134" t="s">
        <v>7461</v>
      </c>
      <c r="D1433" s="135">
        <v>86547</v>
      </c>
      <c r="E1433" s="241" t="s">
        <v>649</v>
      </c>
    </row>
    <row r="1434" spans="2:5">
      <c r="B1434" s="133"/>
      <c r="C1434" s="134" t="s">
        <v>7461</v>
      </c>
      <c r="D1434" s="135">
        <v>1692272</v>
      </c>
      <c r="E1434" s="241" t="s">
        <v>649</v>
      </c>
    </row>
    <row r="1435" spans="2:5">
      <c r="B1435" s="133"/>
      <c r="C1435" s="134" t="s">
        <v>7461</v>
      </c>
      <c r="D1435" s="135">
        <v>3562391</v>
      </c>
      <c r="E1435" s="241" t="s">
        <v>649</v>
      </c>
    </row>
    <row r="1436" spans="2:5">
      <c r="B1436" s="133"/>
      <c r="C1436" s="134" t="s">
        <v>7461</v>
      </c>
      <c r="D1436" s="135">
        <v>426207</v>
      </c>
      <c r="E1436" s="241" t="s">
        <v>649</v>
      </c>
    </row>
    <row r="1437" spans="2:5">
      <c r="B1437" s="133"/>
      <c r="C1437" s="134" t="s">
        <v>7461</v>
      </c>
      <c r="D1437" s="135">
        <v>3413364</v>
      </c>
      <c r="E1437" s="241" t="s">
        <v>649</v>
      </c>
    </row>
    <row r="1438" spans="2:5">
      <c r="B1438" s="133"/>
      <c r="C1438" s="134" t="s">
        <v>7461</v>
      </c>
      <c r="D1438" s="135">
        <v>704300</v>
      </c>
      <c r="E1438" s="241" t="s">
        <v>649</v>
      </c>
    </row>
    <row r="1439" spans="2:5">
      <c r="B1439" s="133"/>
      <c r="C1439" s="134" t="s">
        <v>7461</v>
      </c>
      <c r="D1439" s="135">
        <v>156120</v>
      </c>
      <c r="E1439" s="241" t="s">
        <v>649</v>
      </c>
    </row>
    <row r="1440" spans="2:5">
      <c r="B1440" s="133"/>
      <c r="C1440" s="134" t="s">
        <v>7461</v>
      </c>
      <c r="D1440" s="135">
        <v>415209</v>
      </c>
      <c r="E1440" s="241" t="s">
        <v>649</v>
      </c>
    </row>
    <row r="1441" spans="2:5">
      <c r="B1441" s="133"/>
      <c r="C1441" s="134" t="s">
        <v>7461</v>
      </c>
      <c r="D1441" s="135">
        <v>18867021</v>
      </c>
      <c r="E1441" s="241" t="s">
        <v>649</v>
      </c>
    </row>
    <row r="1442" spans="2:5">
      <c r="B1442" s="133"/>
      <c r="C1442" s="134" t="s">
        <v>7461</v>
      </c>
      <c r="D1442" s="135">
        <v>63564318</v>
      </c>
      <c r="E1442" s="241" t="s">
        <v>649</v>
      </c>
    </row>
    <row r="1443" spans="2:5">
      <c r="B1443" s="133"/>
      <c r="C1443" s="134" t="s">
        <v>7461</v>
      </c>
      <c r="D1443" s="135">
        <v>513823</v>
      </c>
      <c r="E1443" s="241" t="s">
        <v>649</v>
      </c>
    </row>
    <row r="1444" spans="2:5">
      <c r="B1444" s="133"/>
      <c r="C1444" s="134" t="s">
        <v>7461</v>
      </c>
      <c r="D1444" s="135">
        <v>53737881</v>
      </c>
      <c r="E1444" s="241" t="s">
        <v>649</v>
      </c>
    </row>
    <row r="1445" spans="2:5">
      <c r="B1445" s="133"/>
      <c r="C1445" s="134" t="s">
        <v>7461</v>
      </c>
      <c r="D1445" s="135">
        <v>9575814</v>
      </c>
      <c r="E1445" s="241" t="s">
        <v>649</v>
      </c>
    </row>
    <row r="1446" spans="2:5">
      <c r="B1446" s="133"/>
      <c r="C1446" s="134" t="s">
        <v>7461</v>
      </c>
      <c r="D1446" s="135">
        <v>1688448</v>
      </c>
      <c r="E1446" s="241" t="s">
        <v>649</v>
      </c>
    </row>
    <row r="1447" spans="2:5">
      <c r="B1447" s="133"/>
      <c r="C1447" s="134" t="s">
        <v>7461</v>
      </c>
      <c r="D1447" s="135">
        <v>1354297</v>
      </c>
      <c r="E1447" s="241" t="s">
        <v>649</v>
      </c>
    </row>
    <row r="1448" spans="2:5">
      <c r="B1448" s="133"/>
      <c r="C1448" s="134" t="s">
        <v>7461</v>
      </c>
      <c r="D1448" s="135">
        <v>22863423</v>
      </c>
      <c r="E1448" s="241" t="s">
        <v>649</v>
      </c>
    </row>
    <row r="1449" spans="2:5">
      <c r="B1449" s="133"/>
      <c r="C1449" s="134" t="s">
        <v>7461</v>
      </c>
      <c r="D1449" s="135">
        <v>51504769</v>
      </c>
      <c r="E1449" s="241" t="s">
        <v>649</v>
      </c>
    </row>
    <row r="1450" spans="2:5">
      <c r="B1450" s="133"/>
      <c r="C1450" s="134" t="s">
        <v>7461</v>
      </c>
      <c r="D1450" s="135">
        <v>62374603</v>
      </c>
      <c r="E1450" s="241" t="s">
        <v>649</v>
      </c>
    </row>
    <row r="1451" spans="2:5">
      <c r="B1451" s="133"/>
      <c r="C1451" s="134" t="s">
        <v>7461</v>
      </c>
      <c r="D1451" s="135">
        <v>48438084</v>
      </c>
      <c r="E1451" s="241" t="s">
        <v>649</v>
      </c>
    </row>
    <row r="1452" spans="2:5">
      <c r="B1452" s="133"/>
      <c r="C1452" s="134" t="s">
        <v>7461</v>
      </c>
      <c r="D1452" s="135">
        <v>623195</v>
      </c>
      <c r="E1452" s="241" t="s">
        <v>649</v>
      </c>
    </row>
    <row r="1453" spans="2:5">
      <c r="B1453" s="133"/>
      <c r="C1453" s="134" t="s">
        <v>7461</v>
      </c>
      <c r="D1453" s="135">
        <v>3773994</v>
      </c>
      <c r="E1453" s="241" t="s">
        <v>649</v>
      </c>
    </row>
    <row r="1454" spans="2:5">
      <c r="B1454" s="133"/>
      <c r="C1454" s="134" t="s">
        <v>7461</v>
      </c>
      <c r="D1454" s="135">
        <v>1780403</v>
      </c>
      <c r="E1454" s="241" t="s">
        <v>649</v>
      </c>
    </row>
    <row r="1455" spans="2:5">
      <c r="B1455" s="133"/>
      <c r="C1455" s="134" t="s">
        <v>7461</v>
      </c>
      <c r="D1455" s="135">
        <v>629699</v>
      </c>
      <c r="E1455" s="241" t="s">
        <v>649</v>
      </c>
    </row>
    <row r="1456" spans="2:5">
      <c r="B1456" s="133"/>
      <c r="C1456" s="134" t="s">
        <v>7461</v>
      </c>
      <c r="D1456" s="135">
        <v>94457240</v>
      </c>
      <c r="E1456" s="241" t="s">
        <v>649</v>
      </c>
    </row>
    <row r="1457" spans="2:5">
      <c r="B1457" s="133"/>
      <c r="C1457" s="134" t="s">
        <v>7461</v>
      </c>
      <c r="D1457" s="135">
        <v>131443985</v>
      </c>
      <c r="E1457" s="241" t="s">
        <v>649</v>
      </c>
    </row>
    <row r="1458" spans="2:5">
      <c r="B1458" s="133"/>
      <c r="C1458" s="134" t="s">
        <v>7461</v>
      </c>
      <c r="D1458" s="135">
        <v>2927312</v>
      </c>
      <c r="E1458" s="241" t="s">
        <v>649</v>
      </c>
    </row>
    <row r="1459" spans="2:5">
      <c r="B1459" s="133"/>
      <c r="C1459" s="134" t="s">
        <v>7461</v>
      </c>
      <c r="D1459" s="135">
        <v>1069020</v>
      </c>
      <c r="E1459" s="241" t="s">
        <v>649</v>
      </c>
    </row>
    <row r="1460" spans="2:5">
      <c r="B1460" s="133"/>
      <c r="C1460" s="134" t="s">
        <v>7461</v>
      </c>
      <c r="D1460" s="135">
        <v>356775013</v>
      </c>
      <c r="E1460" s="241" t="s">
        <v>649</v>
      </c>
    </row>
    <row r="1461" spans="2:5">
      <c r="B1461" s="133"/>
      <c r="C1461" s="134" t="s">
        <v>7461</v>
      </c>
      <c r="D1461" s="135">
        <v>45781535</v>
      </c>
      <c r="E1461" s="241" t="s">
        <v>649</v>
      </c>
    </row>
    <row r="1462" spans="2:5">
      <c r="B1462" s="133"/>
      <c r="C1462" s="134" t="s">
        <v>7461</v>
      </c>
      <c r="D1462" s="135">
        <v>211860</v>
      </c>
      <c r="E1462" s="241" t="s">
        <v>649</v>
      </c>
    </row>
    <row r="1463" spans="2:5">
      <c r="B1463" s="133"/>
      <c r="C1463" s="134" t="s">
        <v>7461</v>
      </c>
      <c r="D1463" s="135">
        <v>7669044</v>
      </c>
      <c r="E1463" s="241" t="s">
        <v>649</v>
      </c>
    </row>
    <row r="1464" spans="2:5">
      <c r="B1464" s="133"/>
      <c r="C1464" s="134" t="s">
        <v>7461</v>
      </c>
      <c r="D1464" s="135">
        <v>11430628</v>
      </c>
      <c r="E1464" s="241" t="s">
        <v>649</v>
      </c>
    </row>
    <row r="1465" spans="2:5">
      <c r="B1465" s="133"/>
      <c r="C1465" s="134" t="s">
        <v>7461</v>
      </c>
      <c r="D1465" s="135">
        <v>1471182</v>
      </c>
      <c r="E1465" s="241" t="s">
        <v>649</v>
      </c>
    </row>
    <row r="1466" spans="2:5">
      <c r="B1466" s="133"/>
      <c r="C1466" s="134" t="s">
        <v>7461</v>
      </c>
      <c r="D1466" s="135">
        <v>622592</v>
      </c>
      <c r="E1466" s="241" t="s">
        <v>649</v>
      </c>
    </row>
    <row r="1467" spans="2:5">
      <c r="B1467" s="133"/>
      <c r="C1467" s="134" t="s">
        <v>7461</v>
      </c>
      <c r="D1467" s="135">
        <v>14760046</v>
      </c>
      <c r="E1467" s="241" t="s">
        <v>649</v>
      </c>
    </row>
    <row r="1468" spans="2:5">
      <c r="B1468" s="133"/>
      <c r="C1468" s="134" t="s">
        <v>7461</v>
      </c>
      <c r="D1468" s="135">
        <v>12815694</v>
      </c>
      <c r="E1468" s="241" t="s">
        <v>649</v>
      </c>
    </row>
    <row r="1469" spans="2:5">
      <c r="B1469" s="133"/>
      <c r="C1469" s="134" t="s">
        <v>7461</v>
      </c>
      <c r="D1469" s="135">
        <v>1972859</v>
      </c>
      <c r="E1469" s="241" t="s">
        <v>649</v>
      </c>
    </row>
    <row r="1470" spans="2:5">
      <c r="B1470" s="136"/>
      <c r="C1470" s="137" t="s">
        <v>7461</v>
      </c>
      <c r="D1470" s="138">
        <v>285709384</v>
      </c>
      <c r="E1470" s="241" t="s">
        <v>649</v>
      </c>
    </row>
    <row r="1471" spans="2:5">
      <c r="B1471" s="139"/>
      <c r="C1471" s="140" t="s">
        <v>7461</v>
      </c>
      <c r="D1471" s="141">
        <v>78112059</v>
      </c>
      <c r="E1471" s="241" t="s">
        <v>649</v>
      </c>
    </row>
    <row r="1472" spans="2:5">
      <c r="B1472" s="139"/>
      <c r="C1472" s="140" t="s">
        <v>7461</v>
      </c>
      <c r="D1472" s="141">
        <v>11713749</v>
      </c>
      <c r="E1472" s="241" t="s">
        <v>649</v>
      </c>
    </row>
    <row r="1473" spans="2:5">
      <c r="B1473" s="134"/>
      <c r="C1473" s="140" t="s">
        <v>7461</v>
      </c>
      <c r="D1473" s="141">
        <v>198236</v>
      </c>
      <c r="E1473" s="241" t="s">
        <v>649</v>
      </c>
    </row>
    <row r="1474" spans="2:5">
      <c r="B1474" s="134"/>
      <c r="C1474" s="140" t="s">
        <v>7461</v>
      </c>
      <c r="D1474" s="141">
        <v>227342169</v>
      </c>
      <c r="E1474" s="241" t="s">
        <v>649</v>
      </c>
    </row>
    <row r="1475" spans="2:5">
      <c r="B1475" s="134"/>
      <c r="C1475" s="140" t="s">
        <v>7461</v>
      </c>
      <c r="D1475" s="141">
        <v>372505426</v>
      </c>
      <c r="E1475" s="241" t="s">
        <v>649</v>
      </c>
    </row>
    <row r="1476" spans="2:5">
      <c r="B1476" s="139"/>
      <c r="C1476" s="140" t="s">
        <v>7465</v>
      </c>
      <c r="D1476" s="141">
        <v>37263231</v>
      </c>
      <c r="E1476" s="241" t="s">
        <v>649</v>
      </c>
    </row>
    <row r="1477" spans="2:5">
      <c r="B1477" s="142"/>
      <c r="C1477" s="140" t="s">
        <v>7465</v>
      </c>
      <c r="D1477" s="141">
        <v>15719780</v>
      </c>
      <c r="E1477" s="241" t="s">
        <v>649</v>
      </c>
    </row>
    <row r="1478" spans="2:5">
      <c r="B1478" s="142"/>
      <c r="C1478" s="140" t="s">
        <v>7465</v>
      </c>
      <c r="D1478" s="141">
        <v>14864615</v>
      </c>
      <c r="E1478" s="241" t="s">
        <v>649</v>
      </c>
    </row>
    <row r="1479" spans="2:5">
      <c r="B1479" s="134"/>
      <c r="C1479" s="140" t="s">
        <v>7465</v>
      </c>
      <c r="D1479" s="141">
        <v>32254750</v>
      </c>
      <c r="E1479" s="241" t="s">
        <v>649</v>
      </c>
    </row>
    <row r="1480" spans="2:5">
      <c r="B1480" s="134"/>
      <c r="C1480" s="140" t="s">
        <v>7479</v>
      </c>
      <c r="D1480" s="141">
        <v>21676295</v>
      </c>
      <c r="E1480" s="241" t="s">
        <v>649</v>
      </c>
    </row>
    <row r="1481" spans="2:5">
      <c r="B1481" s="139"/>
      <c r="C1481" s="140" t="s">
        <v>7976</v>
      </c>
      <c r="D1481" s="141">
        <v>205408671</v>
      </c>
      <c r="E1481" s="134" t="s">
        <v>644</v>
      </c>
    </row>
    <row r="1482" spans="2:5">
      <c r="B1482" s="139"/>
      <c r="C1482" s="140" t="s">
        <v>7977</v>
      </c>
      <c r="D1482" s="141">
        <v>386113610</v>
      </c>
      <c r="E1482" s="134" t="s">
        <v>644</v>
      </c>
    </row>
    <row r="1483" spans="2:5">
      <c r="B1483" s="139"/>
      <c r="C1483" s="140" t="s">
        <v>7978</v>
      </c>
      <c r="D1483" s="141">
        <v>50350000</v>
      </c>
      <c r="E1483" s="134" t="s">
        <v>644</v>
      </c>
    </row>
    <row r="1484" spans="2:5">
      <c r="B1484" s="139"/>
      <c r="C1484" s="140" t="s">
        <v>7979</v>
      </c>
      <c r="D1484" s="141">
        <v>84712272</v>
      </c>
      <c r="E1484" s="134" t="s">
        <v>644</v>
      </c>
    </row>
    <row r="1485" spans="2:5">
      <c r="B1485" s="139"/>
      <c r="C1485" s="140" t="s">
        <v>7980</v>
      </c>
      <c r="D1485" s="141">
        <v>51521135</v>
      </c>
      <c r="E1485" s="134" t="s">
        <v>644</v>
      </c>
    </row>
    <row r="1486" spans="2:5">
      <c r="B1486" s="139"/>
      <c r="C1486" s="140" t="s">
        <v>7981</v>
      </c>
      <c r="D1486" s="141">
        <v>443686575</v>
      </c>
      <c r="E1486" s="134" t="s">
        <v>644</v>
      </c>
    </row>
    <row r="1487" spans="2:5">
      <c r="B1487" s="139"/>
      <c r="C1487" s="140" t="s">
        <v>7981</v>
      </c>
      <c r="D1487" s="141">
        <v>49510608569</v>
      </c>
      <c r="E1487" s="134" t="s">
        <v>644</v>
      </c>
    </row>
    <row r="1488" spans="2:5">
      <c r="B1488" s="139"/>
      <c r="C1488" s="140" t="s">
        <v>7982</v>
      </c>
      <c r="D1488" s="141">
        <v>51622248</v>
      </c>
      <c r="E1488" s="134" t="s">
        <v>644</v>
      </c>
    </row>
    <row r="1489" spans="2:5">
      <c r="B1489" s="139"/>
      <c r="C1489" s="140" t="s">
        <v>7983</v>
      </c>
      <c r="D1489" s="141">
        <v>34401285</v>
      </c>
      <c r="E1489" s="134" t="s">
        <v>644</v>
      </c>
    </row>
    <row r="1490" spans="2:5">
      <c r="B1490" s="139"/>
      <c r="C1490" s="140" t="s">
        <v>7984</v>
      </c>
      <c r="D1490" s="141">
        <v>56701407</v>
      </c>
      <c r="E1490" s="134" t="s">
        <v>644</v>
      </c>
    </row>
    <row r="1491" spans="2:5">
      <c r="B1491" s="139"/>
      <c r="C1491" s="140" t="s">
        <v>7985</v>
      </c>
      <c r="D1491" s="141">
        <v>690156958</v>
      </c>
      <c r="E1491" s="134" t="s">
        <v>644</v>
      </c>
    </row>
    <row r="1492" spans="2:5">
      <c r="B1492" s="139"/>
      <c r="C1492" s="140" t="s">
        <v>7986</v>
      </c>
      <c r="D1492" s="141">
        <v>41154984</v>
      </c>
      <c r="E1492" s="134" t="s">
        <v>644</v>
      </c>
    </row>
    <row r="1493" spans="2:5">
      <c r="B1493" s="139"/>
      <c r="C1493" s="140" t="s">
        <v>7987</v>
      </c>
      <c r="D1493" s="141">
        <v>179859702</v>
      </c>
      <c r="E1493" s="134" t="s">
        <v>644</v>
      </c>
    </row>
    <row r="1494" spans="2:5">
      <c r="B1494" s="139"/>
      <c r="C1494" s="140" t="s">
        <v>7988</v>
      </c>
      <c r="D1494" s="141">
        <v>52162691</v>
      </c>
      <c r="E1494" s="134" t="s">
        <v>644</v>
      </c>
    </row>
    <row r="1495" spans="2:5">
      <c r="B1495" s="139"/>
      <c r="C1495" s="140" t="s">
        <v>7989</v>
      </c>
      <c r="D1495" s="141">
        <v>74383397</v>
      </c>
      <c r="E1495" s="134" t="s">
        <v>644</v>
      </c>
    </row>
    <row r="1496" spans="2:5">
      <c r="B1496" s="139"/>
      <c r="C1496" s="140" t="s">
        <v>7990</v>
      </c>
      <c r="D1496" s="141">
        <v>86368548</v>
      </c>
      <c r="E1496" s="134" t="s">
        <v>644</v>
      </c>
    </row>
    <row r="1497" spans="2:5">
      <c r="B1497" s="139"/>
      <c r="C1497" s="140" t="s">
        <v>7991</v>
      </c>
      <c r="D1497" s="141">
        <v>135368918</v>
      </c>
      <c r="E1497" s="134" t="s">
        <v>644</v>
      </c>
    </row>
    <row r="1498" spans="2:5">
      <c r="B1498" s="139"/>
      <c r="C1498" s="140" t="s">
        <v>7992</v>
      </c>
      <c r="D1498" s="141">
        <v>155042094</v>
      </c>
      <c r="E1498" s="134" t="s">
        <v>644</v>
      </c>
    </row>
    <row r="1499" spans="2:5">
      <c r="B1499" s="139"/>
      <c r="C1499" s="140" t="s">
        <v>7993</v>
      </c>
      <c r="D1499" s="141">
        <v>458701783</v>
      </c>
      <c r="E1499" s="134" t="s">
        <v>644</v>
      </c>
    </row>
    <row r="1500" spans="2:5">
      <c r="B1500" s="139"/>
      <c r="C1500" s="140" t="s">
        <v>7994</v>
      </c>
      <c r="D1500" s="141">
        <v>399438624</v>
      </c>
      <c r="E1500" s="134" t="s">
        <v>644</v>
      </c>
    </row>
    <row r="1501" spans="2:5">
      <c r="B1501" s="139"/>
      <c r="C1501" s="140" t="s">
        <v>7995</v>
      </c>
      <c r="D1501" s="141">
        <v>15580823716</v>
      </c>
      <c r="E1501" s="134" t="s">
        <v>644</v>
      </c>
    </row>
    <row r="1502" spans="2:5">
      <c r="B1502" s="139"/>
      <c r="C1502" s="140" t="s">
        <v>7996</v>
      </c>
      <c r="D1502" s="141">
        <v>5079086549</v>
      </c>
      <c r="E1502" s="134" t="s">
        <v>644</v>
      </c>
    </row>
    <row r="1503" spans="2:5">
      <c r="B1503" s="139"/>
      <c r="C1503" s="140" t="s">
        <v>7997</v>
      </c>
      <c r="D1503" s="141">
        <v>227856736</v>
      </c>
      <c r="E1503" s="134" t="s">
        <v>644</v>
      </c>
    </row>
    <row r="1504" spans="2:5">
      <c r="B1504" s="139"/>
      <c r="C1504" s="140" t="s">
        <v>7998</v>
      </c>
      <c r="D1504" s="141">
        <v>4566029257</v>
      </c>
      <c r="E1504" s="134" t="s">
        <v>644</v>
      </c>
    </row>
    <row r="1505" spans="2:5">
      <c r="B1505" s="139"/>
      <c r="C1505" s="140" t="s">
        <v>7999</v>
      </c>
      <c r="D1505" s="141">
        <v>58528319</v>
      </c>
      <c r="E1505" s="134" t="s">
        <v>644</v>
      </c>
    </row>
    <row r="1506" spans="2:5">
      <c r="B1506" s="139"/>
      <c r="C1506" s="140" t="s">
        <v>8000</v>
      </c>
      <c r="D1506" s="141">
        <v>1505503137</v>
      </c>
      <c r="E1506" s="134" t="s">
        <v>644</v>
      </c>
    </row>
    <row r="1507" spans="2:5">
      <c r="B1507" s="139"/>
      <c r="C1507" s="140" t="s">
        <v>8001</v>
      </c>
      <c r="D1507" s="141">
        <v>1930032908</v>
      </c>
      <c r="E1507" s="134" t="s">
        <v>644</v>
      </c>
    </row>
    <row r="1508" spans="2:5">
      <c r="B1508" s="139"/>
      <c r="C1508" s="140" t="s">
        <v>8002</v>
      </c>
      <c r="D1508" s="141">
        <v>59448784</v>
      </c>
      <c r="E1508" s="134" t="s">
        <v>644</v>
      </c>
    </row>
    <row r="1509" spans="2:5">
      <c r="B1509" s="139"/>
      <c r="C1509" s="140" t="s">
        <v>8003</v>
      </c>
      <c r="D1509" s="141">
        <v>113050604</v>
      </c>
      <c r="E1509" s="134" t="s">
        <v>644</v>
      </c>
    </row>
    <row r="1510" spans="2:5">
      <c r="B1510" s="139"/>
      <c r="C1510" s="140" t="s">
        <v>8004</v>
      </c>
      <c r="D1510" s="141">
        <v>783012668</v>
      </c>
      <c r="E1510" s="134" t="s">
        <v>644</v>
      </c>
    </row>
    <row r="1511" spans="2:5">
      <c r="B1511" s="139"/>
      <c r="C1511" s="140" t="s">
        <v>8005</v>
      </c>
      <c r="D1511" s="141">
        <v>220276778</v>
      </c>
      <c r="E1511" s="134" t="s">
        <v>644</v>
      </c>
    </row>
    <row r="1512" spans="2:5">
      <c r="B1512" s="139"/>
      <c r="C1512" s="140" t="s">
        <v>7923</v>
      </c>
      <c r="D1512" s="141">
        <v>51735447</v>
      </c>
      <c r="E1512" s="134" t="s">
        <v>644</v>
      </c>
    </row>
    <row r="1513" spans="2:5">
      <c r="B1513" s="139"/>
      <c r="C1513" s="140" t="s">
        <v>8006</v>
      </c>
      <c r="D1513" s="141">
        <v>650587414</v>
      </c>
      <c r="E1513" s="134" t="s">
        <v>644</v>
      </c>
    </row>
    <row r="1514" spans="2:5">
      <c r="B1514" s="139"/>
      <c r="C1514" s="140" t="s">
        <v>8007</v>
      </c>
      <c r="D1514" s="141">
        <v>2703531481</v>
      </c>
      <c r="E1514" s="134" t="s">
        <v>644</v>
      </c>
    </row>
    <row r="1515" spans="2:5">
      <c r="B1515" s="139"/>
      <c r="C1515" s="140" t="s">
        <v>8008</v>
      </c>
      <c r="D1515" s="141">
        <v>16589080183</v>
      </c>
      <c r="E1515" s="134" t="s">
        <v>644</v>
      </c>
    </row>
    <row r="1516" spans="2:5">
      <c r="B1516" s="139"/>
      <c r="C1516" s="140" t="s">
        <v>8009</v>
      </c>
      <c r="D1516" s="141">
        <v>77174173</v>
      </c>
      <c r="E1516" s="134" t="s">
        <v>644</v>
      </c>
    </row>
    <row r="1517" spans="2:5">
      <c r="B1517" s="139"/>
      <c r="C1517" s="140" t="s">
        <v>8010</v>
      </c>
      <c r="D1517" s="141">
        <v>3865547277</v>
      </c>
      <c r="E1517" s="134" t="s">
        <v>644</v>
      </c>
    </row>
    <row r="1518" spans="2:5">
      <c r="B1518" s="139"/>
      <c r="C1518" s="140" t="s">
        <v>7655</v>
      </c>
      <c r="D1518" s="141">
        <v>120477434</v>
      </c>
      <c r="E1518" s="134" t="s">
        <v>644</v>
      </c>
    </row>
    <row r="1519" spans="2:5">
      <c r="B1519" s="139"/>
      <c r="C1519" s="140" t="s">
        <v>8011</v>
      </c>
      <c r="D1519" s="141">
        <v>644897106</v>
      </c>
      <c r="E1519" s="134" t="s">
        <v>644</v>
      </c>
    </row>
    <row r="1520" spans="2:5">
      <c r="B1520" s="139"/>
      <c r="C1520" s="140" t="s">
        <v>8012</v>
      </c>
      <c r="D1520" s="141">
        <v>848855043</v>
      </c>
      <c r="E1520" s="134" t="s">
        <v>644</v>
      </c>
    </row>
    <row r="1521" spans="2:5">
      <c r="B1521" s="139"/>
      <c r="C1521" s="140" t="s">
        <v>8013</v>
      </c>
      <c r="D1521" s="141">
        <v>310522857</v>
      </c>
      <c r="E1521" s="134" t="s">
        <v>644</v>
      </c>
    </row>
    <row r="1522" spans="2:5">
      <c r="B1522" s="139"/>
      <c r="C1522" s="140" t="s">
        <v>8014</v>
      </c>
      <c r="D1522" s="141">
        <v>2174571522</v>
      </c>
      <c r="E1522" s="134" t="s">
        <v>644</v>
      </c>
    </row>
    <row r="1523" spans="2:5">
      <c r="B1523" s="139"/>
      <c r="C1523" s="140" t="s">
        <v>8015</v>
      </c>
      <c r="D1523" s="141">
        <v>244361249</v>
      </c>
      <c r="E1523" s="134" t="s">
        <v>644</v>
      </c>
    </row>
    <row r="1524" spans="2:5">
      <c r="B1524" s="139"/>
      <c r="C1524" s="140" t="s">
        <v>8016</v>
      </c>
      <c r="D1524" s="141">
        <v>152185571</v>
      </c>
      <c r="E1524" s="134" t="s">
        <v>644</v>
      </c>
    </row>
    <row r="1525" spans="2:5">
      <c r="B1525" s="139"/>
      <c r="C1525" s="140" t="s">
        <v>8017</v>
      </c>
      <c r="D1525" s="141">
        <v>52100137</v>
      </c>
      <c r="E1525" s="134" t="s">
        <v>644</v>
      </c>
    </row>
    <row r="1526" spans="2:5">
      <c r="B1526" s="139"/>
      <c r="C1526" s="140" t="s">
        <v>8018</v>
      </c>
      <c r="D1526" s="141">
        <v>82381379</v>
      </c>
      <c r="E1526" s="134" t="s">
        <v>644</v>
      </c>
    </row>
    <row r="1527" spans="2:5">
      <c r="B1527" s="139"/>
      <c r="C1527" s="140" t="s">
        <v>8019</v>
      </c>
      <c r="D1527" s="141">
        <v>40829966</v>
      </c>
      <c r="E1527" s="134" t="s">
        <v>644</v>
      </c>
    </row>
    <row r="1528" spans="2:5">
      <c r="B1528" s="139"/>
      <c r="C1528" s="140" t="s">
        <v>8020</v>
      </c>
      <c r="D1528" s="141">
        <v>171634385</v>
      </c>
      <c r="E1528" s="134" t="s">
        <v>644</v>
      </c>
    </row>
    <row r="1529" spans="2:5">
      <c r="B1529" s="139"/>
      <c r="C1529" s="140" t="s">
        <v>8021</v>
      </c>
      <c r="D1529" s="141">
        <v>75941825</v>
      </c>
      <c r="E1529" s="134" t="s">
        <v>644</v>
      </c>
    </row>
    <row r="1530" spans="2:5">
      <c r="B1530" s="139"/>
      <c r="C1530" s="140" t="s">
        <v>7679</v>
      </c>
      <c r="D1530" s="141">
        <v>116949161</v>
      </c>
      <c r="E1530" s="134" t="s">
        <v>644</v>
      </c>
    </row>
    <row r="1531" spans="2:5">
      <c r="B1531" s="139"/>
      <c r="C1531" s="140" t="s">
        <v>8022</v>
      </c>
      <c r="D1531" s="141">
        <v>46740516</v>
      </c>
      <c r="E1531" s="134" t="s">
        <v>644</v>
      </c>
    </row>
    <row r="1532" spans="2:5">
      <c r="B1532" s="139"/>
      <c r="C1532" s="140" t="s">
        <v>8023</v>
      </c>
      <c r="D1532" s="141">
        <v>319162755</v>
      </c>
      <c r="E1532" s="134" t="s">
        <v>644</v>
      </c>
    </row>
    <row r="1533" spans="2:5">
      <c r="B1533" s="139"/>
      <c r="C1533" s="140" t="s">
        <v>8024</v>
      </c>
      <c r="D1533" s="141">
        <v>124658927</v>
      </c>
      <c r="E1533" s="134" t="s">
        <v>644</v>
      </c>
    </row>
    <row r="1534" spans="2:5">
      <c r="B1534" s="139"/>
      <c r="C1534" s="140" t="s">
        <v>8025</v>
      </c>
      <c r="D1534" s="141">
        <v>62103846</v>
      </c>
      <c r="E1534" s="134" t="s">
        <v>644</v>
      </c>
    </row>
    <row r="1535" spans="2:5">
      <c r="B1535" s="139"/>
      <c r="C1535" s="140" t="s">
        <v>8026</v>
      </c>
      <c r="D1535" s="141">
        <v>38394782</v>
      </c>
      <c r="E1535" s="134" t="s">
        <v>644</v>
      </c>
    </row>
    <row r="1536" spans="2:5">
      <c r="B1536" s="139"/>
      <c r="C1536" s="140" t="s">
        <v>8027</v>
      </c>
      <c r="D1536" s="141">
        <v>48378560</v>
      </c>
      <c r="E1536" s="134" t="s">
        <v>644</v>
      </c>
    </row>
    <row r="1537" spans="2:5">
      <c r="B1537" s="139"/>
      <c r="C1537" s="140" t="s">
        <v>8028</v>
      </c>
      <c r="D1537" s="141">
        <v>88059440</v>
      </c>
      <c r="E1537" s="134" t="s">
        <v>644</v>
      </c>
    </row>
    <row r="1538" spans="2:5">
      <c r="B1538" s="139"/>
      <c r="C1538" s="140" t="s">
        <v>8029</v>
      </c>
      <c r="D1538" s="141">
        <v>62471116</v>
      </c>
      <c r="E1538" s="134" t="s">
        <v>644</v>
      </c>
    </row>
    <row r="1539" spans="2:5">
      <c r="B1539" s="139"/>
      <c r="C1539" s="140" t="s">
        <v>8030</v>
      </c>
      <c r="D1539" s="141">
        <v>298901388</v>
      </c>
      <c r="E1539" s="134" t="s">
        <v>644</v>
      </c>
    </row>
    <row r="1540" spans="2:5">
      <c r="B1540" s="139"/>
      <c r="C1540" s="140" t="s">
        <v>8031</v>
      </c>
      <c r="D1540" s="141">
        <v>29721565</v>
      </c>
      <c r="E1540" s="134" t="s">
        <v>644</v>
      </c>
    </row>
    <row r="1541" spans="2:5">
      <c r="B1541" s="139"/>
      <c r="C1541" s="140" t="s">
        <v>8032</v>
      </c>
      <c r="D1541" s="141">
        <v>54785334</v>
      </c>
      <c r="E1541" s="134" t="s">
        <v>644</v>
      </c>
    </row>
    <row r="1542" spans="2:5">
      <c r="B1542" s="139"/>
      <c r="C1542" s="140" t="s">
        <v>7527</v>
      </c>
      <c r="D1542" s="141">
        <v>26832682</v>
      </c>
      <c r="E1542" s="134" t="s">
        <v>644</v>
      </c>
    </row>
    <row r="1543" spans="2:5">
      <c r="B1543" s="139"/>
      <c r="C1543" s="140" t="s">
        <v>8033</v>
      </c>
      <c r="D1543" s="141">
        <v>2249174375</v>
      </c>
      <c r="E1543" s="134" t="s">
        <v>644</v>
      </c>
    </row>
    <row r="1544" spans="2:5">
      <c r="B1544" s="139"/>
      <c r="C1544" s="140" t="s">
        <v>8034</v>
      </c>
      <c r="D1544" s="141">
        <v>6562923501</v>
      </c>
      <c r="E1544" s="134" t="s">
        <v>644</v>
      </c>
    </row>
    <row r="1545" spans="2:5">
      <c r="B1545" s="139"/>
      <c r="C1545" s="140" t="s">
        <v>8035</v>
      </c>
      <c r="D1545" s="141">
        <v>2665482723</v>
      </c>
      <c r="E1545" s="134" t="s">
        <v>644</v>
      </c>
    </row>
    <row r="1546" spans="2:5">
      <c r="B1546" s="139"/>
      <c r="C1546" s="140" t="s">
        <v>8036</v>
      </c>
      <c r="D1546" s="141">
        <v>32095837</v>
      </c>
      <c r="E1546" s="134" t="s">
        <v>644</v>
      </c>
    </row>
    <row r="1547" spans="2:5">
      <c r="B1547" s="139"/>
      <c r="C1547" s="140" t="s">
        <v>8037</v>
      </c>
      <c r="D1547" s="141">
        <v>44280633</v>
      </c>
      <c r="E1547" s="134" t="s">
        <v>644</v>
      </c>
    </row>
    <row r="1548" spans="2:5">
      <c r="B1548" s="139"/>
      <c r="C1548" s="140" t="s">
        <v>8038</v>
      </c>
      <c r="D1548" s="141">
        <v>137726917</v>
      </c>
      <c r="E1548" s="134" t="s">
        <v>644</v>
      </c>
    </row>
    <row r="1549" spans="2:5">
      <c r="B1549" s="139"/>
      <c r="C1549" s="140" t="s">
        <v>8039</v>
      </c>
      <c r="D1549" s="141">
        <v>1489283828</v>
      </c>
      <c r="E1549" s="134" t="s">
        <v>644</v>
      </c>
    </row>
    <row r="1550" spans="2:5">
      <c r="B1550" s="139"/>
      <c r="C1550" s="140" t="s">
        <v>8040</v>
      </c>
      <c r="D1550" s="141">
        <v>27654226</v>
      </c>
      <c r="E1550" s="134" t="s">
        <v>644</v>
      </c>
    </row>
    <row r="1551" spans="2:5">
      <c r="B1551" s="139"/>
      <c r="C1551" s="140" t="s">
        <v>8041</v>
      </c>
      <c r="D1551" s="141">
        <v>1096216935</v>
      </c>
      <c r="E1551" s="134" t="s">
        <v>644</v>
      </c>
    </row>
    <row r="1552" spans="2:5">
      <c r="B1552" s="139"/>
      <c r="C1552" s="140" t="s">
        <v>8042</v>
      </c>
      <c r="D1552" s="141">
        <v>50993992</v>
      </c>
      <c r="E1552" s="134" t="s">
        <v>644</v>
      </c>
    </row>
    <row r="1553" spans="2:5">
      <c r="B1553" s="139"/>
      <c r="C1553" s="140" t="s">
        <v>8043</v>
      </c>
      <c r="D1553" s="141">
        <v>309060935</v>
      </c>
      <c r="E1553" s="134" t="s">
        <v>644</v>
      </c>
    </row>
    <row r="1554" spans="2:5">
      <c r="B1554" s="139"/>
      <c r="C1554" s="140" t="s">
        <v>8044</v>
      </c>
      <c r="D1554" s="141">
        <v>655345652</v>
      </c>
      <c r="E1554" s="134" t="s">
        <v>644</v>
      </c>
    </row>
    <row r="1555" spans="2:5">
      <c r="B1555" s="139"/>
      <c r="C1555" s="140" t="s">
        <v>8045</v>
      </c>
      <c r="D1555" s="141">
        <v>135328622</v>
      </c>
      <c r="E1555" s="134" t="s">
        <v>644</v>
      </c>
    </row>
    <row r="1556" spans="2:5">
      <c r="B1556" s="139"/>
      <c r="C1556" s="140" t="s">
        <v>8046</v>
      </c>
      <c r="D1556" s="141">
        <v>612655847</v>
      </c>
      <c r="E1556" s="134" t="s">
        <v>644</v>
      </c>
    </row>
    <row r="1557" spans="2:5">
      <c r="B1557" s="139"/>
      <c r="C1557" s="140" t="s">
        <v>8047</v>
      </c>
      <c r="D1557" s="141">
        <v>207638945</v>
      </c>
      <c r="E1557" s="134" t="s">
        <v>644</v>
      </c>
    </row>
    <row r="1558" spans="2:5">
      <c r="B1558" s="139"/>
      <c r="C1558" s="140" t="s">
        <v>8048</v>
      </c>
      <c r="D1558" s="141">
        <v>137548522</v>
      </c>
      <c r="E1558" s="134" t="s">
        <v>644</v>
      </c>
    </row>
    <row r="1559" spans="2:5">
      <c r="B1559" s="139"/>
      <c r="C1559" s="140" t="s">
        <v>8049</v>
      </c>
      <c r="D1559" s="141">
        <v>122917823</v>
      </c>
      <c r="E1559" s="134" t="s">
        <v>644</v>
      </c>
    </row>
    <row r="1560" spans="2:5">
      <c r="B1560" s="139"/>
      <c r="C1560" s="140" t="s">
        <v>8050</v>
      </c>
      <c r="D1560" s="141">
        <v>190359223</v>
      </c>
      <c r="E1560" s="134" t="s">
        <v>644</v>
      </c>
    </row>
    <row r="1561" spans="2:5">
      <c r="B1561" s="139"/>
      <c r="C1561" s="140" t="s">
        <v>8051</v>
      </c>
      <c r="D1561" s="141">
        <v>274962191</v>
      </c>
      <c r="E1561" s="134" t="s">
        <v>644</v>
      </c>
    </row>
    <row r="1562" spans="2:5">
      <c r="B1562" s="139"/>
      <c r="C1562" s="140" t="s">
        <v>8052</v>
      </c>
      <c r="D1562" s="141">
        <v>123713337</v>
      </c>
      <c r="E1562" s="134" t="s">
        <v>644</v>
      </c>
    </row>
    <row r="1563" spans="2:5">
      <c r="B1563" s="139"/>
      <c r="C1563" s="140" t="s">
        <v>8053</v>
      </c>
      <c r="D1563" s="141">
        <v>56547480</v>
      </c>
      <c r="E1563" s="134" t="s">
        <v>644</v>
      </c>
    </row>
    <row r="1564" spans="2:5">
      <c r="B1564" s="139"/>
      <c r="C1564" s="140" t="s">
        <v>8054</v>
      </c>
      <c r="D1564" s="141">
        <v>126941165</v>
      </c>
      <c r="E1564" s="134" t="s">
        <v>644</v>
      </c>
    </row>
    <row r="1565" spans="2:5">
      <c r="B1565" s="139"/>
      <c r="C1565" s="140" t="s">
        <v>8055</v>
      </c>
      <c r="D1565" s="141">
        <v>63527127</v>
      </c>
      <c r="E1565" s="134" t="s">
        <v>644</v>
      </c>
    </row>
    <row r="1566" spans="2:5">
      <c r="B1566" s="139"/>
      <c r="C1566" s="140" t="s">
        <v>8056</v>
      </c>
      <c r="D1566" s="141">
        <v>171029365</v>
      </c>
      <c r="E1566" s="134" t="s">
        <v>644</v>
      </c>
    </row>
    <row r="1567" spans="2:5">
      <c r="B1567" s="139"/>
      <c r="C1567" s="140" t="s">
        <v>8057</v>
      </c>
      <c r="D1567" s="141">
        <v>1844243004</v>
      </c>
      <c r="E1567" s="134" t="s">
        <v>644</v>
      </c>
    </row>
    <row r="1568" spans="2:5">
      <c r="B1568" s="139"/>
      <c r="C1568" s="140" t="s">
        <v>8058</v>
      </c>
      <c r="D1568" s="141">
        <v>37056885</v>
      </c>
      <c r="E1568" s="134" t="s">
        <v>644</v>
      </c>
    </row>
    <row r="1569" spans="2:5">
      <c r="B1569" s="139"/>
      <c r="C1569" s="140" t="s">
        <v>8059</v>
      </c>
      <c r="D1569" s="141">
        <v>44600000</v>
      </c>
      <c r="E1569" s="134" t="s">
        <v>644</v>
      </c>
    </row>
    <row r="1570" spans="2:5">
      <c r="B1570" s="139"/>
      <c r="C1570" s="140" t="s">
        <v>8060</v>
      </c>
      <c r="D1570" s="141">
        <v>869477804</v>
      </c>
      <c r="E1570" s="134" t="s">
        <v>644</v>
      </c>
    </row>
    <row r="1571" spans="2:5">
      <c r="B1571" s="139"/>
      <c r="C1571" s="140" t="s">
        <v>8061</v>
      </c>
      <c r="D1571" s="141">
        <v>45996893</v>
      </c>
      <c r="E1571" s="134" t="s">
        <v>644</v>
      </c>
    </row>
    <row r="1572" spans="2:5">
      <c r="B1572" s="139"/>
      <c r="C1572" s="140" t="s">
        <v>8062</v>
      </c>
      <c r="D1572" s="141">
        <v>168215317</v>
      </c>
      <c r="E1572" s="134" t="s">
        <v>644</v>
      </c>
    </row>
    <row r="1573" spans="2:5">
      <c r="B1573" s="139"/>
      <c r="C1573" s="140" t="s">
        <v>8063</v>
      </c>
      <c r="D1573" s="141">
        <v>3038185347</v>
      </c>
      <c r="E1573" s="134" t="s">
        <v>644</v>
      </c>
    </row>
    <row r="1574" spans="2:5">
      <c r="B1574" s="139"/>
      <c r="C1574" s="140" t="s">
        <v>8064</v>
      </c>
      <c r="D1574" s="141">
        <v>53114209</v>
      </c>
      <c r="E1574" s="134" t="s">
        <v>644</v>
      </c>
    </row>
    <row r="1575" spans="2:5">
      <c r="B1575" s="139"/>
      <c r="C1575" s="140" t="s">
        <v>8065</v>
      </c>
      <c r="D1575" s="141">
        <v>41560591</v>
      </c>
      <c r="E1575" s="134" t="s">
        <v>644</v>
      </c>
    </row>
    <row r="1576" spans="2:5">
      <c r="B1576" s="139"/>
      <c r="C1576" s="140" t="s">
        <v>8066</v>
      </c>
      <c r="D1576" s="141">
        <v>1977006983</v>
      </c>
      <c r="E1576" s="134" t="s">
        <v>644</v>
      </c>
    </row>
    <row r="1577" spans="2:5">
      <c r="B1577" s="139"/>
      <c r="C1577" s="140" t="s">
        <v>8067</v>
      </c>
      <c r="D1577" s="141">
        <v>218934506</v>
      </c>
      <c r="E1577" s="134" t="s">
        <v>644</v>
      </c>
    </row>
    <row r="1578" spans="2:5">
      <c r="B1578" s="139"/>
      <c r="C1578" s="140" t="s">
        <v>8068</v>
      </c>
      <c r="D1578" s="141">
        <v>30111762</v>
      </c>
      <c r="E1578" s="134" t="s">
        <v>644</v>
      </c>
    </row>
    <row r="1579" spans="2:5">
      <c r="B1579" s="139"/>
      <c r="C1579" s="140" t="s">
        <v>8069</v>
      </c>
      <c r="D1579" s="141">
        <v>64528958</v>
      </c>
      <c r="E1579" s="134" t="s">
        <v>644</v>
      </c>
    </row>
    <row r="1580" spans="2:5">
      <c r="B1580" s="139"/>
      <c r="C1580" s="140" t="s">
        <v>8070</v>
      </c>
      <c r="D1580" s="141">
        <v>63983355</v>
      </c>
      <c r="E1580" s="134" t="s">
        <v>644</v>
      </c>
    </row>
    <row r="1581" spans="2:5">
      <c r="B1581" s="139"/>
      <c r="C1581" s="140" t="s">
        <v>7860</v>
      </c>
      <c r="D1581" s="141">
        <v>100498681</v>
      </c>
      <c r="E1581" s="134" t="s">
        <v>644</v>
      </c>
    </row>
    <row r="1582" spans="2:5">
      <c r="B1582" s="139"/>
      <c r="C1582" s="140" t="s">
        <v>7800</v>
      </c>
      <c r="D1582" s="141">
        <v>104300758</v>
      </c>
      <c r="E1582" s="134" t="s">
        <v>644</v>
      </c>
    </row>
    <row r="1583" spans="2:5">
      <c r="B1583" s="139"/>
      <c r="C1583" s="140" t="s">
        <v>8071</v>
      </c>
      <c r="D1583" s="141">
        <v>2456132172</v>
      </c>
      <c r="E1583" s="134" t="s">
        <v>644</v>
      </c>
    </row>
    <row r="1584" spans="2:5">
      <c r="B1584" s="139"/>
      <c r="C1584" s="140" t="s">
        <v>8072</v>
      </c>
      <c r="D1584" s="141">
        <v>132914386</v>
      </c>
      <c r="E1584" s="134" t="s">
        <v>644</v>
      </c>
    </row>
    <row r="1585" spans="2:5">
      <c r="B1585" s="139"/>
      <c r="C1585" s="140" t="s">
        <v>7531</v>
      </c>
      <c r="D1585" s="141">
        <v>41775432</v>
      </c>
      <c r="E1585" s="134" t="s">
        <v>644</v>
      </c>
    </row>
    <row r="1586" spans="2:5">
      <c r="B1586" s="139"/>
      <c r="C1586" s="140" t="s">
        <v>8073</v>
      </c>
      <c r="D1586" s="141">
        <v>114319837</v>
      </c>
      <c r="E1586" s="134" t="s">
        <v>644</v>
      </c>
    </row>
    <row r="1587" spans="2:5">
      <c r="B1587" s="139"/>
      <c r="C1587" s="140" t="s">
        <v>8074</v>
      </c>
      <c r="D1587" s="141">
        <v>131487684</v>
      </c>
      <c r="E1587" s="134" t="s">
        <v>644</v>
      </c>
    </row>
    <row r="1588" spans="2:5">
      <c r="B1588" s="139"/>
      <c r="C1588" s="140" t="s">
        <v>8075</v>
      </c>
      <c r="D1588" s="141">
        <v>98613774</v>
      </c>
      <c r="E1588" s="134" t="s">
        <v>644</v>
      </c>
    </row>
    <row r="1589" spans="2:5">
      <c r="B1589" s="139"/>
      <c r="C1589" s="140" t="s">
        <v>8076</v>
      </c>
      <c r="D1589" s="141">
        <v>26209225</v>
      </c>
      <c r="E1589" s="134" t="s">
        <v>644</v>
      </c>
    </row>
    <row r="1590" spans="2:5">
      <c r="B1590" s="139"/>
      <c r="C1590" s="140" t="s">
        <v>8077</v>
      </c>
      <c r="D1590" s="141">
        <v>26224441</v>
      </c>
      <c r="E1590" s="134" t="s">
        <v>644</v>
      </c>
    </row>
    <row r="1591" spans="2:5">
      <c r="B1591" s="139"/>
      <c r="C1591" s="140" t="s">
        <v>8078</v>
      </c>
      <c r="D1591" s="141">
        <v>40087930</v>
      </c>
      <c r="E1591" s="134" t="s">
        <v>644</v>
      </c>
    </row>
    <row r="1592" spans="2:5">
      <c r="B1592" s="139"/>
      <c r="C1592" s="140" t="s">
        <v>8079</v>
      </c>
      <c r="D1592" s="141">
        <v>85065242</v>
      </c>
      <c r="E1592" s="134" t="s">
        <v>644</v>
      </c>
    </row>
    <row r="1593" spans="2:5">
      <c r="B1593" s="139"/>
      <c r="C1593" s="140" t="s">
        <v>8080</v>
      </c>
      <c r="D1593" s="141">
        <v>25376427</v>
      </c>
      <c r="E1593" s="134" t="s">
        <v>644</v>
      </c>
    </row>
    <row r="1594" spans="2:5">
      <c r="B1594" s="139"/>
      <c r="C1594" s="140" t="s">
        <v>8081</v>
      </c>
      <c r="D1594" s="141">
        <v>3894481371</v>
      </c>
      <c r="E1594" s="134" t="s">
        <v>644</v>
      </c>
    </row>
    <row r="1595" spans="2:5">
      <c r="B1595" s="139"/>
      <c r="C1595" s="140" t="s">
        <v>8082</v>
      </c>
      <c r="D1595" s="141">
        <v>594775993</v>
      </c>
      <c r="E1595" s="134" t="s">
        <v>644</v>
      </c>
    </row>
    <row r="1596" spans="2:5">
      <c r="B1596" s="139"/>
      <c r="C1596" s="140" t="s">
        <v>8083</v>
      </c>
      <c r="D1596" s="141">
        <v>5026277776</v>
      </c>
      <c r="E1596" s="134" t="s">
        <v>644</v>
      </c>
    </row>
    <row r="1597" spans="2:5">
      <c r="B1597" s="139"/>
      <c r="C1597" s="140" t="s">
        <v>8084</v>
      </c>
      <c r="D1597" s="141">
        <v>1482296487</v>
      </c>
      <c r="E1597" s="134" t="s">
        <v>644</v>
      </c>
    </row>
    <row r="1598" spans="2:5">
      <c r="B1598" s="139"/>
      <c r="C1598" s="140" t="s">
        <v>8085</v>
      </c>
      <c r="D1598" s="141">
        <v>34580063</v>
      </c>
      <c r="E1598" s="134" t="s">
        <v>644</v>
      </c>
    </row>
    <row r="1599" spans="2:5">
      <c r="B1599" s="139"/>
      <c r="C1599" s="140" t="s">
        <v>8086</v>
      </c>
      <c r="D1599" s="141">
        <v>31665416</v>
      </c>
      <c r="E1599" s="134" t="s">
        <v>644</v>
      </c>
    </row>
    <row r="1600" spans="2:5">
      <c r="B1600" s="139"/>
      <c r="C1600" s="140" t="s">
        <v>8087</v>
      </c>
      <c r="D1600" s="141">
        <v>47254999</v>
      </c>
      <c r="E1600" s="134" t="s">
        <v>644</v>
      </c>
    </row>
    <row r="1601" spans="2:5">
      <c r="B1601" s="139"/>
      <c r="C1601" s="140" t="s">
        <v>8088</v>
      </c>
      <c r="D1601" s="141">
        <v>263052521</v>
      </c>
      <c r="E1601" s="134" t="s">
        <v>644</v>
      </c>
    </row>
    <row r="1602" spans="2:5">
      <c r="B1602" s="139"/>
      <c r="C1602" s="140" t="s">
        <v>8089</v>
      </c>
      <c r="D1602" s="141">
        <v>57830096</v>
      </c>
      <c r="E1602" s="134" t="s">
        <v>644</v>
      </c>
    </row>
    <row r="1603" spans="2:5">
      <c r="B1603" s="139"/>
      <c r="C1603" s="140" t="s">
        <v>8090</v>
      </c>
      <c r="D1603" s="141">
        <v>10005905333</v>
      </c>
      <c r="E1603" s="134" t="s">
        <v>644</v>
      </c>
    </row>
    <row r="1604" spans="2:5">
      <c r="B1604" s="139"/>
      <c r="C1604" s="140" t="s">
        <v>8091</v>
      </c>
      <c r="D1604" s="141">
        <v>1150831269</v>
      </c>
      <c r="E1604" s="134" t="s">
        <v>644</v>
      </c>
    </row>
    <row r="1605" spans="2:5">
      <c r="B1605" s="139"/>
      <c r="C1605" s="140" t="s">
        <v>8092</v>
      </c>
      <c r="D1605" s="141">
        <v>541229070.39999998</v>
      </c>
      <c r="E1605" s="134" t="s">
        <v>644</v>
      </c>
    </row>
    <row r="1606" spans="2:5">
      <c r="B1606" s="139"/>
      <c r="C1606" s="140" t="s">
        <v>8093</v>
      </c>
      <c r="D1606" s="141">
        <v>275744695.5</v>
      </c>
      <c r="E1606" s="134" t="s">
        <v>644</v>
      </c>
    </row>
    <row r="1607" spans="2:5">
      <c r="B1607" s="139"/>
      <c r="C1607" s="140" t="s">
        <v>8094</v>
      </c>
      <c r="D1607" s="141">
        <v>46431301.270000003</v>
      </c>
      <c r="E1607" s="134" t="s">
        <v>644</v>
      </c>
    </row>
    <row r="1608" spans="2:5">
      <c r="B1608" s="139"/>
      <c r="C1608" s="140" t="s">
        <v>8095</v>
      </c>
      <c r="D1608" s="141">
        <v>57776826.759999998</v>
      </c>
      <c r="E1608" s="134" t="s">
        <v>644</v>
      </c>
    </row>
    <row r="1609" spans="2:5">
      <c r="B1609" s="139"/>
      <c r="C1609" s="140" t="s">
        <v>8096</v>
      </c>
      <c r="D1609" s="141">
        <v>141490219</v>
      </c>
      <c r="E1609" s="134" t="s">
        <v>644</v>
      </c>
    </row>
    <row r="1610" spans="2:5">
      <c r="B1610" s="139"/>
      <c r="C1610" s="140" t="s">
        <v>8097</v>
      </c>
      <c r="D1610" s="141">
        <v>37570236.57</v>
      </c>
      <c r="E1610" s="134" t="s">
        <v>644</v>
      </c>
    </row>
    <row r="1611" spans="2:5">
      <c r="B1611" s="139"/>
      <c r="C1611" s="140" t="s">
        <v>8098</v>
      </c>
      <c r="D1611" s="141">
        <v>205571613.19999999</v>
      </c>
      <c r="E1611" s="134" t="s">
        <v>644</v>
      </c>
    </row>
    <row r="1612" spans="2:5">
      <c r="B1612" s="139"/>
      <c r="C1612" s="140" t="s">
        <v>8099</v>
      </c>
      <c r="D1612" s="141">
        <v>39607333.219999999</v>
      </c>
      <c r="E1612" s="134" t="s">
        <v>644</v>
      </c>
    </row>
    <row r="1613" spans="2:5">
      <c r="B1613" s="139"/>
      <c r="C1613" s="140" t="s">
        <v>8100</v>
      </c>
      <c r="D1613" s="141">
        <v>111602095.09999999</v>
      </c>
      <c r="E1613" s="134" t="s">
        <v>644</v>
      </c>
    </row>
    <row r="1614" spans="2:5">
      <c r="B1614" s="139"/>
      <c r="C1614" s="140" t="s">
        <v>8101</v>
      </c>
      <c r="D1614" s="141">
        <v>51631134.909999996</v>
      </c>
      <c r="E1614" s="134" t="s">
        <v>644</v>
      </c>
    </row>
    <row r="1615" spans="2:5">
      <c r="B1615" s="139"/>
      <c r="C1615" s="140" t="s">
        <v>8102</v>
      </c>
      <c r="D1615" s="141">
        <v>824406476.79999995</v>
      </c>
      <c r="E1615" s="134" t="s">
        <v>644</v>
      </c>
    </row>
    <row r="1616" spans="2:5">
      <c r="B1616" s="139"/>
      <c r="C1616" s="140" t="s">
        <v>8103</v>
      </c>
      <c r="D1616" s="141">
        <v>274353861.89999998</v>
      </c>
      <c r="E1616" s="134" t="s">
        <v>644</v>
      </c>
    </row>
    <row r="1617" spans="2:5">
      <c r="B1617" s="139"/>
      <c r="C1617" s="140" t="s">
        <v>8104</v>
      </c>
      <c r="D1617" s="141">
        <v>249137756.59999999</v>
      </c>
      <c r="E1617" s="134" t="s">
        <v>644</v>
      </c>
    </row>
    <row r="1618" spans="2:5">
      <c r="B1618" s="139"/>
      <c r="C1618" s="140" t="s">
        <v>8105</v>
      </c>
      <c r="D1618" s="141">
        <v>237995214.59999999</v>
      </c>
      <c r="E1618" s="134" t="s">
        <v>644</v>
      </c>
    </row>
    <row r="1619" spans="2:5">
      <c r="B1619" s="139"/>
      <c r="C1619" s="140" t="s">
        <v>8106</v>
      </c>
      <c r="D1619" s="141">
        <v>101263345.8</v>
      </c>
      <c r="E1619" s="134" t="s">
        <v>644</v>
      </c>
    </row>
    <row r="1620" spans="2:5">
      <c r="B1620" s="139"/>
      <c r="C1620" s="140" t="s">
        <v>8107</v>
      </c>
      <c r="D1620" s="141">
        <v>26210085.23</v>
      </c>
      <c r="E1620" s="134" t="s">
        <v>644</v>
      </c>
    </row>
    <row r="1621" spans="2:5">
      <c r="B1621" s="139"/>
      <c r="C1621" s="140" t="s">
        <v>8108</v>
      </c>
      <c r="D1621" s="141">
        <v>953054895.39999998</v>
      </c>
      <c r="E1621" s="134" t="s">
        <v>644</v>
      </c>
    </row>
    <row r="1622" spans="2:5">
      <c r="B1622" s="139"/>
      <c r="C1622" s="140" t="s">
        <v>8109</v>
      </c>
      <c r="D1622" s="141">
        <v>46625615.369999997</v>
      </c>
      <c r="E1622" s="134" t="s">
        <v>644</v>
      </c>
    </row>
    <row r="1623" spans="2:5">
      <c r="B1623" s="139"/>
      <c r="C1623" s="140" t="s">
        <v>8110</v>
      </c>
      <c r="D1623" s="141">
        <v>66834871.289999999</v>
      </c>
      <c r="E1623" s="134" t="s">
        <v>644</v>
      </c>
    </row>
    <row r="1624" spans="2:5">
      <c r="B1624" s="139"/>
      <c r="C1624" s="140" t="s">
        <v>7921</v>
      </c>
      <c r="D1624" s="141">
        <v>47562890.969999999</v>
      </c>
      <c r="E1624" s="134" t="s">
        <v>644</v>
      </c>
    </row>
    <row r="1625" spans="2:5">
      <c r="B1625" s="139"/>
      <c r="C1625" s="140" t="s">
        <v>8111</v>
      </c>
      <c r="D1625" s="141">
        <v>387047510.89999998</v>
      </c>
      <c r="E1625" s="134" t="s">
        <v>644</v>
      </c>
    </row>
    <row r="1626" spans="2:5">
      <c r="B1626" s="139"/>
      <c r="C1626" s="140" t="s">
        <v>8112</v>
      </c>
      <c r="D1626" s="141">
        <v>226385855</v>
      </c>
      <c r="E1626" s="134" t="s">
        <v>644</v>
      </c>
    </row>
    <row r="1627" spans="2:5">
      <c r="B1627" s="139"/>
      <c r="C1627" s="140" t="s">
        <v>8113</v>
      </c>
      <c r="D1627" s="141">
        <v>204104564.69999999</v>
      </c>
      <c r="E1627" s="134" t="s">
        <v>644</v>
      </c>
    </row>
    <row r="1628" spans="2:5">
      <c r="B1628" s="139"/>
      <c r="C1628" s="140" t="s">
        <v>8114</v>
      </c>
      <c r="D1628" s="141">
        <v>1251834072</v>
      </c>
      <c r="E1628" s="134" t="s">
        <v>644</v>
      </c>
    </row>
    <row r="1629" spans="2:5">
      <c r="B1629" s="139" t="s">
        <v>7794</v>
      </c>
      <c r="C1629" s="140" t="s">
        <v>8115</v>
      </c>
      <c r="D1629" s="141">
        <v>17294142</v>
      </c>
      <c r="E1629" s="134" t="s">
        <v>685</v>
      </c>
    </row>
    <row r="1630" spans="2:5">
      <c r="B1630" s="139" t="s">
        <v>7504</v>
      </c>
      <c r="C1630" s="140" t="s">
        <v>8116</v>
      </c>
      <c r="D1630" s="141">
        <v>35970102</v>
      </c>
      <c r="E1630" s="134" t="s">
        <v>685</v>
      </c>
    </row>
    <row r="1631" spans="2:5">
      <c r="B1631" s="139" t="s">
        <v>8117</v>
      </c>
      <c r="C1631" s="140" t="s">
        <v>8118</v>
      </c>
      <c r="D1631" s="141">
        <v>6000000</v>
      </c>
      <c r="E1631" s="134" t="s">
        <v>685</v>
      </c>
    </row>
    <row r="1632" spans="2:5">
      <c r="B1632" s="139" t="s">
        <v>8119</v>
      </c>
      <c r="C1632" s="140" t="s">
        <v>8120</v>
      </c>
      <c r="D1632" s="141">
        <v>21081242</v>
      </c>
      <c r="E1632" s="134" t="s">
        <v>685</v>
      </c>
    </row>
    <row r="1633" spans="2:5">
      <c r="B1633" s="139" t="s">
        <v>7853</v>
      </c>
      <c r="C1633" s="140" t="s">
        <v>8121</v>
      </c>
      <c r="D1633" s="141">
        <v>63343444</v>
      </c>
      <c r="E1633" s="134" t="s">
        <v>685</v>
      </c>
    </row>
    <row r="1634" spans="2:5">
      <c r="B1634" s="139" t="s">
        <v>729</v>
      </c>
      <c r="C1634" s="140" t="s">
        <v>8122</v>
      </c>
      <c r="D1634" s="141">
        <v>2747804</v>
      </c>
      <c r="E1634" s="134" t="s">
        <v>685</v>
      </c>
    </row>
    <row r="1635" spans="2:5">
      <c r="B1635" s="139" t="s">
        <v>7556</v>
      </c>
      <c r="C1635" s="140" t="s">
        <v>8123</v>
      </c>
      <c r="D1635" s="141">
        <v>24594063</v>
      </c>
      <c r="E1635" s="134" t="s">
        <v>685</v>
      </c>
    </row>
    <row r="1636" spans="2:5">
      <c r="B1636" s="139" t="s">
        <v>8124</v>
      </c>
      <c r="C1636" s="140" t="s">
        <v>8125</v>
      </c>
      <c r="D1636" s="141">
        <v>14615000</v>
      </c>
      <c r="E1636" s="134" t="s">
        <v>685</v>
      </c>
    </row>
    <row r="1637" spans="2:5">
      <c r="B1637" s="139" t="s">
        <v>7504</v>
      </c>
      <c r="C1637" s="140" t="s">
        <v>8126</v>
      </c>
      <c r="D1637" s="141">
        <v>32549242</v>
      </c>
      <c r="E1637" s="134" t="s">
        <v>685</v>
      </c>
    </row>
    <row r="1638" spans="2:5">
      <c r="B1638" s="139" t="s">
        <v>8127</v>
      </c>
      <c r="C1638" s="140" t="s">
        <v>8128</v>
      </c>
      <c r="D1638" s="141">
        <v>2725343648</v>
      </c>
      <c r="E1638" s="134" t="s">
        <v>685</v>
      </c>
    </row>
    <row r="1639" spans="2:5">
      <c r="B1639" s="139" t="s">
        <v>7770</v>
      </c>
      <c r="C1639" s="140" t="s">
        <v>8129</v>
      </c>
      <c r="D1639" s="141">
        <v>20065414664</v>
      </c>
      <c r="E1639" s="134" t="s">
        <v>685</v>
      </c>
    </row>
    <row r="1640" spans="2:5">
      <c r="B1640" s="139" t="s">
        <v>691</v>
      </c>
      <c r="C1640" s="140" t="s">
        <v>8130</v>
      </c>
      <c r="D1640" s="141">
        <v>8868539</v>
      </c>
      <c r="E1640" s="134" t="s">
        <v>685</v>
      </c>
    </row>
    <row r="1641" spans="2:5">
      <c r="B1641" s="139" t="s">
        <v>691</v>
      </c>
      <c r="C1641" s="140" t="s">
        <v>8131</v>
      </c>
      <c r="D1641" s="141">
        <v>24916220</v>
      </c>
      <c r="E1641" s="134" t="s">
        <v>685</v>
      </c>
    </row>
    <row r="1642" spans="2:5">
      <c r="B1642" s="139" t="s">
        <v>691</v>
      </c>
      <c r="C1642" s="140" t="s">
        <v>8132</v>
      </c>
      <c r="D1642" s="141">
        <v>4366445</v>
      </c>
      <c r="E1642" s="134" t="s">
        <v>685</v>
      </c>
    </row>
    <row r="1643" spans="2:5">
      <c r="B1643" s="139" t="s">
        <v>8124</v>
      </c>
      <c r="C1643" s="140" t="s">
        <v>8133</v>
      </c>
      <c r="D1643" s="141">
        <v>306926064</v>
      </c>
      <c r="E1643" s="134" t="s">
        <v>685</v>
      </c>
    </row>
    <row r="1644" spans="2:5">
      <c r="B1644" s="139" t="s">
        <v>8134</v>
      </c>
      <c r="C1644" s="140" t="s">
        <v>8135</v>
      </c>
      <c r="D1644" s="141">
        <v>3603565</v>
      </c>
      <c r="E1644" s="134" t="s">
        <v>685</v>
      </c>
    </row>
    <row r="1645" spans="2:5">
      <c r="B1645" s="139" t="s">
        <v>8136</v>
      </c>
      <c r="C1645" s="140" t="s">
        <v>8137</v>
      </c>
      <c r="D1645" s="141">
        <v>2720000</v>
      </c>
      <c r="E1645" s="134" t="s">
        <v>685</v>
      </c>
    </row>
    <row r="1646" spans="2:5">
      <c r="B1646" s="139" t="s">
        <v>7535</v>
      </c>
      <c r="C1646" s="140" t="s">
        <v>8138</v>
      </c>
      <c r="D1646" s="141">
        <v>213065675</v>
      </c>
      <c r="E1646" s="134" t="s">
        <v>685</v>
      </c>
    </row>
    <row r="1647" spans="2:5">
      <c r="B1647" s="139" t="s">
        <v>7694</v>
      </c>
      <c r="C1647" s="140" t="s">
        <v>8139</v>
      </c>
      <c r="D1647" s="141">
        <v>8220260</v>
      </c>
      <c r="E1647" s="134" t="s">
        <v>685</v>
      </c>
    </row>
    <row r="1648" spans="2:5">
      <c r="B1648" s="139" t="s">
        <v>8140</v>
      </c>
      <c r="C1648" s="140" t="s">
        <v>8141</v>
      </c>
      <c r="D1648" s="141">
        <v>303930869</v>
      </c>
      <c r="E1648" s="134" t="s">
        <v>685</v>
      </c>
    </row>
    <row r="1649" spans="2:5">
      <c r="B1649" s="139" t="s">
        <v>7528</v>
      </c>
      <c r="C1649" s="140" t="s">
        <v>8142</v>
      </c>
      <c r="D1649" s="141">
        <v>223146364</v>
      </c>
      <c r="E1649" s="134" t="s">
        <v>685</v>
      </c>
    </row>
    <row r="1650" spans="2:5">
      <c r="B1650" s="139" t="s">
        <v>691</v>
      </c>
      <c r="C1650" s="140" t="s">
        <v>8143</v>
      </c>
      <c r="D1650" s="141">
        <v>44646253</v>
      </c>
      <c r="E1650" s="134" t="s">
        <v>685</v>
      </c>
    </row>
    <row r="1651" spans="2:5">
      <c r="B1651" s="139" t="s">
        <v>8144</v>
      </c>
      <c r="C1651" s="140" t="s">
        <v>8145</v>
      </c>
      <c r="D1651" s="141">
        <v>1548269510</v>
      </c>
      <c r="E1651" s="134" t="s">
        <v>685</v>
      </c>
    </row>
    <row r="1652" spans="2:5">
      <c r="B1652" s="139" t="s">
        <v>7556</v>
      </c>
      <c r="C1652" s="140" t="s">
        <v>8146</v>
      </c>
      <c r="D1652" s="141">
        <v>101079946</v>
      </c>
      <c r="E1652" s="134" t="s">
        <v>685</v>
      </c>
    </row>
    <row r="1653" spans="2:5">
      <c r="B1653" s="139" t="s">
        <v>691</v>
      </c>
      <c r="C1653" s="140" t="s">
        <v>8147</v>
      </c>
      <c r="D1653" s="141">
        <v>1903175197</v>
      </c>
      <c r="E1653" s="134" t="s">
        <v>685</v>
      </c>
    </row>
    <row r="1654" spans="2:5">
      <c r="B1654" s="139" t="s">
        <v>691</v>
      </c>
      <c r="C1654" s="140" t="s">
        <v>8148</v>
      </c>
      <c r="D1654" s="141">
        <v>61846510</v>
      </c>
      <c r="E1654" s="134" t="s">
        <v>685</v>
      </c>
    </row>
    <row r="1655" spans="2:5">
      <c r="B1655" s="139" t="s">
        <v>7504</v>
      </c>
      <c r="C1655" s="140" t="s">
        <v>7926</v>
      </c>
      <c r="D1655" s="141">
        <v>289252741</v>
      </c>
      <c r="E1655" s="134" t="s">
        <v>756</v>
      </c>
    </row>
    <row r="1656" spans="2:5">
      <c r="B1656" s="139" t="s">
        <v>7504</v>
      </c>
      <c r="C1656" s="140" t="s">
        <v>8149</v>
      </c>
      <c r="D1656" s="141">
        <v>32666658</v>
      </c>
      <c r="E1656" s="134" t="s">
        <v>756</v>
      </c>
    </row>
    <row r="1657" spans="2:5">
      <c r="B1657" s="139" t="s">
        <v>8150</v>
      </c>
      <c r="C1657" s="140" t="s">
        <v>8151</v>
      </c>
      <c r="D1657" s="141">
        <v>401130825</v>
      </c>
      <c r="E1657" s="134" t="s">
        <v>756</v>
      </c>
    </row>
    <row r="1658" spans="2:5">
      <c r="B1658" s="139" t="s">
        <v>7504</v>
      </c>
      <c r="C1658" s="140" t="s">
        <v>8152</v>
      </c>
      <c r="D1658" s="141">
        <v>140220451</v>
      </c>
      <c r="E1658" s="134" t="s">
        <v>756</v>
      </c>
    </row>
    <row r="1659" spans="2:5">
      <c r="B1659" s="139" t="s">
        <v>7579</v>
      </c>
      <c r="C1659" s="140" t="s">
        <v>8153</v>
      </c>
      <c r="D1659" s="141">
        <v>265083250</v>
      </c>
      <c r="E1659" s="134" t="s">
        <v>756</v>
      </c>
    </row>
    <row r="1660" spans="2:5">
      <c r="B1660" s="139" t="s">
        <v>7516</v>
      </c>
      <c r="C1660" s="140" t="s">
        <v>8154</v>
      </c>
      <c r="D1660" s="141">
        <v>78403038</v>
      </c>
      <c r="E1660" s="134" t="s">
        <v>756</v>
      </c>
    </row>
    <row r="1661" spans="2:5">
      <c r="B1661" s="139" t="s">
        <v>7590</v>
      </c>
      <c r="C1661" s="140" t="s">
        <v>8155</v>
      </c>
      <c r="D1661" s="141">
        <v>24079174</v>
      </c>
      <c r="E1661" s="134" t="s">
        <v>756</v>
      </c>
    </row>
    <row r="1662" spans="2:5">
      <c r="B1662" s="139" t="s">
        <v>7504</v>
      </c>
      <c r="C1662" s="140" t="s">
        <v>8156</v>
      </c>
      <c r="D1662" s="141">
        <v>25017773</v>
      </c>
      <c r="E1662" s="134" t="s">
        <v>756</v>
      </c>
    </row>
    <row r="1663" spans="2:5">
      <c r="B1663" s="139" t="s">
        <v>7919</v>
      </c>
      <c r="C1663" s="140" t="s">
        <v>8157</v>
      </c>
      <c r="D1663" s="141">
        <v>33206355</v>
      </c>
      <c r="E1663" s="134" t="s">
        <v>756</v>
      </c>
    </row>
    <row r="1664" spans="2:5">
      <c r="B1664" s="139" t="s">
        <v>7579</v>
      </c>
      <c r="C1664" s="140" t="s">
        <v>8158</v>
      </c>
      <c r="D1664" s="141">
        <v>26228439</v>
      </c>
      <c r="E1664" s="134" t="s">
        <v>756</v>
      </c>
    </row>
    <row r="1665" spans="2:5">
      <c r="B1665" s="139" t="s">
        <v>7590</v>
      </c>
      <c r="C1665" s="140" t="s">
        <v>8159</v>
      </c>
      <c r="D1665" s="141">
        <v>25915790</v>
      </c>
      <c r="E1665" s="134" t="s">
        <v>756</v>
      </c>
    </row>
    <row r="1666" spans="2:5">
      <c r="B1666" s="139" t="s">
        <v>7504</v>
      </c>
      <c r="C1666" s="140" t="s">
        <v>8160</v>
      </c>
      <c r="D1666" s="141">
        <v>25926392</v>
      </c>
      <c r="E1666" s="134" t="s">
        <v>756</v>
      </c>
    </row>
    <row r="1667" spans="2:5">
      <c r="B1667" s="139" t="s">
        <v>7579</v>
      </c>
      <c r="C1667" s="140" t="s">
        <v>8161</v>
      </c>
      <c r="D1667" s="141">
        <v>66377936</v>
      </c>
      <c r="E1667" s="134" t="s">
        <v>756</v>
      </c>
    </row>
    <row r="1668" spans="2:5">
      <c r="B1668" s="139" t="s">
        <v>8162</v>
      </c>
      <c r="C1668" s="140" t="s">
        <v>8163</v>
      </c>
      <c r="D1668" s="141">
        <v>183524091</v>
      </c>
      <c r="E1668" s="134" t="s">
        <v>739</v>
      </c>
    </row>
    <row r="1669" spans="2:5">
      <c r="B1669" s="139" t="s">
        <v>652</v>
      </c>
      <c r="C1669" s="140" t="s">
        <v>8164</v>
      </c>
      <c r="D1669" s="141">
        <v>37143452</v>
      </c>
      <c r="E1669" s="134" t="s">
        <v>739</v>
      </c>
    </row>
    <row r="1670" spans="2:5" ht="14.45" thickBot="1">
      <c r="B1670" s="139" t="s">
        <v>729</v>
      </c>
      <c r="C1670" s="140" t="s">
        <v>8165</v>
      </c>
      <c r="D1670" s="141">
        <v>132132746</v>
      </c>
      <c r="E1670" s="134" t="s">
        <v>739</v>
      </c>
    </row>
    <row r="1671" spans="2:5" ht="14.45" thickBot="1">
      <c r="B1671" s="171"/>
      <c r="C1671" s="172" t="s">
        <v>825</v>
      </c>
      <c r="D1671" s="173">
        <f>SUM(D4:D1670)</f>
        <v>446686420409.05988</v>
      </c>
      <c r="E1671" s="174"/>
    </row>
  </sheetData>
  <pageMargins left="0.7" right="0.7" top="0.75" bottom="0.75" header="0.3" footer="0.3"/>
  <legacy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BF97-FC41-4C74-86C3-24EACE768862}">
  <sheetPr>
    <tabColor rgb="FF79AF00"/>
  </sheetPr>
  <dimension ref="B1:E127"/>
  <sheetViews>
    <sheetView showGridLines="0" workbookViewId="0">
      <pane ySplit="4" topLeftCell="A5" activePane="bottomLeft" state="frozen"/>
      <selection pane="bottomLeft" activeCell="G3" sqref="G3"/>
    </sheetView>
  </sheetViews>
  <sheetFormatPr defaultColWidth="11.5703125" defaultRowHeight="13.9"/>
  <cols>
    <col min="1" max="1" width="11.5703125" style="5"/>
    <col min="2" max="2" width="5" style="5" customWidth="1"/>
    <col min="3" max="3" width="13" style="5" bestFit="1" customWidth="1"/>
    <col min="4" max="4" width="49.85546875" style="5" customWidth="1"/>
    <col min="5" max="5" width="17.85546875" style="5" bestFit="1" customWidth="1"/>
    <col min="6" max="16384" width="11.5703125" style="5"/>
  </cols>
  <sheetData>
    <row r="1" spans="2:5">
      <c r="B1" s="15" t="s">
        <v>8166</v>
      </c>
    </row>
    <row r="3" spans="2:5">
      <c r="B3" s="15" t="s">
        <v>8167</v>
      </c>
    </row>
    <row r="4" spans="2:5">
      <c r="B4" s="175" t="s">
        <v>406</v>
      </c>
      <c r="C4" s="175" t="s">
        <v>3</v>
      </c>
      <c r="D4" s="175" t="s">
        <v>8168</v>
      </c>
      <c r="E4" s="175" t="s">
        <v>7453</v>
      </c>
    </row>
    <row r="5" spans="2:5">
      <c r="B5" s="124">
        <v>1</v>
      </c>
      <c r="C5" s="125" t="s">
        <v>455</v>
      </c>
      <c r="D5" s="222" t="s">
        <v>8169</v>
      </c>
      <c r="E5" s="126">
        <v>49623991</v>
      </c>
    </row>
    <row r="6" spans="2:5">
      <c r="B6" s="124">
        <v>2</v>
      </c>
      <c r="C6" s="125" t="s">
        <v>520</v>
      </c>
      <c r="D6" s="222" t="s">
        <v>5869</v>
      </c>
      <c r="E6" s="126">
        <v>12942908</v>
      </c>
    </row>
    <row r="7" spans="2:5">
      <c r="B7" s="124">
        <v>3</v>
      </c>
      <c r="C7" s="125" t="s">
        <v>108</v>
      </c>
      <c r="D7" s="222" t="s">
        <v>8170</v>
      </c>
      <c r="E7" s="127">
        <v>75000</v>
      </c>
    </row>
    <row r="8" spans="2:5">
      <c r="B8" s="124">
        <v>4</v>
      </c>
      <c r="C8" s="125" t="s">
        <v>329</v>
      </c>
      <c r="D8" s="222" t="s">
        <v>8171</v>
      </c>
      <c r="E8" s="127">
        <v>44037</v>
      </c>
    </row>
    <row r="9" spans="2:5">
      <c r="B9" s="124">
        <v>5</v>
      </c>
      <c r="C9" s="125" t="s">
        <v>309</v>
      </c>
      <c r="D9" s="222" t="s">
        <v>8172</v>
      </c>
      <c r="E9" s="127">
        <v>10000</v>
      </c>
    </row>
    <row r="10" spans="2:5">
      <c r="B10" s="124">
        <v>6</v>
      </c>
      <c r="C10" s="125" t="s">
        <v>610</v>
      </c>
      <c r="D10" s="222" t="s">
        <v>8173</v>
      </c>
      <c r="E10" s="126">
        <v>204500</v>
      </c>
    </row>
    <row r="11" spans="2:5">
      <c r="B11" s="124">
        <v>7</v>
      </c>
      <c r="C11" s="125" t="s">
        <v>76</v>
      </c>
      <c r="D11" s="222" t="s">
        <v>8174</v>
      </c>
      <c r="E11" s="127">
        <v>14059890</v>
      </c>
    </row>
    <row r="12" spans="2:5">
      <c r="B12" s="124">
        <v>8</v>
      </c>
      <c r="C12" s="125" t="s">
        <v>462</v>
      </c>
      <c r="D12" s="222" t="s">
        <v>8175</v>
      </c>
      <c r="E12" s="127">
        <v>397543078</v>
      </c>
    </row>
    <row r="13" spans="2:5">
      <c r="B13" s="124">
        <v>9</v>
      </c>
      <c r="C13" s="125" t="s">
        <v>491</v>
      </c>
      <c r="D13" s="222" t="s">
        <v>8176</v>
      </c>
      <c r="E13" s="127">
        <v>724537</v>
      </c>
    </row>
    <row r="14" spans="2:5">
      <c r="B14" s="124">
        <v>10</v>
      </c>
      <c r="C14" s="125" t="s">
        <v>528</v>
      </c>
      <c r="D14" s="222" t="s">
        <v>8177</v>
      </c>
      <c r="E14" s="127">
        <v>1156319605</v>
      </c>
    </row>
    <row r="15" spans="2:5">
      <c r="B15" s="124">
        <v>11</v>
      </c>
      <c r="C15" s="125" t="s">
        <v>621</v>
      </c>
      <c r="D15" s="222" t="s">
        <v>8178</v>
      </c>
      <c r="E15" s="127">
        <v>2500000</v>
      </c>
    </row>
    <row r="16" spans="2:5">
      <c r="B16" s="124">
        <v>12</v>
      </c>
      <c r="C16" s="125" t="s">
        <v>459</v>
      </c>
      <c r="D16" s="222" t="s">
        <v>8179</v>
      </c>
      <c r="E16" s="127">
        <v>260327724</v>
      </c>
    </row>
    <row r="17" spans="2:5">
      <c r="B17" s="124">
        <v>13</v>
      </c>
      <c r="C17" s="125" t="s">
        <v>530</v>
      </c>
      <c r="D17" s="222" t="s">
        <v>8180</v>
      </c>
      <c r="E17" s="127">
        <v>139949338</v>
      </c>
    </row>
    <row r="18" spans="2:5">
      <c r="B18" s="124">
        <v>14</v>
      </c>
      <c r="C18" s="125" t="s">
        <v>408</v>
      </c>
      <c r="D18" s="222" t="s">
        <v>409</v>
      </c>
      <c r="E18" s="127">
        <v>184526571</v>
      </c>
    </row>
    <row r="19" spans="2:5">
      <c r="B19" s="124">
        <v>15</v>
      </c>
      <c r="C19" s="125" t="s">
        <v>410</v>
      </c>
      <c r="D19" s="222" t="s">
        <v>411</v>
      </c>
      <c r="E19" s="127">
        <v>74539552</v>
      </c>
    </row>
    <row r="20" spans="2:5">
      <c r="B20" s="124">
        <v>16</v>
      </c>
      <c r="C20" s="125" t="s">
        <v>412</v>
      </c>
      <c r="D20" s="222" t="s">
        <v>413</v>
      </c>
      <c r="E20" s="127">
        <v>40444750</v>
      </c>
    </row>
    <row r="21" spans="2:5">
      <c r="B21" s="124">
        <v>17</v>
      </c>
      <c r="C21" s="125" t="s">
        <v>414</v>
      </c>
      <c r="D21" s="222" t="s">
        <v>415</v>
      </c>
      <c r="E21" s="127">
        <v>299814447</v>
      </c>
    </row>
    <row r="22" spans="2:5">
      <c r="B22" s="124">
        <v>18</v>
      </c>
      <c r="C22" s="125" t="s">
        <v>416</v>
      </c>
      <c r="D22" s="222" t="s">
        <v>417</v>
      </c>
      <c r="E22" s="127">
        <v>5190915</v>
      </c>
    </row>
    <row r="23" spans="2:5">
      <c r="B23" s="124">
        <v>19</v>
      </c>
      <c r="C23" s="125" t="s">
        <v>418</v>
      </c>
      <c r="D23" s="222" t="s">
        <v>419</v>
      </c>
      <c r="E23" s="127">
        <v>482696050</v>
      </c>
    </row>
    <row r="24" spans="2:5">
      <c r="B24" s="124">
        <v>20</v>
      </c>
      <c r="C24" s="125" t="s">
        <v>420</v>
      </c>
      <c r="D24" s="222" t="s">
        <v>421</v>
      </c>
      <c r="E24" s="127">
        <v>168899398</v>
      </c>
    </row>
    <row r="25" spans="2:5">
      <c r="B25" s="124">
        <v>21</v>
      </c>
      <c r="C25" s="125" t="s">
        <v>422</v>
      </c>
      <c r="D25" s="222" t="s">
        <v>423</v>
      </c>
      <c r="E25" s="127">
        <v>48345734</v>
      </c>
    </row>
    <row r="26" spans="2:5">
      <c r="B26" s="124">
        <v>22</v>
      </c>
      <c r="C26" s="125" t="s">
        <v>424</v>
      </c>
      <c r="D26" s="222" t="s">
        <v>425</v>
      </c>
      <c r="E26" s="127">
        <v>1472000</v>
      </c>
    </row>
    <row r="27" spans="2:5">
      <c r="B27" s="124">
        <v>23</v>
      </c>
      <c r="C27" s="125" t="s">
        <v>426</v>
      </c>
      <c r="D27" s="222" t="s">
        <v>427</v>
      </c>
      <c r="E27" s="127">
        <v>140000</v>
      </c>
    </row>
    <row r="28" spans="2:5">
      <c r="B28" s="124">
        <v>24</v>
      </c>
      <c r="C28" s="125" t="s">
        <v>32</v>
      </c>
      <c r="D28" s="222" t="s">
        <v>8181</v>
      </c>
      <c r="E28" s="127">
        <v>1210671</v>
      </c>
    </row>
    <row r="29" spans="2:5">
      <c r="B29" s="124">
        <v>25</v>
      </c>
      <c r="C29" s="125" t="s">
        <v>428</v>
      </c>
      <c r="D29" s="222" t="s">
        <v>429</v>
      </c>
      <c r="E29" s="127">
        <v>254589</v>
      </c>
    </row>
    <row r="30" spans="2:5">
      <c r="B30" s="124">
        <v>26</v>
      </c>
      <c r="C30" s="125" t="s">
        <v>34</v>
      </c>
      <c r="D30" s="222" t="s">
        <v>8182</v>
      </c>
      <c r="E30" s="127">
        <v>1425814956</v>
      </c>
    </row>
    <row r="31" spans="2:5">
      <c r="B31" s="124">
        <v>27</v>
      </c>
      <c r="C31" s="125" t="s">
        <v>430</v>
      </c>
      <c r="D31" s="222" t="s">
        <v>431</v>
      </c>
      <c r="E31" s="127">
        <v>600000</v>
      </c>
    </row>
    <row r="32" spans="2:5">
      <c r="B32" s="124">
        <v>28</v>
      </c>
      <c r="C32" s="125" t="s">
        <v>50</v>
      </c>
      <c r="D32" s="222" t="s">
        <v>432</v>
      </c>
      <c r="E32" s="127">
        <v>114304642</v>
      </c>
    </row>
    <row r="33" spans="2:5">
      <c r="B33" s="124">
        <v>29</v>
      </c>
      <c r="C33" s="125" t="s">
        <v>433</v>
      </c>
      <c r="D33" s="222" t="s">
        <v>434</v>
      </c>
      <c r="E33" s="127">
        <v>2410438361</v>
      </c>
    </row>
    <row r="34" spans="2:5">
      <c r="B34" s="124">
        <v>30</v>
      </c>
      <c r="C34" s="125" t="s">
        <v>435</v>
      </c>
      <c r="D34" s="222" t="s">
        <v>436</v>
      </c>
      <c r="E34" s="127">
        <v>3350894863</v>
      </c>
    </row>
    <row r="35" spans="2:5">
      <c r="B35" s="124">
        <v>31</v>
      </c>
      <c r="C35" s="125" t="s">
        <v>437</v>
      </c>
      <c r="D35" s="222" t="s">
        <v>438</v>
      </c>
      <c r="E35" s="127">
        <v>622840</v>
      </c>
    </row>
    <row r="36" spans="2:5">
      <c r="B36" s="124">
        <v>32</v>
      </c>
      <c r="C36" s="125" t="s">
        <v>439</v>
      </c>
      <c r="D36" s="222" t="s">
        <v>440</v>
      </c>
      <c r="E36" s="127">
        <v>3371885935</v>
      </c>
    </row>
    <row r="37" spans="2:5">
      <c r="B37" s="124">
        <v>33</v>
      </c>
      <c r="C37" s="125" t="s">
        <v>441</v>
      </c>
      <c r="D37" s="222" t="s">
        <v>442</v>
      </c>
      <c r="E37" s="127">
        <v>90000</v>
      </c>
    </row>
    <row r="38" spans="2:5">
      <c r="B38" s="124">
        <v>34</v>
      </c>
      <c r="C38" s="125" t="s">
        <v>443</v>
      </c>
      <c r="D38" s="222" t="s">
        <v>444</v>
      </c>
      <c r="E38" s="127">
        <v>40000</v>
      </c>
    </row>
    <row r="39" spans="2:5">
      <c r="B39" s="124">
        <v>35</v>
      </c>
      <c r="C39" s="125" t="s">
        <v>446</v>
      </c>
      <c r="D39" s="222" t="s">
        <v>447</v>
      </c>
      <c r="E39" s="127">
        <v>16900081</v>
      </c>
    </row>
    <row r="40" spans="2:5">
      <c r="B40" s="124">
        <v>36</v>
      </c>
      <c r="C40" s="125" t="s">
        <v>448</v>
      </c>
      <c r="D40" s="222" t="s">
        <v>449</v>
      </c>
      <c r="E40" s="127">
        <v>575000</v>
      </c>
    </row>
    <row r="41" spans="2:5">
      <c r="B41" s="124">
        <v>37</v>
      </c>
      <c r="C41" s="125" t="s">
        <v>450</v>
      </c>
      <c r="D41" s="222" t="s">
        <v>451</v>
      </c>
      <c r="E41" s="127">
        <v>166181589</v>
      </c>
    </row>
    <row r="42" spans="2:5">
      <c r="B42" s="124">
        <v>38</v>
      </c>
      <c r="C42" s="125" t="s">
        <v>83</v>
      </c>
      <c r="D42" s="222" t="s">
        <v>452</v>
      </c>
      <c r="E42" s="127">
        <v>2433193</v>
      </c>
    </row>
    <row r="43" spans="2:5">
      <c r="B43" s="124">
        <v>39</v>
      </c>
      <c r="C43" s="125" t="s">
        <v>88</v>
      </c>
      <c r="D43" s="222" t="s">
        <v>453</v>
      </c>
      <c r="E43" s="127">
        <v>5415354</v>
      </c>
    </row>
    <row r="44" spans="2:5">
      <c r="B44" s="124">
        <v>40</v>
      </c>
      <c r="C44" s="125" t="s">
        <v>92</v>
      </c>
      <c r="D44" s="222" t="s">
        <v>454</v>
      </c>
      <c r="E44" s="127">
        <v>1577948</v>
      </c>
    </row>
    <row r="45" spans="2:5">
      <c r="B45" s="124">
        <v>41</v>
      </c>
      <c r="C45" s="125" t="s">
        <v>457</v>
      </c>
      <c r="D45" s="222" t="s">
        <v>458</v>
      </c>
      <c r="E45" s="127">
        <v>39494719</v>
      </c>
    </row>
    <row r="46" spans="2:5">
      <c r="B46" s="124">
        <v>42</v>
      </c>
      <c r="C46" s="125" t="s">
        <v>464</v>
      </c>
      <c r="D46" s="222" t="s">
        <v>465</v>
      </c>
      <c r="E46" s="127">
        <v>238267416</v>
      </c>
    </row>
    <row r="47" spans="2:5">
      <c r="B47" s="124">
        <v>43</v>
      </c>
      <c r="C47" s="125" t="s">
        <v>466</v>
      </c>
      <c r="D47" s="222" t="s">
        <v>467</v>
      </c>
      <c r="E47" s="127">
        <v>60000</v>
      </c>
    </row>
    <row r="48" spans="2:5">
      <c r="B48" s="124">
        <v>44</v>
      </c>
      <c r="C48" s="125" t="s">
        <v>468</v>
      </c>
      <c r="D48" s="222" t="s">
        <v>469</v>
      </c>
      <c r="E48" s="127">
        <v>1840000</v>
      </c>
    </row>
    <row r="49" spans="2:5">
      <c r="B49" s="124">
        <v>45</v>
      </c>
      <c r="C49" s="125" t="s">
        <v>470</v>
      </c>
      <c r="D49" s="222" t="s">
        <v>471</v>
      </c>
      <c r="E49" s="127">
        <v>529588781</v>
      </c>
    </row>
    <row r="50" spans="2:5">
      <c r="B50" s="124">
        <v>46</v>
      </c>
      <c r="C50" s="125" t="s">
        <v>472</v>
      </c>
      <c r="D50" s="222" t="s">
        <v>473</v>
      </c>
      <c r="E50" s="127">
        <v>209000</v>
      </c>
    </row>
    <row r="51" spans="2:5">
      <c r="B51" s="124">
        <v>47</v>
      </c>
      <c r="C51" s="125" t="s">
        <v>474</v>
      </c>
      <c r="D51" s="222" t="s">
        <v>475</v>
      </c>
      <c r="E51" s="127">
        <v>340429873</v>
      </c>
    </row>
    <row r="52" spans="2:5">
      <c r="B52" s="124">
        <v>48</v>
      </c>
      <c r="C52" s="125" t="s">
        <v>148</v>
      </c>
      <c r="D52" s="222" t="s">
        <v>476</v>
      </c>
      <c r="E52" s="127">
        <v>46230298</v>
      </c>
    </row>
    <row r="53" spans="2:5">
      <c r="B53" s="124">
        <v>49</v>
      </c>
      <c r="C53" s="125" t="s">
        <v>477</v>
      </c>
      <c r="D53" s="223" t="s">
        <v>8183</v>
      </c>
      <c r="E53" s="127">
        <v>18700</v>
      </c>
    </row>
    <row r="54" spans="2:5">
      <c r="B54" s="124">
        <v>50</v>
      </c>
      <c r="C54" s="125" t="s">
        <v>479</v>
      </c>
      <c r="D54" s="222" t="s">
        <v>480</v>
      </c>
      <c r="E54" s="127">
        <v>2914750</v>
      </c>
    </row>
    <row r="55" spans="2:5">
      <c r="B55" s="124">
        <v>51</v>
      </c>
      <c r="C55" s="125" t="s">
        <v>481</v>
      </c>
      <c r="D55" s="222" t="s">
        <v>482</v>
      </c>
      <c r="E55" s="127">
        <v>29874730</v>
      </c>
    </row>
    <row r="56" spans="2:5">
      <c r="B56" s="124">
        <v>52</v>
      </c>
      <c r="C56" s="125" t="s">
        <v>483</v>
      </c>
      <c r="D56" s="222" t="s">
        <v>484</v>
      </c>
      <c r="E56" s="127">
        <v>40000</v>
      </c>
    </row>
    <row r="57" spans="2:5">
      <c r="B57" s="124">
        <v>53</v>
      </c>
      <c r="C57" s="125" t="s">
        <v>485</v>
      </c>
      <c r="D57" s="222" t="s">
        <v>486</v>
      </c>
      <c r="E57" s="126">
        <v>6583546589</v>
      </c>
    </row>
    <row r="58" spans="2:5">
      <c r="B58" s="124">
        <v>54</v>
      </c>
      <c r="C58" s="125" t="s">
        <v>487</v>
      </c>
      <c r="D58" s="222" t="s">
        <v>488</v>
      </c>
      <c r="E58" s="127">
        <v>204000</v>
      </c>
    </row>
    <row r="59" spans="2:5">
      <c r="B59" s="124">
        <v>55</v>
      </c>
      <c r="C59" s="125" t="s">
        <v>489</v>
      </c>
      <c r="D59" s="222" t="s">
        <v>490</v>
      </c>
      <c r="E59" s="126">
        <v>608148975</v>
      </c>
    </row>
    <row r="60" spans="2:5">
      <c r="B60" s="124">
        <v>56</v>
      </c>
      <c r="C60" s="125" t="s">
        <v>493</v>
      </c>
      <c r="D60" s="222" t="s">
        <v>494</v>
      </c>
      <c r="E60" s="126">
        <v>22124865</v>
      </c>
    </row>
    <row r="61" spans="2:5">
      <c r="B61" s="124">
        <v>57</v>
      </c>
      <c r="C61" s="125" t="s">
        <v>495</v>
      </c>
      <c r="D61" s="222" t="s">
        <v>496</v>
      </c>
      <c r="E61" s="126">
        <v>250791</v>
      </c>
    </row>
    <row r="62" spans="2:5">
      <c r="B62" s="124">
        <v>58</v>
      </c>
      <c r="C62" s="125" t="s">
        <v>497</v>
      </c>
      <c r="D62" s="222" t="s">
        <v>498</v>
      </c>
      <c r="E62" s="126">
        <v>21583747</v>
      </c>
    </row>
    <row r="63" spans="2:5">
      <c r="B63" s="124">
        <v>59</v>
      </c>
      <c r="C63" s="125" t="s">
        <v>499</v>
      </c>
      <c r="D63" s="222" t="s">
        <v>500</v>
      </c>
      <c r="E63" s="126">
        <v>4688981</v>
      </c>
    </row>
    <row r="64" spans="2:5">
      <c r="B64" s="124">
        <v>60</v>
      </c>
      <c r="C64" s="125" t="s">
        <v>501</v>
      </c>
      <c r="D64" s="222" t="s">
        <v>502</v>
      </c>
      <c r="E64" s="126">
        <v>809000</v>
      </c>
    </row>
    <row r="65" spans="2:5">
      <c r="B65" s="124">
        <v>61</v>
      </c>
      <c r="C65" s="125" t="s">
        <v>503</v>
      </c>
      <c r="D65" s="222" t="s">
        <v>504</v>
      </c>
      <c r="E65" s="126">
        <v>87230</v>
      </c>
    </row>
    <row r="66" spans="2:5">
      <c r="B66" s="124">
        <v>62</v>
      </c>
      <c r="C66" s="125" t="s">
        <v>505</v>
      </c>
      <c r="D66" s="222" t="s">
        <v>506</v>
      </c>
      <c r="E66" s="126">
        <v>20000</v>
      </c>
    </row>
    <row r="67" spans="2:5">
      <c r="B67" s="124">
        <v>63</v>
      </c>
      <c r="C67" s="125" t="s">
        <v>220</v>
      </c>
      <c r="D67" s="222" t="s">
        <v>507</v>
      </c>
      <c r="E67" s="126">
        <v>4952873</v>
      </c>
    </row>
    <row r="68" spans="2:5">
      <c r="B68" s="124">
        <v>64</v>
      </c>
      <c r="C68" s="125" t="s">
        <v>508</v>
      </c>
      <c r="D68" s="222" t="s">
        <v>509</v>
      </c>
      <c r="E68" s="126">
        <v>10000</v>
      </c>
    </row>
    <row r="69" spans="2:5">
      <c r="B69" s="124">
        <v>65</v>
      </c>
      <c r="C69" s="125" t="s">
        <v>510</v>
      </c>
      <c r="D69" s="222" t="s">
        <v>511</v>
      </c>
      <c r="E69" s="126">
        <v>12803377</v>
      </c>
    </row>
    <row r="70" spans="2:5">
      <c r="B70" s="124">
        <v>66</v>
      </c>
      <c r="C70" s="125" t="s">
        <v>512</v>
      </c>
      <c r="D70" s="222" t="s">
        <v>513</v>
      </c>
      <c r="E70" s="126">
        <v>991052796</v>
      </c>
    </row>
    <row r="71" spans="2:5">
      <c r="B71" s="124">
        <v>67</v>
      </c>
      <c r="C71" s="125" t="s">
        <v>514</v>
      </c>
      <c r="D71" s="222" t="s">
        <v>515</v>
      </c>
      <c r="E71" s="126">
        <v>1438750</v>
      </c>
    </row>
    <row r="72" spans="2:5">
      <c r="B72" s="124">
        <v>68</v>
      </c>
      <c r="C72" s="125" t="s">
        <v>516</v>
      </c>
      <c r="D72" s="222" t="s">
        <v>517</v>
      </c>
      <c r="E72" s="126">
        <v>75625</v>
      </c>
    </row>
    <row r="73" spans="2:5">
      <c r="B73" s="124">
        <v>69</v>
      </c>
      <c r="C73" s="125" t="s">
        <v>518</v>
      </c>
      <c r="D73" s="222" t="s">
        <v>519</v>
      </c>
      <c r="E73" s="126">
        <v>3000513</v>
      </c>
    </row>
    <row r="74" spans="2:5">
      <c r="B74" s="124">
        <v>70</v>
      </c>
      <c r="C74" s="125" t="s">
        <v>522</v>
      </c>
      <c r="D74" s="222" t="s">
        <v>523</v>
      </c>
      <c r="E74" s="126">
        <v>950208</v>
      </c>
    </row>
    <row r="75" spans="2:5">
      <c r="B75" s="124">
        <v>71</v>
      </c>
      <c r="C75" s="125" t="s">
        <v>524</v>
      </c>
      <c r="D75" s="222" t="s">
        <v>525</v>
      </c>
      <c r="E75" s="126">
        <v>11705461</v>
      </c>
    </row>
    <row r="76" spans="2:5">
      <c r="B76" s="124">
        <v>72</v>
      </c>
      <c r="C76" s="125" t="s">
        <v>526</v>
      </c>
      <c r="D76" s="222" t="s">
        <v>527</v>
      </c>
      <c r="E76" s="126">
        <v>47678252</v>
      </c>
    </row>
    <row r="77" spans="2:5">
      <c r="B77" s="124">
        <v>73</v>
      </c>
      <c r="C77" s="125" t="s">
        <v>532</v>
      </c>
      <c r="D77" s="222" t="s">
        <v>533</v>
      </c>
      <c r="E77" s="126">
        <v>84171638</v>
      </c>
    </row>
    <row r="78" spans="2:5">
      <c r="B78" s="124">
        <v>74</v>
      </c>
      <c r="C78" s="125" t="s">
        <v>534</v>
      </c>
      <c r="D78" s="222" t="s">
        <v>535</v>
      </c>
      <c r="E78" s="126">
        <v>1300000000</v>
      </c>
    </row>
    <row r="79" spans="2:5">
      <c r="B79" s="124">
        <v>75</v>
      </c>
      <c r="C79" s="125" t="s">
        <v>536</v>
      </c>
      <c r="D79" s="222" t="s">
        <v>537</v>
      </c>
      <c r="E79" s="126">
        <v>12773499</v>
      </c>
    </row>
    <row r="80" spans="2:5">
      <c r="B80" s="124">
        <v>76</v>
      </c>
      <c r="C80" s="125" t="s">
        <v>538</v>
      </c>
      <c r="D80" s="222" t="s">
        <v>539</v>
      </c>
      <c r="E80" s="126">
        <v>3311797</v>
      </c>
    </row>
    <row r="81" spans="2:5">
      <c r="B81" s="124">
        <v>77</v>
      </c>
      <c r="C81" s="125" t="s">
        <v>540</v>
      </c>
      <c r="D81" s="222" t="s">
        <v>541</v>
      </c>
      <c r="E81" s="126">
        <v>168225</v>
      </c>
    </row>
    <row r="82" spans="2:5">
      <c r="B82" s="124">
        <v>78</v>
      </c>
      <c r="C82" s="125" t="s">
        <v>291</v>
      </c>
      <c r="D82" s="222" t="s">
        <v>542</v>
      </c>
      <c r="E82" s="126">
        <v>1522500</v>
      </c>
    </row>
    <row r="83" spans="2:5">
      <c r="B83" s="124">
        <v>79</v>
      </c>
      <c r="C83" s="125" t="s">
        <v>543</v>
      </c>
      <c r="D83" s="222" t="s">
        <v>544</v>
      </c>
      <c r="E83" s="126">
        <v>57814750</v>
      </c>
    </row>
    <row r="84" spans="2:5">
      <c r="B84" s="124">
        <v>80</v>
      </c>
      <c r="C84" s="125" t="s">
        <v>545</v>
      </c>
      <c r="D84" s="222" t="s">
        <v>546</v>
      </c>
      <c r="E84" s="126">
        <v>423306853</v>
      </c>
    </row>
    <row r="85" spans="2:5">
      <c r="B85" s="124">
        <v>81</v>
      </c>
      <c r="C85" s="125" t="s">
        <v>547</v>
      </c>
      <c r="D85" s="222" t="s">
        <v>548</v>
      </c>
      <c r="E85" s="126">
        <v>30000</v>
      </c>
    </row>
    <row r="86" spans="2:5">
      <c r="B86" s="124">
        <v>82</v>
      </c>
      <c r="C86" s="125" t="s">
        <v>549</v>
      </c>
      <c r="D86" s="222" t="s">
        <v>550</v>
      </c>
      <c r="E86" s="126">
        <v>8186265</v>
      </c>
    </row>
    <row r="87" spans="2:5">
      <c r="B87" s="124">
        <v>83</v>
      </c>
      <c r="C87" s="125" t="s">
        <v>551</v>
      </c>
      <c r="D87" s="222" t="s">
        <v>552</v>
      </c>
      <c r="E87" s="126">
        <v>1165613</v>
      </c>
    </row>
    <row r="88" spans="2:5">
      <c r="B88" s="124">
        <v>84</v>
      </c>
      <c r="C88" s="125" t="s">
        <v>306</v>
      </c>
      <c r="D88" s="222" t="s">
        <v>553</v>
      </c>
      <c r="E88" s="126">
        <v>8693237</v>
      </c>
    </row>
    <row r="89" spans="2:5">
      <c r="B89" s="124">
        <v>85</v>
      </c>
      <c r="C89" s="125" t="s">
        <v>554</v>
      </c>
      <c r="D89" s="222" t="s">
        <v>555</v>
      </c>
      <c r="E89" s="126">
        <v>58242932</v>
      </c>
    </row>
    <row r="90" spans="2:5">
      <c r="B90" s="124">
        <v>86</v>
      </c>
      <c r="C90" s="125" t="s">
        <v>556</v>
      </c>
      <c r="D90" s="222" t="s">
        <v>557</v>
      </c>
      <c r="E90" s="126">
        <v>60000</v>
      </c>
    </row>
    <row r="91" spans="2:5">
      <c r="B91" s="124">
        <v>87</v>
      </c>
      <c r="C91" s="125" t="s">
        <v>558</v>
      </c>
      <c r="D91" s="222" t="s">
        <v>559</v>
      </c>
      <c r="E91" s="126">
        <v>76076589</v>
      </c>
    </row>
    <row r="92" spans="2:5">
      <c r="B92" s="124">
        <v>88</v>
      </c>
      <c r="C92" s="125" t="s">
        <v>560</v>
      </c>
      <c r="D92" s="222" t="s">
        <v>561</v>
      </c>
      <c r="E92" s="126">
        <v>40000</v>
      </c>
    </row>
    <row r="93" spans="2:5">
      <c r="B93" s="124">
        <v>89</v>
      </c>
      <c r="C93" s="125" t="s">
        <v>562</v>
      </c>
      <c r="D93" s="222" t="s">
        <v>563</v>
      </c>
      <c r="E93" s="126">
        <v>5734472064</v>
      </c>
    </row>
    <row r="94" spans="2:5">
      <c r="B94" s="124">
        <v>90</v>
      </c>
      <c r="C94" s="125" t="s">
        <v>564</v>
      </c>
      <c r="D94" s="222" t="s">
        <v>565</v>
      </c>
      <c r="E94" s="126">
        <v>9911000</v>
      </c>
    </row>
    <row r="95" spans="2:5">
      <c r="B95" s="124">
        <v>91</v>
      </c>
      <c r="C95" s="125" t="s">
        <v>312</v>
      </c>
      <c r="D95" s="222" t="s">
        <v>566</v>
      </c>
      <c r="E95" s="126">
        <v>71883997</v>
      </c>
    </row>
    <row r="96" spans="2:5">
      <c r="B96" s="124">
        <v>92</v>
      </c>
      <c r="C96" s="125" t="s">
        <v>314</v>
      </c>
      <c r="D96" s="222" t="s">
        <v>567</v>
      </c>
      <c r="E96" s="126">
        <v>34611128</v>
      </c>
    </row>
    <row r="97" spans="2:5">
      <c r="B97" s="124">
        <v>93</v>
      </c>
      <c r="C97" s="125" t="s">
        <v>568</v>
      </c>
      <c r="D97" s="222" t="s">
        <v>569</v>
      </c>
      <c r="E97" s="126">
        <v>479166</v>
      </c>
    </row>
    <row r="98" spans="2:5">
      <c r="B98" s="124">
        <v>94</v>
      </c>
      <c r="C98" s="125" t="s">
        <v>570</v>
      </c>
      <c r="D98" s="222" t="s">
        <v>571</v>
      </c>
      <c r="E98" s="126">
        <v>36029962</v>
      </c>
    </row>
    <row r="99" spans="2:5">
      <c r="B99" s="124">
        <v>95</v>
      </c>
      <c r="C99" s="125" t="s">
        <v>572</v>
      </c>
      <c r="D99" s="222" t="s">
        <v>573</v>
      </c>
      <c r="E99" s="126">
        <v>15000</v>
      </c>
    </row>
    <row r="100" spans="2:5">
      <c r="B100" s="124">
        <v>96</v>
      </c>
      <c r="C100" s="125" t="s">
        <v>574</v>
      </c>
      <c r="D100" s="222" t="s">
        <v>575</v>
      </c>
      <c r="E100" s="127">
        <v>545569</v>
      </c>
    </row>
    <row r="101" spans="2:5">
      <c r="B101" s="124">
        <v>97</v>
      </c>
      <c r="C101" s="125" t="s">
        <v>576</v>
      </c>
      <c r="D101" s="222" t="s">
        <v>577</v>
      </c>
      <c r="E101" s="127">
        <v>3258512822</v>
      </c>
    </row>
    <row r="102" spans="2:5">
      <c r="B102" s="124">
        <v>98</v>
      </c>
      <c r="C102" s="128" t="s">
        <v>578</v>
      </c>
      <c r="D102" s="222" t="s">
        <v>579</v>
      </c>
      <c r="E102" s="127">
        <v>24000</v>
      </c>
    </row>
    <row r="103" spans="2:5">
      <c r="B103" s="124">
        <v>100</v>
      </c>
      <c r="C103" s="125" t="s">
        <v>580</v>
      </c>
      <c r="D103" s="222" t="s">
        <v>581</v>
      </c>
      <c r="E103" s="127">
        <v>478750</v>
      </c>
    </row>
    <row r="104" spans="2:5">
      <c r="B104" s="124">
        <v>101</v>
      </c>
      <c r="C104" s="125" t="s">
        <v>582</v>
      </c>
      <c r="D104" s="222" t="s">
        <v>583</v>
      </c>
      <c r="E104" s="127">
        <v>830798</v>
      </c>
    </row>
    <row r="105" spans="2:5">
      <c r="B105" s="124">
        <v>102</v>
      </c>
      <c r="C105" s="125" t="s">
        <v>365</v>
      </c>
      <c r="D105" s="222" t="s">
        <v>586</v>
      </c>
      <c r="E105" s="127">
        <v>5775683</v>
      </c>
    </row>
    <row r="106" spans="2:5">
      <c r="B106" s="124">
        <v>103</v>
      </c>
      <c r="C106" s="125" t="s">
        <v>587</v>
      </c>
      <c r="D106" s="222" t="s">
        <v>588</v>
      </c>
      <c r="E106" s="127">
        <v>1385000</v>
      </c>
    </row>
    <row r="107" spans="2:5">
      <c r="B107" s="124">
        <v>104</v>
      </c>
      <c r="C107" s="125" t="s">
        <v>215</v>
      </c>
      <c r="D107" s="222" t="s">
        <v>589</v>
      </c>
      <c r="E107" s="127">
        <v>169910</v>
      </c>
    </row>
    <row r="108" spans="2:5">
      <c r="B108" s="124">
        <v>105</v>
      </c>
      <c r="C108" s="125" t="s">
        <v>591</v>
      </c>
      <c r="D108" s="222" t="s">
        <v>592</v>
      </c>
      <c r="E108" s="127">
        <v>81000</v>
      </c>
    </row>
    <row r="109" spans="2:5">
      <c r="B109" s="124">
        <v>106</v>
      </c>
      <c r="C109" s="128" t="s">
        <v>593</v>
      </c>
      <c r="D109" s="222" t="s">
        <v>594</v>
      </c>
      <c r="E109" s="127">
        <v>911724</v>
      </c>
    </row>
    <row r="110" spans="2:5">
      <c r="B110" s="124">
        <v>107</v>
      </c>
      <c r="C110" s="128" t="s">
        <v>595</v>
      </c>
      <c r="D110" s="222" t="s">
        <v>596</v>
      </c>
      <c r="E110" s="127">
        <v>919740</v>
      </c>
    </row>
    <row r="111" spans="2:5">
      <c r="B111" s="124">
        <v>108</v>
      </c>
      <c r="C111" s="128" t="s">
        <v>597</v>
      </c>
      <c r="D111" s="222" t="s">
        <v>8184</v>
      </c>
      <c r="E111" s="127">
        <v>40000</v>
      </c>
    </row>
    <row r="112" spans="2:5">
      <c r="B112" s="124">
        <v>109</v>
      </c>
      <c r="C112" s="128" t="s">
        <v>600</v>
      </c>
      <c r="D112" s="222" t="s">
        <v>601</v>
      </c>
      <c r="E112" s="127">
        <v>2821449</v>
      </c>
    </row>
    <row r="113" spans="2:5">
      <c r="B113" s="124">
        <v>110</v>
      </c>
      <c r="C113" s="125" t="s">
        <v>602</v>
      </c>
      <c r="D113" s="222" t="s">
        <v>603</v>
      </c>
      <c r="E113" s="127">
        <v>4153000</v>
      </c>
    </row>
    <row r="114" spans="2:5">
      <c r="B114" s="124">
        <v>111</v>
      </c>
      <c r="C114" s="125" t="s">
        <v>604</v>
      </c>
      <c r="D114" s="222" t="s">
        <v>605</v>
      </c>
      <c r="E114" s="127">
        <v>12924942</v>
      </c>
    </row>
    <row r="115" spans="2:5">
      <c r="B115" s="124">
        <v>112</v>
      </c>
      <c r="C115" s="125" t="s">
        <v>606</v>
      </c>
      <c r="D115" s="222" t="s">
        <v>607</v>
      </c>
      <c r="E115" s="127">
        <v>761000</v>
      </c>
    </row>
    <row r="116" spans="2:5">
      <c r="B116" s="124">
        <v>113</v>
      </c>
      <c r="C116" s="125" t="s">
        <v>608</v>
      </c>
      <c r="D116" s="222" t="s">
        <v>609</v>
      </c>
      <c r="E116" s="127">
        <v>4208838385</v>
      </c>
    </row>
    <row r="117" spans="2:5">
      <c r="B117" s="124">
        <v>114</v>
      </c>
      <c r="C117" s="125" t="s">
        <v>612</v>
      </c>
      <c r="D117" s="222" t="s">
        <v>613</v>
      </c>
      <c r="E117" s="127">
        <v>144620861</v>
      </c>
    </row>
    <row r="118" spans="2:5">
      <c r="B118" s="124">
        <v>115</v>
      </c>
      <c r="C118" s="125" t="s">
        <v>614</v>
      </c>
      <c r="D118" s="222" t="s">
        <v>615</v>
      </c>
      <c r="E118" s="127">
        <v>344955</v>
      </c>
    </row>
    <row r="119" spans="2:5">
      <c r="B119" s="124">
        <v>116</v>
      </c>
      <c r="C119" s="125" t="s">
        <v>616</v>
      </c>
      <c r="D119" s="222" t="s">
        <v>617</v>
      </c>
      <c r="E119" s="127">
        <v>17000000</v>
      </c>
    </row>
    <row r="120" spans="2:5">
      <c r="B120" s="124">
        <v>117</v>
      </c>
      <c r="C120" s="125" t="s">
        <v>8185</v>
      </c>
      <c r="D120" s="222" t="s">
        <v>8186</v>
      </c>
      <c r="E120" s="127">
        <v>508424</v>
      </c>
    </row>
    <row r="121" spans="2:5">
      <c r="B121" s="124">
        <v>118</v>
      </c>
      <c r="C121" s="125" t="s">
        <v>15</v>
      </c>
      <c r="D121" s="222" t="s">
        <v>618</v>
      </c>
      <c r="E121" s="127">
        <v>15956838</v>
      </c>
    </row>
    <row r="122" spans="2:5">
      <c r="B122" s="124">
        <v>119</v>
      </c>
      <c r="C122" s="125" t="s">
        <v>619</v>
      </c>
      <c r="D122" s="222" t="s">
        <v>620</v>
      </c>
      <c r="E122" s="127">
        <v>920246295</v>
      </c>
    </row>
    <row r="123" spans="2:5">
      <c r="B123" s="124">
        <v>120</v>
      </c>
      <c r="C123" s="125" t="s">
        <v>623</v>
      </c>
      <c r="D123" s="222" t="s">
        <v>624</v>
      </c>
      <c r="E123" s="127">
        <v>278850350</v>
      </c>
    </row>
    <row r="124" spans="2:5">
      <c r="B124" s="124">
        <v>121</v>
      </c>
      <c r="C124" s="125" t="s">
        <v>625</v>
      </c>
      <c r="D124" s="222" t="s">
        <v>626</v>
      </c>
      <c r="E124" s="127">
        <v>620000</v>
      </c>
    </row>
    <row r="125" spans="2:5">
      <c r="B125" s="124">
        <v>122</v>
      </c>
      <c r="C125" s="125" t="s">
        <v>627</v>
      </c>
      <c r="D125" s="222" t="s">
        <v>628</v>
      </c>
      <c r="E125" s="127">
        <v>81601149</v>
      </c>
    </row>
    <row r="126" spans="2:5">
      <c r="B126" s="124">
        <v>123</v>
      </c>
      <c r="C126" s="125" t="s">
        <v>629</v>
      </c>
      <c r="D126" s="222" t="s">
        <v>630</v>
      </c>
      <c r="E126" s="127">
        <v>40168</v>
      </c>
    </row>
    <row r="127" spans="2:5" ht="14.45" customHeight="1">
      <c r="B127" s="419" t="s">
        <v>1450</v>
      </c>
      <c r="C127" s="420"/>
      <c r="D127" s="421"/>
      <c r="E127" s="176">
        <f>SUM(E5:E126)</f>
        <v>40635663374</v>
      </c>
    </row>
  </sheetData>
  <mergeCells count="1">
    <mergeCell ref="B127:D127"/>
  </mergeCells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97BD-7FBD-4502-9248-20DF8AA83410}">
  <sheetPr>
    <tabColor theme="9"/>
  </sheetPr>
  <dimension ref="B1:G297"/>
  <sheetViews>
    <sheetView showGridLines="0" zoomScale="115" zoomScaleNormal="115" workbookViewId="0">
      <pane ySplit="4" topLeftCell="A5" activePane="bottomLeft" state="frozen"/>
      <selection pane="bottomLeft" activeCell="E301" sqref="E301"/>
    </sheetView>
  </sheetViews>
  <sheetFormatPr defaultColWidth="11.5703125" defaultRowHeight="13.9"/>
  <cols>
    <col min="1" max="1" width="11.5703125" style="5"/>
    <col min="2" max="2" width="45.42578125" style="5" bestFit="1" customWidth="1"/>
    <col min="3" max="3" width="13.5703125" style="5" bestFit="1" customWidth="1"/>
    <col min="4" max="4" width="16.85546875" style="52" bestFit="1" customWidth="1"/>
    <col min="5" max="5" width="31.140625" style="5" customWidth="1"/>
    <col min="6" max="6" width="20.140625" style="5" bestFit="1" customWidth="1"/>
    <col min="7" max="7" width="14.85546875" style="5" bestFit="1" customWidth="1"/>
    <col min="8" max="16384" width="11.5703125" style="5"/>
  </cols>
  <sheetData>
    <row r="1" spans="2:4">
      <c r="B1" s="15" t="s">
        <v>8187</v>
      </c>
    </row>
    <row r="3" spans="2:4">
      <c r="B3" s="15" t="s">
        <v>8188</v>
      </c>
    </row>
    <row r="4" spans="2:4">
      <c r="B4" s="175" t="s">
        <v>8168</v>
      </c>
      <c r="C4" s="175" t="s">
        <v>3</v>
      </c>
      <c r="D4" s="175" t="s">
        <v>7453</v>
      </c>
    </row>
    <row r="5" spans="2:4">
      <c r="B5" s="134" t="s">
        <v>5</v>
      </c>
      <c r="C5" s="134" t="s">
        <v>17</v>
      </c>
      <c r="D5" s="143">
        <v>150000</v>
      </c>
    </row>
    <row r="6" spans="2:4">
      <c r="B6" s="134" t="s">
        <v>7</v>
      </c>
      <c r="C6" s="134" t="s">
        <v>6</v>
      </c>
      <c r="D6" s="143">
        <v>6880000</v>
      </c>
    </row>
    <row r="7" spans="2:4">
      <c r="B7" s="134" t="s">
        <v>8</v>
      </c>
      <c r="C7" s="134" t="s">
        <v>17</v>
      </c>
      <c r="D7" s="143">
        <v>5000000</v>
      </c>
    </row>
    <row r="8" spans="2:4">
      <c r="B8" s="134" t="s">
        <v>10</v>
      </c>
      <c r="C8" s="134" t="s">
        <v>9</v>
      </c>
      <c r="D8" s="143">
        <v>5852000</v>
      </c>
    </row>
    <row r="9" spans="2:4">
      <c r="B9" s="134" t="s">
        <v>11</v>
      </c>
      <c r="C9" s="134" t="s">
        <v>17</v>
      </c>
      <c r="D9" s="143">
        <v>31000</v>
      </c>
    </row>
    <row r="10" spans="2:4">
      <c r="B10" s="134" t="s">
        <v>12</v>
      </c>
      <c r="C10" s="134" t="s">
        <v>17</v>
      </c>
      <c r="D10" s="143">
        <v>5000000</v>
      </c>
    </row>
    <row r="11" spans="2:4">
      <c r="B11" s="134" t="s">
        <v>14</v>
      </c>
      <c r="C11" s="134" t="s">
        <v>13</v>
      </c>
      <c r="D11" s="143">
        <v>10000000</v>
      </c>
    </row>
    <row r="12" spans="2:4">
      <c r="B12" s="134" t="s">
        <v>16</v>
      </c>
      <c r="C12" s="134" t="s">
        <v>15</v>
      </c>
      <c r="D12" s="143">
        <v>976000</v>
      </c>
    </row>
    <row r="13" spans="2:4">
      <c r="B13" s="134" t="s">
        <v>18</v>
      </c>
      <c r="C13" s="134" t="s">
        <v>17</v>
      </c>
      <c r="D13" s="143">
        <v>1000000</v>
      </c>
    </row>
    <row r="14" spans="2:4">
      <c r="B14" s="134" t="s">
        <v>19</v>
      </c>
      <c r="C14" s="134" t="s">
        <v>17</v>
      </c>
      <c r="D14" s="143">
        <v>800000</v>
      </c>
    </row>
    <row r="15" spans="2:4">
      <c r="B15" s="134" t="s">
        <v>20</v>
      </c>
      <c r="C15" s="134" t="s">
        <v>17</v>
      </c>
      <c r="D15" s="143">
        <v>920000</v>
      </c>
    </row>
    <row r="16" spans="2:4">
      <c r="B16" s="134" t="s">
        <v>22</v>
      </c>
      <c r="C16" s="134" t="s">
        <v>21</v>
      </c>
      <c r="D16" s="143">
        <v>5000000</v>
      </c>
    </row>
    <row r="17" spans="2:4">
      <c r="B17" s="134" t="s">
        <v>23</v>
      </c>
      <c r="C17" s="134" t="s">
        <v>17</v>
      </c>
      <c r="D17" s="143">
        <v>780000</v>
      </c>
    </row>
    <row r="18" spans="2:4">
      <c r="B18" s="134" t="s">
        <v>25</v>
      </c>
      <c r="C18" s="134" t="s">
        <v>24</v>
      </c>
      <c r="D18" s="143">
        <v>120000</v>
      </c>
    </row>
    <row r="19" spans="2:4">
      <c r="B19" s="134" t="s">
        <v>27</v>
      </c>
      <c r="C19" s="134" t="s">
        <v>26</v>
      </c>
      <c r="D19" s="143">
        <v>15000000</v>
      </c>
    </row>
    <row r="20" spans="2:4">
      <c r="B20" s="134" t="s">
        <v>28</v>
      </c>
      <c r="C20" s="134" t="s">
        <v>17</v>
      </c>
      <c r="D20" s="143">
        <v>110000</v>
      </c>
    </row>
    <row r="21" spans="2:4">
      <c r="B21" s="134" t="s">
        <v>29</v>
      </c>
      <c r="C21" s="134" t="s">
        <v>17</v>
      </c>
      <c r="D21" s="143">
        <v>50000</v>
      </c>
    </row>
    <row r="22" spans="2:4">
      <c r="B22" s="134" t="s">
        <v>30</v>
      </c>
      <c r="C22" s="134" t="s">
        <v>17</v>
      </c>
      <c r="D22" s="143">
        <v>5000000</v>
      </c>
    </row>
    <row r="23" spans="2:4">
      <c r="B23" s="134" t="s">
        <v>31</v>
      </c>
      <c r="C23" s="134" t="s">
        <v>17</v>
      </c>
      <c r="D23" s="143">
        <v>15050000</v>
      </c>
    </row>
    <row r="24" spans="2:4">
      <c r="B24" s="134" t="s">
        <v>33</v>
      </c>
      <c r="C24" s="134" t="s">
        <v>8189</v>
      </c>
      <c r="D24" s="143">
        <v>2384300</v>
      </c>
    </row>
    <row r="25" spans="2:4">
      <c r="B25" s="134" t="s">
        <v>35</v>
      </c>
      <c r="C25" s="134" t="s">
        <v>34</v>
      </c>
      <c r="D25" s="143">
        <v>260000</v>
      </c>
    </row>
    <row r="26" spans="2:4">
      <c r="B26" s="134" t="s">
        <v>36</v>
      </c>
      <c r="C26" s="134" t="s">
        <v>17</v>
      </c>
      <c r="D26" s="143">
        <v>15800000</v>
      </c>
    </row>
    <row r="27" spans="2:4">
      <c r="B27" s="134" t="s">
        <v>364</v>
      </c>
      <c r="C27" s="134" t="s">
        <v>363</v>
      </c>
      <c r="D27" s="143">
        <v>25700000</v>
      </c>
    </row>
    <row r="28" spans="2:4">
      <c r="B28" s="134" t="s">
        <v>37</v>
      </c>
      <c r="C28" s="134" t="s">
        <v>17</v>
      </c>
      <c r="D28" s="143">
        <v>500000</v>
      </c>
    </row>
    <row r="29" spans="2:4">
      <c r="B29" s="134" t="s">
        <v>38</v>
      </c>
      <c r="C29" s="134" t="s">
        <v>17</v>
      </c>
      <c r="D29" s="143">
        <v>15000000</v>
      </c>
    </row>
    <row r="30" spans="2:4">
      <c r="B30" s="134" t="s">
        <v>40</v>
      </c>
      <c r="C30" s="134" t="s">
        <v>39</v>
      </c>
      <c r="D30" s="143">
        <v>21600000</v>
      </c>
    </row>
    <row r="31" spans="2:4">
      <c r="B31" s="134" t="s">
        <v>42</v>
      </c>
      <c r="C31" s="134" t="s">
        <v>41</v>
      </c>
      <c r="D31" s="143">
        <v>5088000</v>
      </c>
    </row>
    <row r="32" spans="2:4">
      <c r="B32" s="134" t="s">
        <v>43</v>
      </c>
      <c r="C32" s="134" t="s">
        <v>17</v>
      </c>
      <c r="D32" s="143">
        <v>15000000</v>
      </c>
    </row>
    <row r="33" spans="2:4">
      <c r="B33" s="134" t="s">
        <v>44</v>
      </c>
      <c r="C33" s="134" t="s">
        <v>17</v>
      </c>
      <c r="D33" s="143">
        <v>6000000</v>
      </c>
    </row>
    <row r="34" spans="2:4">
      <c r="B34" s="134" t="s">
        <v>45</v>
      </c>
      <c r="C34" s="134" t="s">
        <v>17</v>
      </c>
      <c r="D34" s="143">
        <v>100000</v>
      </c>
    </row>
    <row r="35" spans="2:4">
      <c r="B35" s="134" t="s">
        <v>46</v>
      </c>
      <c r="C35" s="134" t="s">
        <v>17</v>
      </c>
      <c r="D35" s="143">
        <v>256000</v>
      </c>
    </row>
    <row r="36" spans="2:4">
      <c r="B36" s="134" t="s">
        <v>47</v>
      </c>
      <c r="C36" s="134" t="s">
        <v>17</v>
      </c>
      <c r="D36" s="143">
        <v>50000</v>
      </c>
    </row>
    <row r="37" spans="2:4">
      <c r="B37" s="134" t="s">
        <v>48</v>
      </c>
      <c r="C37" s="134" t="s">
        <v>17</v>
      </c>
      <c r="D37" s="143">
        <v>50000</v>
      </c>
    </row>
    <row r="38" spans="2:4">
      <c r="B38" s="134" t="s">
        <v>49</v>
      </c>
      <c r="C38" s="134" t="s">
        <v>17</v>
      </c>
      <c r="D38" s="143">
        <v>5100000</v>
      </c>
    </row>
    <row r="39" spans="2:4">
      <c r="B39" s="134" t="s">
        <v>51</v>
      </c>
      <c r="C39" s="134" t="s">
        <v>50</v>
      </c>
      <c r="D39" s="143">
        <v>101431000</v>
      </c>
    </row>
    <row r="40" spans="2:4">
      <c r="B40" s="134" t="s">
        <v>53</v>
      </c>
      <c r="C40" s="134" t="s">
        <v>52</v>
      </c>
      <c r="D40" s="143">
        <v>5000000</v>
      </c>
    </row>
    <row r="41" spans="2:4">
      <c r="B41" s="134" t="s">
        <v>55</v>
      </c>
      <c r="C41" s="134" t="s">
        <v>54</v>
      </c>
      <c r="D41" s="143">
        <v>600000</v>
      </c>
    </row>
    <row r="42" spans="2:4">
      <c r="B42" s="134" t="s">
        <v>56</v>
      </c>
      <c r="C42" s="134" t="s">
        <v>17</v>
      </c>
      <c r="D42" s="143">
        <v>5050000</v>
      </c>
    </row>
    <row r="43" spans="2:4">
      <c r="B43" s="134" t="s">
        <v>57</v>
      </c>
      <c r="C43" s="134" t="s">
        <v>17</v>
      </c>
      <c r="D43" s="143">
        <v>6304000</v>
      </c>
    </row>
    <row r="44" spans="2:4">
      <c r="B44" s="134" t="s">
        <v>58</v>
      </c>
      <c r="C44" s="134" t="s">
        <v>17</v>
      </c>
      <c r="D44" s="143">
        <v>50000</v>
      </c>
    </row>
    <row r="45" spans="2:4">
      <c r="B45" s="134" t="s">
        <v>59</v>
      </c>
      <c r="C45" s="134" t="s">
        <v>17</v>
      </c>
      <c r="D45" s="143">
        <v>5000000</v>
      </c>
    </row>
    <row r="46" spans="2:4">
      <c r="B46" s="134" t="s">
        <v>60</v>
      </c>
      <c r="C46" s="134" t="s">
        <v>17</v>
      </c>
      <c r="D46" s="143">
        <v>50000</v>
      </c>
    </row>
    <row r="47" spans="2:4">
      <c r="B47" s="134" t="s">
        <v>61</v>
      </c>
      <c r="C47" s="134" t="s">
        <v>17</v>
      </c>
      <c r="D47" s="143">
        <v>500000</v>
      </c>
    </row>
    <row r="48" spans="2:4">
      <c r="B48" s="134" t="s">
        <v>63</v>
      </c>
      <c r="C48" s="134" t="s">
        <v>62</v>
      </c>
      <c r="D48" s="143">
        <v>5924000</v>
      </c>
    </row>
    <row r="49" spans="2:4">
      <c r="B49" s="134" t="s">
        <v>65</v>
      </c>
      <c r="C49" s="134" t="s">
        <v>64</v>
      </c>
      <c r="D49" s="143">
        <v>9500000</v>
      </c>
    </row>
    <row r="50" spans="2:4">
      <c r="B50" s="134" t="s">
        <v>66</v>
      </c>
      <c r="C50" s="134" t="s">
        <v>17</v>
      </c>
      <c r="D50" s="143">
        <v>11300000</v>
      </c>
    </row>
    <row r="51" spans="2:4">
      <c r="B51" s="134" t="s">
        <v>67</v>
      </c>
      <c r="C51" s="134" t="s">
        <v>17</v>
      </c>
      <c r="D51" s="143">
        <v>50000</v>
      </c>
    </row>
    <row r="52" spans="2:4">
      <c r="B52" s="134" t="s">
        <v>69</v>
      </c>
      <c r="C52" s="134" t="s">
        <v>68</v>
      </c>
      <c r="D52" s="143">
        <v>12000000</v>
      </c>
    </row>
    <row r="53" spans="2:4">
      <c r="B53" s="134" t="s">
        <v>70</v>
      </c>
      <c r="C53" s="134" t="s">
        <v>17</v>
      </c>
      <c r="D53" s="143">
        <v>184000</v>
      </c>
    </row>
    <row r="54" spans="2:4">
      <c r="B54" s="134" t="s">
        <v>71</v>
      </c>
      <c r="C54" s="134" t="s">
        <v>17</v>
      </c>
      <c r="D54" s="143">
        <v>500000</v>
      </c>
    </row>
    <row r="55" spans="2:4">
      <c r="B55" s="134" t="s">
        <v>72</v>
      </c>
      <c r="C55" s="134" t="s">
        <v>17</v>
      </c>
      <c r="D55" s="143">
        <v>6500000</v>
      </c>
    </row>
    <row r="56" spans="2:4">
      <c r="B56" s="134" t="s">
        <v>73</v>
      </c>
      <c r="C56" s="134" t="s">
        <v>17</v>
      </c>
      <c r="D56" s="143">
        <v>1600000</v>
      </c>
    </row>
    <row r="57" spans="2:4">
      <c r="B57" s="134" t="s">
        <v>74</v>
      </c>
      <c r="C57" s="134" t="s">
        <v>17</v>
      </c>
      <c r="D57" s="143">
        <v>345000</v>
      </c>
    </row>
    <row r="58" spans="2:4">
      <c r="B58" s="134" t="s">
        <v>75</v>
      </c>
      <c r="C58" s="134" t="s">
        <v>17</v>
      </c>
      <c r="D58" s="143">
        <v>50000</v>
      </c>
    </row>
    <row r="59" spans="2:4">
      <c r="B59" s="134" t="s">
        <v>77</v>
      </c>
      <c r="C59" s="134" t="s">
        <v>76</v>
      </c>
      <c r="D59" s="143">
        <v>13375540</v>
      </c>
    </row>
    <row r="60" spans="2:4">
      <c r="B60" s="134" t="s">
        <v>78</v>
      </c>
      <c r="C60" s="134" t="s">
        <v>17</v>
      </c>
      <c r="D60" s="143">
        <v>50000</v>
      </c>
    </row>
    <row r="61" spans="2:4">
      <c r="B61" s="134" t="s">
        <v>79</v>
      </c>
      <c r="C61" s="134" t="s">
        <v>17</v>
      </c>
      <c r="D61" s="143">
        <v>50000</v>
      </c>
    </row>
    <row r="62" spans="2:4">
      <c r="B62" s="134" t="s">
        <v>81</v>
      </c>
      <c r="C62" s="134" t="s">
        <v>80</v>
      </c>
      <c r="D62" s="143">
        <v>1545000</v>
      </c>
    </row>
    <row r="63" spans="2:4">
      <c r="B63" s="134" t="s">
        <v>82</v>
      </c>
      <c r="C63" s="134" t="s">
        <v>17</v>
      </c>
      <c r="D63" s="143">
        <v>1000000</v>
      </c>
    </row>
    <row r="64" spans="2:4">
      <c r="B64" s="134" t="s">
        <v>84</v>
      </c>
      <c r="C64" s="134" t="s">
        <v>83</v>
      </c>
      <c r="D64" s="143">
        <v>80000</v>
      </c>
    </row>
    <row r="65" spans="2:4">
      <c r="B65" s="134" t="s">
        <v>85</v>
      </c>
      <c r="C65" s="134" t="s">
        <v>17</v>
      </c>
      <c r="D65" s="143">
        <v>5000000</v>
      </c>
    </row>
    <row r="66" spans="2:4">
      <c r="B66" s="134" t="s">
        <v>87</v>
      </c>
      <c r="C66" s="134" t="s">
        <v>86</v>
      </c>
      <c r="D66" s="143">
        <v>3370000</v>
      </c>
    </row>
    <row r="67" spans="2:4">
      <c r="B67" s="134" t="s">
        <v>89</v>
      </c>
      <c r="C67" s="134" t="s">
        <v>88</v>
      </c>
      <c r="D67" s="143">
        <v>1929000</v>
      </c>
    </row>
    <row r="68" spans="2:4">
      <c r="B68" s="134" t="s">
        <v>91</v>
      </c>
      <c r="C68" s="134" t="s">
        <v>90</v>
      </c>
      <c r="D68" s="143">
        <v>250000</v>
      </c>
    </row>
    <row r="69" spans="2:4">
      <c r="B69" s="134" t="s">
        <v>93</v>
      </c>
      <c r="C69" s="134" t="s">
        <v>92</v>
      </c>
      <c r="D69" s="143">
        <v>31925000</v>
      </c>
    </row>
    <row r="70" spans="2:4">
      <c r="B70" s="134" t="s">
        <v>94</v>
      </c>
      <c r="C70" s="134" t="s">
        <v>17</v>
      </c>
      <c r="D70" s="143">
        <v>50000</v>
      </c>
    </row>
    <row r="71" spans="2:4">
      <c r="B71" s="134" t="s">
        <v>95</v>
      </c>
      <c r="C71" s="134" t="s">
        <v>17</v>
      </c>
      <c r="D71" s="143">
        <v>1305000</v>
      </c>
    </row>
    <row r="72" spans="2:4">
      <c r="B72" s="134" t="s">
        <v>97</v>
      </c>
      <c r="C72" s="134" t="s">
        <v>96</v>
      </c>
      <c r="D72" s="143">
        <v>5000000</v>
      </c>
    </row>
    <row r="73" spans="2:4">
      <c r="B73" s="134" t="s">
        <v>99</v>
      </c>
      <c r="C73" s="134" t="s">
        <v>98</v>
      </c>
      <c r="D73" s="143">
        <v>18000000</v>
      </c>
    </row>
    <row r="74" spans="2:4">
      <c r="B74" s="134" t="s">
        <v>100</v>
      </c>
      <c r="C74" s="134" t="s">
        <v>17</v>
      </c>
      <c r="D74" s="143">
        <v>50000</v>
      </c>
    </row>
    <row r="75" spans="2:4">
      <c r="B75" s="134" t="s">
        <v>101</v>
      </c>
      <c r="C75" s="134" t="s">
        <v>17</v>
      </c>
      <c r="D75" s="143">
        <v>5050000</v>
      </c>
    </row>
    <row r="76" spans="2:4">
      <c r="B76" s="134" t="s">
        <v>102</v>
      </c>
      <c r="C76" s="134" t="s">
        <v>17</v>
      </c>
      <c r="D76" s="143">
        <v>11000000</v>
      </c>
    </row>
    <row r="77" spans="2:4">
      <c r="B77" s="134" t="s">
        <v>103</v>
      </c>
      <c r="C77" s="134" t="s">
        <v>17</v>
      </c>
      <c r="D77" s="143">
        <v>31709000</v>
      </c>
    </row>
    <row r="78" spans="2:4">
      <c r="B78" s="134" t="s">
        <v>104</v>
      </c>
      <c r="C78" s="134" t="s">
        <v>17</v>
      </c>
      <c r="D78" s="143">
        <v>38100000</v>
      </c>
    </row>
    <row r="79" spans="2:4">
      <c r="B79" s="134" t="s">
        <v>105</v>
      </c>
      <c r="C79" s="134" t="s">
        <v>17</v>
      </c>
      <c r="D79" s="143">
        <v>471200</v>
      </c>
    </row>
    <row r="80" spans="2:4">
      <c r="B80" s="134" t="s">
        <v>106</v>
      </c>
      <c r="C80" s="134" t="s">
        <v>17</v>
      </c>
      <c r="D80" s="143">
        <v>20000000</v>
      </c>
    </row>
    <row r="81" spans="2:4">
      <c r="B81" s="134" t="s">
        <v>107</v>
      </c>
      <c r="C81" s="134" t="s">
        <v>17</v>
      </c>
      <c r="D81" s="143">
        <v>50000</v>
      </c>
    </row>
    <row r="82" spans="2:4">
      <c r="B82" s="134" t="s">
        <v>109</v>
      </c>
      <c r="C82" s="134" t="s">
        <v>108</v>
      </c>
      <c r="D82" s="143">
        <v>1500000</v>
      </c>
    </row>
    <row r="83" spans="2:4">
      <c r="B83" s="134" t="s">
        <v>110</v>
      </c>
      <c r="C83" s="134" t="s">
        <v>17</v>
      </c>
      <c r="D83" s="143">
        <v>5000000</v>
      </c>
    </row>
    <row r="84" spans="2:4">
      <c r="B84" s="134" t="s">
        <v>111</v>
      </c>
      <c r="C84" s="134" t="s">
        <v>17</v>
      </c>
      <c r="D84" s="143">
        <v>50000</v>
      </c>
    </row>
    <row r="85" spans="2:4">
      <c r="B85" s="134" t="s">
        <v>113</v>
      </c>
      <c r="C85" s="134" t="s">
        <v>112</v>
      </c>
      <c r="D85" s="143">
        <v>50000</v>
      </c>
    </row>
    <row r="86" spans="2:4">
      <c r="B86" s="134" t="s">
        <v>114</v>
      </c>
      <c r="C86" s="134" t="s">
        <v>17</v>
      </c>
      <c r="D86" s="143">
        <v>1000000</v>
      </c>
    </row>
    <row r="87" spans="2:4">
      <c r="B87" s="134" t="s">
        <v>115</v>
      </c>
      <c r="C87" s="134" t="s">
        <v>17</v>
      </c>
      <c r="D87" s="143">
        <v>50000</v>
      </c>
    </row>
    <row r="88" spans="2:4">
      <c r="B88" s="134" t="s">
        <v>116</v>
      </c>
      <c r="C88" s="134" t="s">
        <v>17</v>
      </c>
      <c r="D88" s="143">
        <v>5000000</v>
      </c>
    </row>
    <row r="89" spans="2:4">
      <c r="B89" s="134" t="s">
        <v>118</v>
      </c>
      <c r="C89" s="134" t="s">
        <v>117</v>
      </c>
      <c r="D89" s="143">
        <v>7000000</v>
      </c>
    </row>
    <row r="90" spans="2:4">
      <c r="B90" s="134" t="s">
        <v>120</v>
      </c>
      <c r="C90" s="134" t="s">
        <v>119</v>
      </c>
      <c r="D90" s="143">
        <v>1485000</v>
      </c>
    </row>
    <row r="91" spans="2:4">
      <c r="B91" s="134" t="s">
        <v>121</v>
      </c>
      <c r="C91" s="134" t="s">
        <v>17</v>
      </c>
      <c r="D91" s="143">
        <v>5000000</v>
      </c>
    </row>
    <row r="92" spans="2:4">
      <c r="B92" s="134" t="s">
        <v>122</v>
      </c>
      <c r="C92" s="134" t="s">
        <v>17</v>
      </c>
      <c r="D92" s="143">
        <v>5112000</v>
      </c>
    </row>
    <row r="93" spans="2:4">
      <c r="B93" s="134" t="s">
        <v>123</v>
      </c>
      <c r="C93" s="134" t="s">
        <v>17</v>
      </c>
      <c r="D93" s="143">
        <v>4100000</v>
      </c>
    </row>
    <row r="94" spans="2:4">
      <c r="B94" s="134" t="s">
        <v>124</v>
      </c>
      <c r="C94" s="134" t="s">
        <v>17</v>
      </c>
      <c r="D94" s="143">
        <v>500000</v>
      </c>
    </row>
    <row r="95" spans="2:4">
      <c r="B95" s="134" t="s">
        <v>8190</v>
      </c>
      <c r="C95" s="134" t="s">
        <v>17</v>
      </c>
      <c r="D95" s="143">
        <v>1128000</v>
      </c>
    </row>
    <row r="96" spans="2:4">
      <c r="B96" s="304" t="s">
        <v>8191</v>
      </c>
      <c r="C96" s="134" t="s">
        <v>17</v>
      </c>
      <c r="D96" s="143">
        <v>12750000</v>
      </c>
    </row>
    <row r="97" spans="2:4">
      <c r="B97" s="134" t="s">
        <v>8192</v>
      </c>
      <c r="C97" s="134" t="s">
        <v>365</v>
      </c>
      <c r="D97" s="143">
        <v>500000</v>
      </c>
    </row>
    <row r="98" spans="2:4">
      <c r="B98" s="134" t="s">
        <v>126</v>
      </c>
      <c r="C98" s="134" t="s">
        <v>125</v>
      </c>
      <c r="D98" s="143">
        <v>16996000</v>
      </c>
    </row>
    <row r="99" spans="2:4">
      <c r="B99" s="134" t="s">
        <v>128</v>
      </c>
      <c r="C99" s="134" t="s">
        <v>127</v>
      </c>
      <c r="D99" s="143">
        <v>6220000</v>
      </c>
    </row>
    <row r="100" spans="2:4">
      <c r="B100" s="134" t="s">
        <v>130</v>
      </c>
      <c r="C100" s="134" t="s">
        <v>129</v>
      </c>
      <c r="D100" s="143">
        <v>15050000</v>
      </c>
    </row>
    <row r="101" spans="2:4">
      <c r="B101" s="134" t="s">
        <v>131</v>
      </c>
      <c r="C101" s="134" t="s">
        <v>17</v>
      </c>
      <c r="D101" s="143">
        <v>630000</v>
      </c>
    </row>
    <row r="102" spans="2:4">
      <c r="B102" s="134" t="s">
        <v>133</v>
      </c>
      <c r="C102" s="134" t="s">
        <v>132</v>
      </c>
      <c r="D102" s="143">
        <v>4334500</v>
      </c>
    </row>
    <row r="103" spans="2:4">
      <c r="B103" s="134" t="s">
        <v>134</v>
      </c>
      <c r="C103" s="134" t="s">
        <v>17</v>
      </c>
      <c r="D103" s="143">
        <v>5000000</v>
      </c>
    </row>
    <row r="104" spans="2:4">
      <c r="B104" s="134" t="s">
        <v>136</v>
      </c>
      <c r="C104" s="134" t="s">
        <v>135</v>
      </c>
      <c r="D104" s="143">
        <v>5000000</v>
      </c>
    </row>
    <row r="105" spans="2:4">
      <c r="B105" s="134" t="s">
        <v>138</v>
      </c>
      <c r="C105" s="134" t="s">
        <v>137</v>
      </c>
      <c r="D105" s="143">
        <v>5000000</v>
      </c>
    </row>
    <row r="106" spans="2:4">
      <c r="B106" s="134" t="s">
        <v>139</v>
      </c>
      <c r="C106" s="134" t="s">
        <v>17</v>
      </c>
      <c r="D106" s="143">
        <v>7100000</v>
      </c>
    </row>
    <row r="107" spans="2:4">
      <c r="B107" s="134" t="s">
        <v>140</v>
      </c>
      <c r="C107" s="134" t="s">
        <v>17</v>
      </c>
      <c r="D107" s="143">
        <v>5000000</v>
      </c>
    </row>
    <row r="108" spans="2:4">
      <c r="B108" s="134" t="s">
        <v>141</v>
      </c>
      <c r="C108" s="134" t="s">
        <v>17</v>
      </c>
      <c r="D108" s="143">
        <v>10000000</v>
      </c>
    </row>
    <row r="109" spans="2:4">
      <c r="B109" s="134" t="s">
        <v>142</v>
      </c>
      <c r="C109" s="134" t="s">
        <v>17</v>
      </c>
      <c r="D109" s="143">
        <v>15600000</v>
      </c>
    </row>
    <row r="110" spans="2:4">
      <c r="B110" s="134" t="s">
        <v>144</v>
      </c>
      <c r="C110" s="134" t="s">
        <v>143</v>
      </c>
      <c r="D110" s="143">
        <v>625000</v>
      </c>
    </row>
    <row r="111" spans="2:4">
      <c r="B111" s="134" t="s">
        <v>145</v>
      </c>
      <c r="C111" s="134" t="s">
        <v>17</v>
      </c>
      <c r="D111" s="143">
        <v>150000</v>
      </c>
    </row>
    <row r="112" spans="2:4">
      <c r="B112" s="134" t="s">
        <v>146</v>
      </c>
      <c r="C112" s="134" t="s">
        <v>17</v>
      </c>
      <c r="D112" s="143">
        <v>5000000</v>
      </c>
    </row>
    <row r="113" spans="2:4">
      <c r="B113" s="134" t="s">
        <v>147</v>
      </c>
      <c r="C113" s="134" t="s">
        <v>17</v>
      </c>
      <c r="D113" s="143">
        <v>400000</v>
      </c>
    </row>
    <row r="114" spans="2:4">
      <c r="B114" s="134" t="s">
        <v>149</v>
      </c>
      <c r="C114" s="134" t="s">
        <v>148</v>
      </c>
      <c r="D114" s="143">
        <v>8019515</v>
      </c>
    </row>
    <row r="115" spans="2:4">
      <c r="B115" s="134" t="s">
        <v>151</v>
      </c>
      <c r="C115" s="134" t="s">
        <v>150</v>
      </c>
      <c r="D115" s="143">
        <v>7374544</v>
      </c>
    </row>
    <row r="116" spans="2:4">
      <c r="B116" s="134" t="s">
        <v>152</v>
      </c>
      <c r="C116" s="134" t="s">
        <v>17</v>
      </c>
      <c r="D116" s="143">
        <v>600000</v>
      </c>
    </row>
    <row r="117" spans="2:4">
      <c r="B117" s="134" t="s">
        <v>153</v>
      </c>
      <c r="C117" s="134" t="s">
        <v>17</v>
      </c>
      <c r="D117" s="143">
        <v>100000</v>
      </c>
    </row>
    <row r="118" spans="2:4">
      <c r="B118" s="134" t="s">
        <v>155</v>
      </c>
      <c r="C118" s="134" t="s">
        <v>154</v>
      </c>
      <c r="D118" s="143">
        <v>1712000</v>
      </c>
    </row>
    <row r="119" spans="2:4">
      <c r="B119" s="134" t="s">
        <v>156</v>
      </c>
      <c r="C119" s="134" t="s">
        <v>17</v>
      </c>
      <c r="D119" s="143">
        <v>5350000</v>
      </c>
    </row>
    <row r="120" spans="2:4">
      <c r="B120" s="134" t="s">
        <v>157</v>
      </c>
      <c r="C120" s="134" t="s">
        <v>17</v>
      </c>
      <c r="D120" s="143">
        <v>50000</v>
      </c>
    </row>
    <row r="121" spans="2:4">
      <c r="B121" s="134" t="s">
        <v>158</v>
      </c>
      <c r="C121" s="134" t="s">
        <v>17</v>
      </c>
      <c r="D121" s="143">
        <v>5050000</v>
      </c>
    </row>
    <row r="122" spans="2:4">
      <c r="B122" s="134" t="s">
        <v>160</v>
      </c>
      <c r="C122" s="134" t="s">
        <v>159</v>
      </c>
      <c r="D122" s="143">
        <v>5617500</v>
      </c>
    </row>
    <row r="123" spans="2:4">
      <c r="B123" s="134" t="s">
        <v>161</v>
      </c>
      <c r="C123" s="134" t="s">
        <v>17</v>
      </c>
      <c r="D123" s="143">
        <v>5000000</v>
      </c>
    </row>
    <row r="124" spans="2:4">
      <c r="B124" s="134" t="s">
        <v>162</v>
      </c>
      <c r="C124" s="134" t="s">
        <v>17</v>
      </c>
      <c r="D124" s="143">
        <v>15000000</v>
      </c>
    </row>
    <row r="125" spans="2:4">
      <c r="B125" s="134" t="s">
        <v>164</v>
      </c>
      <c r="C125" s="134" t="s">
        <v>163</v>
      </c>
      <c r="D125" s="143">
        <v>1500000</v>
      </c>
    </row>
    <row r="126" spans="2:4">
      <c r="B126" s="134" t="s">
        <v>165</v>
      </c>
      <c r="C126" s="134" t="s">
        <v>17</v>
      </c>
      <c r="D126" s="143">
        <v>50000</v>
      </c>
    </row>
    <row r="127" spans="2:4">
      <c r="B127" s="134" t="s">
        <v>167</v>
      </c>
      <c r="C127" s="134" t="s">
        <v>166</v>
      </c>
      <c r="D127" s="143">
        <v>850000</v>
      </c>
    </row>
    <row r="128" spans="2:4">
      <c r="B128" s="134" t="s">
        <v>168</v>
      </c>
      <c r="C128" s="134" t="s">
        <v>17</v>
      </c>
      <c r="D128" s="143">
        <v>400000</v>
      </c>
    </row>
    <row r="129" spans="2:4">
      <c r="B129" s="134" t="s">
        <v>169</v>
      </c>
      <c r="C129" s="134" t="s">
        <v>17</v>
      </c>
      <c r="D129" s="143">
        <v>50000</v>
      </c>
    </row>
    <row r="130" spans="2:4">
      <c r="B130" s="134" t="s">
        <v>170</v>
      </c>
      <c r="C130" s="134" t="s">
        <v>17</v>
      </c>
      <c r="D130" s="143">
        <v>5000000</v>
      </c>
    </row>
    <row r="131" spans="2:4">
      <c r="B131" s="134" t="s">
        <v>171</v>
      </c>
      <c r="C131" s="134" t="s">
        <v>17</v>
      </c>
      <c r="D131" s="143">
        <v>5620000</v>
      </c>
    </row>
    <row r="132" spans="2:4">
      <c r="B132" s="134" t="s">
        <v>172</v>
      </c>
      <c r="C132" s="134" t="s">
        <v>17</v>
      </c>
      <c r="D132" s="143">
        <v>5050000</v>
      </c>
    </row>
    <row r="133" spans="2:4">
      <c r="B133" s="134" t="s">
        <v>173</v>
      </c>
      <c r="C133" s="134" t="s">
        <v>17</v>
      </c>
      <c r="D133" s="143">
        <v>180000</v>
      </c>
    </row>
    <row r="134" spans="2:4">
      <c r="B134" s="134" t="s">
        <v>174</v>
      </c>
      <c r="C134" s="134" t="s">
        <v>17</v>
      </c>
      <c r="D134" s="143">
        <v>5000000</v>
      </c>
    </row>
    <row r="135" spans="2:4">
      <c r="B135" s="134" t="s">
        <v>176</v>
      </c>
      <c r="C135" s="134" t="s">
        <v>175</v>
      </c>
      <c r="D135" s="143">
        <v>5620000</v>
      </c>
    </row>
    <row r="136" spans="2:4">
      <c r="B136" s="134" t="s">
        <v>177</v>
      </c>
      <c r="C136" s="134" t="s">
        <v>17</v>
      </c>
      <c r="D136" s="143">
        <v>50000</v>
      </c>
    </row>
    <row r="137" spans="2:4">
      <c r="B137" s="134" t="s">
        <v>178</v>
      </c>
      <c r="C137" s="134" t="s">
        <v>17</v>
      </c>
      <c r="D137" s="143">
        <v>550000</v>
      </c>
    </row>
    <row r="138" spans="2:4">
      <c r="B138" s="134" t="s">
        <v>179</v>
      </c>
      <c r="C138" s="134" t="s">
        <v>17</v>
      </c>
      <c r="D138" s="143">
        <v>517500</v>
      </c>
    </row>
    <row r="139" spans="2:4">
      <c r="B139" s="134" t="s">
        <v>180</v>
      </c>
      <c r="C139" s="134" t="s">
        <v>17</v>
      </c>
      <c r="D139" s="143">
        <v>100000</v>
      </c>
    </row>
    <row r="140" spans="2:4">
      <c r="B140" s="134" t="s">
        <v>181</v>
      </c>
      <c r="C140" s="134" t="s">
        <v>17</v>
      </c>
      <c r="D140" s="143">
        <v>5000000</v>
      </c>
    </row>
    <row r="141" spans="2:4">
      <c r="B141" s="134" t="s">
        <v>183</v>
      </c>
      <c r="C141" s="134" t="s">
        <v>182</v>
      </c>
      <c r="D141" s="143">
        <v>15000000</v>
      </c>
    </row>
    <row r="142" spans="2:4">
      <c r="B142" s="134" t="s">
        <v>184</v>
      </c>
      <c r="C142" s="134" t="s">
        <v>17</v>
      </c>
      <c r="D142" s="143">
        <v>15000000</v>
      </c>
    </row>
    <row r="143" spans="2:4">
      <c r="B143" s="134" t="s">
        <v>185</v>
      </c>
      <c r="C143" s="134" t="s">
        <v>17</v>
      </c>
      <c r="D143" s="143">
        <v>15000000</v>
      </c>
    </row>
    <row r="144" spans="2:4">
      <c r="B144" s="134" t="s">
        <v>187</v>
      </c>
      <c r="C144" s="134" t="s">
        <v>186</v>
      </c>
      <c r="D144" s="143">
        <v>15000000</v>
      </c>
    </row>
    <row r="145" spans="2:4">
      <c r="B145" s="134" t="s">
        <v>189</v>
      </c>
      <c r="C145" s="134" t="s">
        <v>188</v>
      </c>
      <c r="D145" s="143">
        <v>7834000</v>
      </c>
    </row>
    <row r="146" spans="2:4">
      <c r="B146" s="134" t="s">
        <v>190</v>
      </c>
      <c r="C146" s="134" t="s">
        <v>17</v>
      </c>
      <c r="D146" s="143">
        <v>10740000</v>
      </c>
    </row>
    <row r="147" spans="2:4">
      <c r="B147" s="134" t="s">
        <v>191</v>
      </c>
      <c r="C147" s="134" t="s">
        <v>17</v>
      </c>
      <c r="D147" s="143">
        <v>5000000</v>
      </c>
    </row>
    <row r="148" spans="2:4">
      <c r="B148" s="134" t="s">
        <v>193</v>
      </c>
      <c r="C148" s="134" t="s">
        <v>192</v>
      </c>
      <c r="D148" s="143">
        <v>700000</v>
      </c>
    </row>
    <row r="149" spans="2:4">
      <c r="B149" s="134" t="s">
        <v>195</v>
      </c>
      <c r="C149" s="134" t="s">
        <v>194</v>
      </c>
      <c r="D149" s="143">
        <v>16355500</v>
      </c>
    </row>
    <row r="150" spans="2:4">
      <c r="B150" s="134" t="s">
        <v>197</v>
      </c>
      <c r="C150" s="134" t="s">
        <v>196</v>
      </c>
      <c r="D150" s="143">
        <v>5000000</v>
      </c>
    </row>
    <row r="151" spans="2:4">
      <c r="B151" s="134" t="s">
        <v>198</v>
      </c>
      <c r="C151" s="134" t="s">
        <v>17</v>
      </c>
      <c r="D151" s="143">
        <v>5000000</v>
      </c>
    </row>
    <row r="152" spans="2:4">
      <c r="B152" s="134" t="s">
        <v>200</v>
      </c>
      <c r="C152" s="134" t="s">
        <v>199</v>
      </c>
      <c r="D152" s="143">
        <v>9678785</v>
      </c>
    </row>
    <row r="153" spans="2:4">
      <c r="B153" s="134" t="s">
        <v>202</v>
      </c>
      <c r="C153" s="134" t="s">
        <v>201</v>
      </c>
      <c r="D153" s="143">
        <v>5200000</v>
      </c>
    </row>
    <row r="154" spans="2:4">
      <c r="B154" s="134" t="s">
        <v>204</v>
      </c>
      <c r="C154" s="134" t="s">
        <v>203</v>
      </c>
      <c r="D154" s="143">
        <v>5400000</v>
      </c>
    </row>
    <row r="155" spans="2:4">
      <c r="B155" s="134" t="s">
        <v>205</v>
      </c>
      <c r="C155" s="134" t="s">
        <v>17</v>
      </c>
      <c r="D155" s="143">
        <v>50000</v>
      </c>
    </row>
    <row r="156" spans="2:4">
      <c r="B156" s="134" t="s">
        <v>207</v>
      </c>
      <c r="C156" s="134" t="s">
        <v>206</v>
      </c>
      <c r="D156" s="143">
        <v>1500000</v>
      </c>
    </row>
    <row r="157" spans="2:4">
      <c r="B157" s="134" t="s">
        <v>208</v>
      </c>
      <c r="C157" s="134" t="s">
        <v>17</v>
      </c>
      <c r="D157" s="143">
        <v>12823555</v>
      </c>
    </row>
    <row r="158" spans="2:4">
      <c r="B158" s="134" t="s">
        <v>209</v>
      </c>
      <c r="C158" s="134" t="s">
        <v>17</v>
      </c>
      <c r="D158" s="143">
        <v>420000</v>
      </c>
    </row>
    <row r="159" spans="2:4">
      <c r="B159" s="134" t="s">
        <v>211</v>
      </c>
      <c r="C159" s="134" t="s">
        <v>210</v>
      </c>
      <c r="D159" s="143">
        <v>485000</v>
      </c>
    </row>
    <row r="160" spans="2:4">
      <c r="B160" s="134" t="s">
        <v>212</v>
      </c>
      <c r="C160" s="134" t="s">
        <v>17</v>
      </c>
      <c r="D160" s="143">
        <v>21372000</v>
      </c>
    </row>
    <row r="161" spans="2:4">
      <c r="B161" s="134" t="s">
        <v>214</v>
      </c>
      <c r="C161" s="134" t="s">
        <v>213</v>
      </c>
      <c r="D161" s="143">
        <v>350000</v>
      </c>
    </row>
    <row r="162" spans="2:4">
      <c r="B162" s="134" t="s">
        <v>216</v>
      </c>
      <c r="C162" s="134" t="s">
        <v>215</v>
      </c>
      <c r="D162" s="143">
        <v>350000</v>
      </c>
    </row>
    <row r="163" spans="2:4">
      <c r="B163" s="134" t="s">
        <v>217</v>
      </c>
      <c r="C163" s="134" t="s">
        <v>17</v>
      </c>
      <c r="D163" s="143">
        <v>5000000</v>
      </c>
    </row>
    <row r="164" spans="2:4">
      <c r="B164" s="134" t="s">
        <v>218</v>
      </c>
      <c r="C164" s="134" t="s">
        <v>17</v>
      </c>
      <c r="D164" s="143">
        <v>100000</v>
      </c>
    </row>
    <row r="165" spans="2:4">
      <c r="B165" s="134" t="s">
        <v>8193</v>
      </c>
      <c r="C165" s="134" t="s">
        <v>368</v>
      </c>
      <c r="D165" s="143">
        <v>600000</v>
      </c>
    </row>
    <row r="166" spans="2:4">
      <c r="B166" s="134" t="s">
        <v>219</v>
      </c>
      <c r="C166" s="134" t="s">
        <v>17</v>
      </c>
      <c r="D166" s="143">
        <v>50000</v>
      </c>
    </row>
    <row r="167" spans="2:4">
      <c r="B167" s="134" t="s">
        <v>221</v>
      </c>
      <c r="C167" s="134" t="s">
        <v>220</v>
      </c>
      <c r="D167" s="143">
        <v>17152000</v>
      </c>
    </row>
    <row r="168" spans="2:4">
      <c r="B168" s="134" t="s">
        <v>223</v>
      </c>
      <c r="C168" s="134" t="s">
        <v>222</v>
      </c>
      <c r="D168" s="143">
        <v>5000000</v>
      </c>
    </row>
    <row r="169" spans="2:4">
      <c r="B169" s="134" t="s">
        <v>224</v>
      </c>
      <c r="C169" s="134" t="s">
        <v>17</v>
      </c>
      <c r="D169" s="143">
        <v>100000</v>
      </c>
    </row>
    <row r="170" spans="2:4">
      <c r="B170" s="134" t="s">
        <v>226</v>
      </c>
      <c r="C170" s="134" t="s">
        <v>225</v>
      </c>
      <c r="D170" s="143">
        <v>5000000</v>
      </c>
    </row>
    <row r="171" spans="2:4">
      <c r="B171" s="134" t="s">
        <v>227</v>
      </c>
      <c r="C171" s="134" t="s">
        <v>17</v>
      </c>
      <c r="D171" s="143">
        <v>5000000</v>
      </c>
    </row>
    <row r="172" spans="2:4">
      <c r="B172" s="134" t="s">
        <v>228</v>
      </c>
      <c r="C172" s="134" t="s">
        <v>17</v>
      </c>
      <c r="D172" s="143">
        <v>50000</v>
      </c>
    </row>
    <row r="173" spans="2:4">
      <c r="B173" s="134" t="s">
        <v>229</v>
      </c>
      <c r="C173" s="134" t="s">
        <v>17</v>
      </c>
      <c r="D173" s="143">
        <v>5000000</v>
      </c>
    </row>
    <row r="174" spans="2:4">
      <c r="B174" s="134" t="s">
        <v>230</v>
      </c>
      <c r="C174" s="134" t="s">
        <v>17</v>
      </c>
      <c r="D174" s="143">
        <v>5050000</v>
      </c>
    </row>
    <row r="175" spans="2:4">
      <c r="B175" s="134" t="s">
        <v>231</v>
      </c>
      <c r="C175" s="134" t="s">
        <v>17</v>
      </c>
      <c r="D175" s="143">
        <v>15000000</v>
      </c>
    </row>
    <row r="176" spans="2:4">
      <c r="B176" s="134" t="s">
        <v>233</v>
      </c>
      <c r="C176" s="134" t="s">
        <v>232</v>
      </c>
      <c r="D176" s="143">
        <v>500000</v>
      </c>
    </row>
    <row r="177" spans="2:4">
      <c r="B177" s="134" t="s">
        <v>234</v>
      </c>
      <c r="C177" s="134" t="s">
        <v>17</v>
      </c>
      <c r="D177" s="143">
        <v>320000</v>
      </c>
    </row>
    <row r="178" spans="2:4">
      <c r="B178" s="134" t="s">
        <v>236</v>
      </c>
      <c r="C178" s="134" t="s">
        <v>235</v>
      </c>
      <c r="D178" s="143">
        <v>50000</v>
      </c>
    </row>
    <row r="179" spans="2:4">
      <c r="B179" s="134" t="s">
        <v>238</v>
      </c>
      <c r="C179" s="134" t="s">
        <v>237</v>
      </c>
      <c r="D179" s="143">
        <v>50000</v>
      </c>
    </row>
    <row r="180" spans="2:4">
      <c r="B180" s="134" t="s">
        <v>240</v>
      </c>
      <c r="C180" s="134" t="s">
        <v>239</v>
      </c>
      <c r="D180" s="143">
        <v>6150000</v>
      </c>
    </row>
    <row r="181" spans="2:4">
      <c r="B181" s="134" t="s">
        <v>241</v>
      </c>
      <c r="C181" s="134" t="s">
        <v>17</v>
      </c>
      <c r="D181" s="143">
        <v>50000</v>
      </c>
    </row>
    <row r="182" spans="2:4">
      <c r="B182" s="134" t="s">
        <v>243</v>
      </c>
      <c r="C182" s="134" t="s">
        <v>242</v>
      </c>
      <c r="D182" s="143">
        <v>420000</v>
      </c>
    </row>
    <row r="183" spans="2:4">
      <c r="B183" s="134" t="s">
        <v>244</v>
      </c>
      <c r="C183" s="134" t="s">
        <v>17</v>
      </c>
      <c r="D183" s="143">
        <v>15000000</v>
      </c>
    </row>
    <row r="184" spans="2:4">
      <c r="B184" s="134" t="s">
        <v>246</v>
      </c>
      <c r="C184" s="134" t="s">
        <v>245</v>
      </c>
      <c r="D184" s="143">
        <v>5000000</v>
      </c>
    </row>
    <row r="185" spans="2:4">
      <c r="B185" s="134" t="s">
        <v>247</v>
      </c>
      <c r="C185" s="134" t="s">
        <v>17</v>
      </c>
      <c r="D185" s="143">
        <v>100000</v>
      </c>
    </row>
    <row r="186" spans="2:4">
      <c r="B186" s="134" t="s">
        <v>248</v>
      </c>
      <c r="C186" s="134" t="s">
        <v>17</v>
      </c>
      <c r="D186" s="143">
        <v>6127000</v>
      </c>
    </row>
    <row r="187" spans="2:4">
      <c r="B187" s="134" t="s">
        <v>249</v>
      </c>
      <c r="C187" s="134" t="s">
        <v>17</v>
      </c>
      <c r="D187" s="143">
        <v>15000000</v>
      </c>
    </row>
    <row r="188" spans="2:4">
      <c r="B188" s="134" t="s">
        <v>251</v>
      </c>
      <c r="C188" s="134" t="s">
        <v>250</v>
      </c>
      <c r="D188" s="143">
        <v>1420000</v>
      </c>
    </row>
    <row r="189" spans="2:4">
      <c r="B189" s="134" t="s">
        <v>252</v>
      </c>
      <c r="C189" s="134" t="s">
        <v>17</v>
      </c>
      <c r="D189" s="143">
        <v>40500000</v>
      </c>
    </row>
    <row r="190" spans="2:4">
      <c r="B190" s="134" t="s">
        <v>253</v>
      </c>
      <c r="C190" s="134" t="s">
        <v>17</v>
      </c>
      <c r="D190" s="143">
        <v>50000</v>
      </c>
    </row>
    <row r="191" spans="2:4">
      <c r="B191" s="134" t="s">
        <v>254</v>
      </c>
      <c r="C191" s="134" t="s">
        <v>17</v>
      </c>
      <c r="D191" s="143">
        <v>5230000</v>
      </c>
    </row>
    <row r="192" spans="2:4">
      <c r="B192" s="134" t="s">
        <v>256</v>
      </c>
      <c r="C192" s="134" t="s">
        <v>255</v>
      </c>
      <c r="D192" s="143">
        <v>5224000</v>
      </c>
    </row>
    <row r="193" spans="2:4">
      <c r="B193" s="134" t="s">
        <v>257</v>
      </c>
      <c r="C193" s="134" t="s">
        <v>17</v>
      </c>
      <c r="D193" s="143">
        <v>50000</v>
      </c>
    </row>
    <row r="194" spans="2:4">
      <c r="B194" s="134" t="s">
        <v>258</v>
      </c>
      <c r="C194" s="134" t="s">
        <v>17</v>
      </c>
      <c r="D194" s="143">
        <v>7125000</v>
      </c>
    </row>
    <row r="195" spans="2:4">
      <c r="B195" s="134" t="s">
        <v>259</v>
      </c>
      <c r="C195" s="134" t="s">
        <v>17</v>
      </c>
      <c r="D195" s="143">
        <v>2300000</v>
      </c>
    </row>
    <row r="196" spans="2:4">
      <c r="B196" s="134" t="s">
        <v>260</v>
      </c>
      <c r="C196" s="134" t="s">
        <v>17</v>
      </c>
      <c r="D196" s="143">
        <v>530000</v>
      </c>
    </row>
    <row r="197" spans="2:4">
      <c r="B197" s="134" t="s">
        <v>262</v>
      </c>
      <c r="C197" s="134" t="s">
        <v>261</v>
      </c>
      <c r="D197" s="143">
        <v>50000</v>
      </c>
    </row>
    <row r="198" spans="2:4">
      <c r="B198" s="134" t="s">
        <v>263</v>
      </c>
      <c r="C198" s="134" t="s">
        <v>17</v>
      </c>
      <c r="D198" s="143">
        <v>5000000</v>
      </c>
    </row>
    <row r="199" spans="2:4">
      <c r="B199" s="134" t="s">
        <v>265</v>
      </c>
      <c r="C199" s="134" t="s">
        <v>264</v>
      </c>
      <c r="D199" s="143">
        <v>16734000</v>
      </c>
    </row>
    <row r="200" spans="2:4">
      <c r="B200" s="134" t="s">
        <v>266</v>
      </c>
      <c r="C200" s="134" t="s">
        <v>17</v>
      </c>
      <c r="D200" s="143">
        <v>1495000</v>
      </c>
    </row>
    <row r="201" spans="2:4">
      <c r="B201" s="134" t="s">
        <v>267</v>
      </c>
      <c r="C201" s="134" t="s">
        <v>17</v>
      </c>
      <c r="D201" s="143">
        <v>5000000</v>
      </c>
    </row>
    <row r="202" spans="2:4">
      <c r="B202" s="134" t="s">
        <v>268</v>
      </c>
      <c r="C202" s="134" t="s">
        <v>17</v>
      </c>
      <c r="D202" s="143">
        <v>8300000</v>
      </c>
    </row>
    <row r="203" spans="2:4">
      <c r="B203" s="134" t="s">
        <v>270</v>
      </c>
      <c r="C203" s="134" t="s">
        <v>269</v>
      </c>
      <c r="D203" s="143">
        <v>90763650</v>
      </c>
    </row>
    <row r="204" spans="2:4">
      <c r="B204" s="134" t="s">
        <v>272</v>
      </c>
      <c r="C204" s="134" t="s">
        <v>271</v>
      </c>
      <c r="D204" s="143">
        <v>5000000</v>
      </c>
    </row>
    <row r="205" spans="2:4">
      <c r="B205" s="134" t="s">
        <v>273</v>
      </c>
      <c r="C205" s="134" t="s">
        <v>17</v>
      </c>
      <c r="D205" s="143">
        <v>1300000</v>
      </c>
    </row>
    <row r="206" spans="2:4">
      <c r="B206" s="134" t="s">
        <v>274</v>
      </c>
      <c r="C206" s="134" t="s">
        <v>17</v>
      </c>
      <c r="D206" s="143">
        <v>50000</v>
      </c>
    </row>
    <row r="207" spans="2:4">
      <c r="B207" s="134" t="s">
        <v>275</v>
      </c>
      <c r="C207" s="134" t="s">
        <v>17</v>
      </c>
      <c r="D207" s="143">
        <v>5050000</v>
      </c>
    </row>
    <row r="208" spans="2:4">
      <c r="B208" s="134" t="s">
        <v>277</v>
      </c>
      <c r="C208" s="134" t="s">
        <v>276</v>
      </c>
      <c r="D208" s="143">
        <v>200000</v>
      </c>
    </row>
    <row r="209" spans="2:4">
      <c r="B209" s="134" t="s">
        <v>278</v>
      </c>
      <c r="C209" s="134" t="s">
        <v>17</v>
      </c>
      <c r="D209" s="143">
        <v>5050000</v>
      </c>
    </row>
    <row r="210" spans="2:4">
      <c r="B210" s="134" t="s">
        <v>280</v>
      </c>
      <c r="C210" s="134" t="s">
        <v>279</v>
      </c>
      <c r="D210" s="143">
        <v>6032000</v>
      </c>
    </row>
    <row r="211" spans="2:4">
      <c r="B211" s="134" t="s">
        <v>281</v>
      </c>
      <c r="C211" s="134" t="s">
        <v>17</v>
      </c>
      <c r="D211" s="143">
        <v>1000000</v>
      </c>
    </row>
    <row r="212" spans="2:4">
      <c r="B212" s="134" t="s">
        <v>283</v>
      </c>
      <c r="C212" s="134" t="s">
        <v>282</v>
      </c>
      <c r="D212" s="143">
        <v>600000</v>
      </c>
    </row>
    <row r="213" spans="2:4">
      <c r="B213" s="134" t="s">
        <v>284</v>
      </c>
      <c r="C213" s="134" t="s">
        <v>17</v>
      </c>
      <c r="D213" s="143">
        <v>988000</v>
      </c>
    </row>
    <row r="214" spans="2:4">
      <c r="B214" s="134" t="s">
        <v>285</v>
      </c>
      <c r="C214" s="134" t="s">
        <v>17</v>
      </c>
      <c r="D214" s="143">
        <v>50000</v>
      </c>
    </row>
    <row r="215" spans="2:4">
      <c r="B215" s="134" t="s">
        <v>286</v>
      </c>
      <c r="C215" s="134" t="s">
        <v>17</v>
      </c>
      <c r="D215" s="143">
        <v>5150000</v>
      </c>
    </row>
    <row r="216" spans="2:4">
      <c r="B216" s="134" t="s">
        <v>287</v>
      </c>
      <c r="C216" s="134" t="s">
        <v>17</v>
      </c>
      <c r="D216" s="143">
        <v>3645000</v>
      </c>
    </row>
    <row r="217" spans="2:4">
      <c r="B217" s="134" t="s">
        <v>289</v>
      </c>
      <c r="C217" s="134" t="s">
        <v>288</v>
      </c>
      <c r="D217" s="143">
        <v>216600</v>
      </c>
    </row>
    <row r="218" spans="2:4">
      <c r="B218" s="134" t="s">
        <v>290</v>
      </c>
      <c r="C218" s="134" t="s">
        <v>17</v>
      </c>
      <c r="D218" s="143">
        <v>500000</v>
      </c>
    </row>
    <row r="219" spans="2:4">
      <c r="B219" s="134" t="s">
        <v>292</v>
      </c>
      <c r="C219" s="134" t="s">
        <v>291</v>
      </c>
      <c r="D219" s="143">
        <v>5100000</v>
      </c>
    </row>
    <row r="220" spans="2:4">
      <c r="B220" s="134" t="s">
        <v>294</v>
      </c>
      <c r="C220" s="134" t="s">
        <v>293</v>
      </c>
      <c r="D220" s="143">
        <v>3000000</v>
      </c>
    </row>
    <row r="221" spans="2:4">
      <c r="B221" s="134" t="s">
        <v>295</v>
      </c>
      <c r="C221" s="134" t="s">
        <v>17</v>
      </c>
      <c r="D221" s="143">
        <v>27750000</v>
      </c>
    </row>
    <row r="222" spans="2:4">
      <c r="B222" s="134" t="s">
        <v>296</v>
      </c>
      <c r="C222" s="134" t="s">
        <v>17</v>
      </c>
      <c r="D222" s="143">
        <v>500000</v>
      </c>
    </row>
    <row r="223" spans="2:4">
      <c r="B223" s="134" t="s">
        <v>297</v>
      </c>
      <c r="C223" s="134" t="s">
        <v>17</v>
      </c>
      <c r="D223" s="143">
        <v>50000</v>
      </c>
    </row>
    <row r="224" spans="2:4">
      <c r="B224" s="134" t="s">
        <v>298</v>
      </c>
      <c r="C224" s="134" t="s">
        <v>17</v>
      </c>
      <c r="D224" s="143">
        <v>25240000</v>
      </c>
    </row>
    <row r="225" spans="2:4">
      <c r="B225" s="134" t="s">
        <v>300</v>
      </c>
      <c r="C225" s="134" t="s">
        <v>299</v>
      </c>
      <c r="D225" s="143">
        <v>43150800</v>
      </c>
    </row>
    <row r="226" spans="2:4">
      <c r="B226" s="134" t="s">
        <v>301</v>
      </c>
      <c r="C226" s="134" t="s">
        <v>17</v>
      </c>
      <c r="D226" s="143">
        <v>5050000</v>
      </c>
    </row>
    <row r="227" spans="2:4">
      <c r="B227" s="134" t="s">
        <v>302</v>
      </c>
      <c r="C227" s="134" t="s">
        <v>17</v>
      </c>
      <c r="D227" s="143">
        <v>5000000</v>
      </c>
    </row>
    <row r="228" spans="2:4">
      <c r="B228" s="134" t="s">
        <v>303</v>
      </c>
      <c r="C228" s="134" t="s">
        <v>17</v>
      </c>
      <c r="D228" s="143">
        <v>50000</v>
      </c>
    </row>
    <row r="229" spans="2:4">
      <c r="B229" s="134" t="s">
        <v>305</v>
      </c>
      <c r="C229" s="134" t="s">
        <v>304</v>
      </c>
      <c r="D229" s="143">
        <v>10000000</v>
      </c>
    </row>
    <row r="230" spans="2:4">
      <c r="B230" s="134" t="s">
        <v>307</v>
      </c>
      <c r="C230" s="134" t="s">
        <v>306</v>
      </c>
      <c r="D230" s="143">
        <v>8214185</v>
      </c>
    </row>
    <row r="231" spans="2:4">
      <c r="B231" s="134" t="s">
        <v>308</v>
      </c>
      <c r="C231" s="134" t="s">
        <v>17</v>
      </c>
      <c r="D231" s="143">
        <v>900000</v>
      </c>
    </row>
    <row r="232" spans="2:4">
      <c r="B232" s="134" t="s">
        <v>310</v>
      </c>
      <c r="C232" s="134" t="s">
        <v>309</v>
      </c>
      <c r="D232" s="143">
        <v>3400000</v>
      </c>
    </row>
    <row r="233" spans="2:4">
      <c r="B233" s="134" t="s">
        <v>311</v>
      </c>
      <c r="C233" s="134" t="s">
        <v>17</v>
      </c>
      <c r="D233" s="143">
        <v>150000</v>
      </c>
    </row>
    <row r="234" spans="2:4">
      <c r="B234" s="134" t="s">
        <v>313</v>
      </c>
      <c r="C234" s="134" t="s">
        <v>312</v>
      </c>
      <c r="D234" s="143">
        <v>21568500</v>
      </c>
    </row>
    <row r="235" spans="2:4">
      <c r="B235" s="134" t="s">
        <v>315</v>
      </c>
      <c r="C235" s="134" t="s">
        <v>314</v>
      </c>
      <c r="D235" s="143">
        <v>805000</v>
      </c>
    </row>
    <row r="236" spans="2:4">
      <c r="B236" s="134" t="s">
        <v>316</v>
      </c>
      <c r="C236" s="134" t="s">
        <v>17</v>
      </c>
      <c r="D236" s="143">
        <v>100000</v>
      </c>
    </row>
    <row r="237" spans="2:4">
      <c r="B237" s="134" t="s">
        <v>317</v>
      </c>
      <c r="C237" s="134" t="s">
        <v>17</v>
      </c>
      <c r="D237" s="143">
        <v>450000</v>
      </c>
    </row>
    <row r="238" spans="2:4">
      <c r="B238" s="134" t="s">
        <v>318</v>
      </c>
      <c r="C238" s="134" t="s">
        <v>17</v>
      </c>
      <c r="D238" s="143">
        <v>25960000</v>
      </c>
    </row>
    <row r="239" spans="2:4">
      <c r="B239" s="134" t="s">
        <v>319</v>
      </c>
      <c r="C239" s="134" t="s">
        <v>17</v>
      </c>
      <c r="D239" s="143">
        <v>10192000</v>
      </c>
    </row>
    <row r="240" spans="2:4">
      <c r="B240" s="134" t="s">
        <v>321</v>
      </c>
      <c r="C240" s="134" t="s">
        <v>320</v>
      </c>
      <c r="D240" s="143">
        <v>10550000</v>
      </c>
    </row>
    <row r="241" spans="2:4">
      <c r="B241" s="134" t="s">
        <v>323</v>
      </c>
      <c r="C241" s="134" t="s">
        <v>322</v>
      </c>
      <c r="D241" s="143">
        <v>100000</v>
      </c>
    </row>
    <row r="242" spans="2:4">
      <c r="B242" s="134" t="s">
        <v>325</v>
      </c>
      <c r="C242" s="134" t="s">
        <v>324</v>
      </c>
      <c r="D242" s="143">
        <v>500000</v>
      </c>
    </row>
    <row r="243" spans="2:4">
      <c r="B243" s="134" t="s">
        <v>326</v>
      </c>
      <c r="C243" s="134" t="s">
        <v>17</v>
      </c>
      <c r="D243" s="143">
        <v>5000000</v>
      </c>
    </row>
    <row r="244" spans="2:4">
      <c r="B244" s="134" t="s">
        <v>328</v>
      </c>
      <c r="C244" s="134" t="s">
        <v>327</v>
      </c>
      <c r="D244" s="143">
        <v>500000</v>
      </c>
    </row>
    <row r="245" spans="2:4">
      <c r="B245" s="134" t="s">
        <v>330</v>
      </c>
      <c r="C245" s="134" t="s">
        <v>329</v>
      </c>
      <c r="D245" s="143">
        <v>6287280</v>
      </c>
    </row>
    <row r="246" spans="2:4">
      <c r="B246" s="134" t="s">
        <v>332</v>
      </c>
      <c r="C246" s="134" t="s">
        <v>331</v>
      </c>
      <c r="D246" s="143">
        <v>30013622</v>
      </c>
    </row>
    <row r="247" spans="2:4">
      <c r="B247" s="134" t="s">
        <v>333</v>
      </c>
      <c r="C247" s="134" t="s">
        <v>17</v>
      </c>
      <c r="D247" s="143">
        <v>230000</v>
      </c>
    </row>
    <row r="248" spans="2:4">
      <c r="B248" s="134" t="s">
        <v>334</v>
      </c>
      <c r="C248" s="134" t="s">
        <v>17</v>
      </c>
      <c r="D248" s="143">
        <v>5000000</v>
      </c>
    </row>
    <row r="249" spans="2:4">
      <c r="B249" s="134" t="s">
        <v>335</v>
      </c>
      <c r="C249" s="134" t="s">
        <v>17</v>
      </c>
      <c r="D249" s="143">
        <v>5000000</v>
      </c>
    </row>
    <row r="250" spans="2:4">
      <c r="B250" s="134" t="s">
        <v>336</v>
      </c>
      <c r="C250" s="134" t="s">
        <v>17</v>
      </c>
      <c r="D250" s="143">
        <v>7300000</v>
      </c>
    </row>
    <row r="251" spans="2:4">
      <c r="B251" s="134" t="s">
        <v>338</v>
      </c>
      <c r="C251" s="134" t="s">
        <v>337</v>
      </c>
      <c r="D251" s="143">
        <v>150000</v>
      </c>
    </row>
    <row r="252" spans="2:4">
      <c r="B252" s="134" t="s">
        <v>339</v>
      </c>
      <c r="C252" s="134" t="s">
        <v>17</v>
      </c>
      <c r="D252" s="143">
        <v>5000000</v>
      </c>
    </row>
    <row r="253" spans="2:4">
      <c r="B253" s="134" t="s">
        <v>340</v>
      </c>
      <c r="C253" s="134" t="s">
        <v>17</v>
      </c>
      <c r="D253" s="143">
        <v>40620000</v>
      </c>
    </row>
    <row r="254" spans="2:4">
      <c r="B254" s="134" t="s">
        <v>342</v>
      </c>
      <c r="C254" s="134" t="s">
        <v>341</v>
      </c>
      <c r="D254" s="143">
        <v>100000</v>
      </c>
    </row>
    <row r="255" spans="2:4">
      <c r="B255" s="134" t="s">
        <v>343</v>
      </c>
      <c r="C255" s="134" t="s">
        <v>17</v>
      </c>
      <c r="D255" s="143">
        <v>5000000</v>
      </c>
    </row>
    <row r="256" spans="2:4">
      <c r="B256" s="134" t="s">
        <v>345</v>
      </c>
      <c r="C256" s="134" t="s">
        <v>344</v>
      </c>
      <c r="D256" s="143">
        <v>5100000</v>
      </c>
    </row>
    <row r="257" spans="2:4">
      <c r="B257" s="134" t="s">
        <v>347</v>
      </c>
      <c r="C257" s="134" t="s">
        <v>346</v>
      </c>
      <c r="D257" s="143">
        <v>2564000</v>
      </c>
    </row>
    <row r="258" spans="2:4">
      <c r="B258" s="134" t="s">
        <v>349</v>
      </c>
      <c r="C258" s="134" t="s">
        <v>348</v>
      </c>
      <c r="D258" s="143">
        <v>5050000</v>
      </c>
    </row>
    <row r="259" spans="2:4">
      <c r="B259" s="134" t="s">
        <v>350</v>
      </c>
      <c r="C259" s="134" t="s">
        <v>17</v>
      </c>
      <c r="D259" s="143">
        <v>30150000</v>
      </c>
    </row>
    <row r="260" spans="2:4">
      <c r="B260" s="134" t="s">
        <v>352</v>
      </c>
      <c r="C260" s="134" t="s">
        <v>351</v>
      </c>
      <c r="D260" s="143">
        <v>1380000</v>
      </c>
    </row>
    <row r="261" spans="2:4">
      <c r="B261" s="134" t="s">
        <v>354</v>
      </c>
      <c r="C261" s="134" t="s">
        <v>353</v>
      </c>
      <c r="D261" s="143">
        <v>5000000</v>
      </c>
    </row>
    <row r="262" spans="2:4">
      <c r="B262" s="134" t="s">
        <v>355</v>
      </c>
      <c r="C262" s="134" t="s">
        <v>17</v>
      </c>
      <c r="D262" s="143">
        <v>3893000</v>
      </c>
    </row>
    <row r="263" spans="2:4">
      <c r="B263" s="134" t="s">
        <v>356</v>
      </c>
      <c r="C263" s="134" t="s">
        <v>17</v>
      </c>
      <c r="D263" s="143">
        <v>5000000</v>
      </c>
    </row>
    <row r="264" spans="2:4">
      <c r="B264" s="134" t="s">
        <v>357</v>
      </c>
      <c r="C264" s="134" t="s">
        <v>17</v>
      </c>
      <c r="D264" s="143">
        <v>500000</v>
      </c>
    </row>
    <row r="265" spans="2:4">
      <c r="B265" s="134" t="s">
        <v>358</v>
      </c>
      <c r="C265" s="134" t="s">
        <v>17</v>
      </c>
      <c r="D265" s="143">
        <v>5050000</v>
      </c>
    </row>
    <row r="266" spans="2:4">
      <c r="B266" s="134" t="s">
        <v>360</v>
      </c>
      <c r="C266" s="134" t="s">
        <v>359</v>
      </c>
      <c r="D266" s="143">
        <v>17760000</v>
      </c>
    </row>
    <row r="267" spans="2:4">
      <c r="B267" s="134" t="s">
        <v>362</v>
      </c>
      <c r="C267" s="134" t="s">
        <v>361</v>
      </c>
      <c r="D267" s="143">
        <v>100000</v>
      </c>
    </row>
    <row r="268" spans="2:4">
      <c r="B268" s="134" t="s">
        <v>366</v>
      </c>
      <c r="C268" s="134" t="s">
        <v>365</v>
      </c>
      <c r="D268" s="143">
        <v>72846271</v>
      </c>
    </row>
    <row r="269" spans="2:4">
      <c r="B269" s="134" t="s">
        <v>367</v>
      </c>
      <c r="C269" s="134" t="s">
        <v>17</v>
      </c>
      <c r="D269" s="143">
        <v>50000</v>
      </c>
    </row>
    <row r="270" spans="2:4">
      <c r="B270" s="134" t="s">
        <v>369</v>
      </c>
      <c r="C270" s="134" t="s">
        <v>368</v>
      </c>
      <c r="D270" s="143">
        <v>20150015</v>
      </c>
    </row>
    <row r="271" spans="2:4">
      <c r="B271" s="134" t="s">
        <v>371</v>
      </c>
      <c r="C271" s="134" t="s">
        <v>370</v>
      </c>
      <c r="D271" s="143">
        <v>7696000</v>
      </c>
    </row>
    <row r="272" spans="2:4">
      <c r="B272" s="134" t="s">
        <v>372</v>
      </c>
      <c r="C272" s="134" t="s">
        <v>17</v>
      </c>
      <c r="D272" s="143">
        <v>5000000</v>
      </c>
    </row>
    <row r="273" spans="2:7">
      <c r="B273" s="134" t="s">
        <v>373</v>
      </c>
      <c r="C273" s="134" t="s">
        <v>17</v>
      </c>
      <c r="D273" s="143">
        <v>244000</v>
      </c>
    </row>
    <row r="274" spans="2:7">
      <c r="B274" s="134" t="s">
        <v>374</v>
      </c>
      <c r="C274" s="134" t="s">
        <v>17</v>
      </c>
      <c r="D274" s="143">
        <v>2500000</v>
      </c>
    </row>
    <row r="275" spans="2:7">
      <c r="B275" s="134" t="s">
        <v>376</v>
      </c>
      <c r="C275" s="134" t="s">
        <v>375</v>
      </c>
      <c r="D275" s="143">
        <v>5240000</v>
      </c>
    </row>
    <row r="276" spans="2:7">
      <c r="B276" s="134" t="s">
        <v>377</v>
      </c>
      <c r="C276" s="134" t="s">
        <v>17</v>
      </c>
      <c r="D276" s="143">
        <v>248500</v>
      </c>
    </row>
    <row r="277" spans="2:7">
      <c r="B277" s="134" t="s">
        <v>379</v>
      </c>
      <c r="C277" s="134" t="s">
        <v>378</v>
      </c>
      <c r="D277" s="143">
        <v>30040000</v>
      </c>
    </row>
    <row r="278" spans="2:7">
      <c r="B278" s="134" t="s">
        <v>380</v>
      </c>
      <c r="C278" s="134" t="s">
        <v>17</v>
      </c>
      <c r="D278" s="143">
        <v>100000</v>
      </c>
    </row>
    <row r="279" spans="2:7">
      <c r="B279" s="134" t="s">
        <v>381</v>
      </c>
      <c r="C279" s="134" t="s">
        <v>17</v>
      </c>
      <c r="D279" s="143">
        <v>100000</v>
      </c>
    </row>
    <row r="280" spans="2:7">
      <c r="B280" s="134" t="s">
        <v>382</v>
      </c>
      <c r="C280" s="134" t="s">
        <v>17</v>
      </c>
      <c r="D280" s="143">
        <v>8440000</v>
      </c>
    </row>
    <row r="281" spans="2:7">
      <c r="B281" s="134" t="s">
        <v>384</v>
      </c>
      <c r="C281" s="134" t="s">
        <v>383</v>
      </c>
      <c r="D281" s="143">
        <v>1000000</v>
      </c>
    </row>
    <row r="282" spans="2:7">
      <c r="B282" s="134" t="s">
        <v>386</v>
      </c>
      <c r="C282" s="134" t="s">
        <v>385</v>
      </c>
      <c r="D282" s="143">
        <v>570000</v>
      </c>
    </row>
    <row r="283" spans="2:7">
      <c r="B283" s="134" t="s">
        <v>387</v>
      </c>
      <c r="C283" s="134" t="s">
        <v>17</v>
      </c>
      <c r="D283" s="143">
        <v>5000000</v>
      </c>
    </row>
    <row r="284" spans="2:7">
      <c r="B284" s="134" t="s">
        <v>388</v>
      </c>
      <c r="C284" s="134" t="s">
        <v>17</v>
      </c>
      <c r="D284" s="143">
        <v>5000000</v>
      </c>
      <c r="E284" s="7"/>
    </row>
    <row r="285" spans="2:7">
      <c r="B285" s="134" t="s">
        <v>390</v>
      </c>
      <c r="C285" s="134" t="s">
        <v>389</v>
      </c>
      <c r="D285" s="143">
        <v>15160000</v>
      </c>
      <c r="G285" s="8"/>
    </row>
    <row r="286" spans="2:7">
      <c r="B286" s="134" t="s">
        <v>392</v>
      </c>
      <c r="C286" s="134" t="s">
        <v>391</v>
      </c>
      <c r="D286" s="143">
        <v>425000</v>
      </c>
      <c r="G286" s="8"/>
    </row>
    <row r="287" spans="2:7">
      <c r="B287" s="134" t="s">
        <v>394</v>
      </c>
      <c r="C287" s="134" t="s">
        <v>393</v>
      </c>
      <c r="D287" s="143">
        <v>600000</v>
      </c>
      <c r="G287" s="307"/>
    </row>
    <row r="288" spans="2:7">
      <c r="B288" s="134" t="s">
        <v>395</v>
      </c>
      <c r="C288" s="134" t="s">
        <v>17</v>
      </c>
      <c r="D288" s="143">
        <v>3000000</v>
      </c>
      <c r="F288" s="308"/>
    </row>
    <row r="289" spans="2:6">
      <c r="B289" s="134" t="s">
        <v>396</v>
      </c>
      <c r="C289" s="134" t="s">
        <v>17</v>
      </c>
      <c r="D289" s="143">
        <v>20000000</v>
      </c>
    </row>
    <row r="290" spans="2:6">
      <c r="B290" s="134" t="s">
        <v>398</v>
      </c>
      <c r="C290" s="134" t="s">
        <v>397</v>
      </c>
      <c r="D290" s="143">
        <v>410000</v>
      </c>
      <c r="F290" s="308"/>
    </row>
    <row r="291" spans="2:6">
      <c r="B291" s="134" t="s">
        <v>399</v>
      </c>
      <c r="C291" s="134" t="s">
        <v>17</v>
      </c>
      <c r="D291" s="143">
        <v>10000000</v>
      </c>
    </row>
    <row r="292" spans="2:6">
      <c r="B292" s="134" t="s">
        <v>400</v>
      </c>
      <c r="C292" s="134" t="s">
        <v>17</v>
      </c>
      <c r="D292" s="143">
        <v>15000000</v>
      </c>
    </row>
    <row r="293" spans="2:6">
      <c r="B293" s="134" t="s">
        <v>401</v>
      </c>
      <c r="C293" s="134" t="s">
        <v>17</v>
      </c>
      <c r="D293" s="143">
        <v>15000000</v>
      </c>
    </row>
    <row r="294" spans="2:6">
      <c r="B294" s="134" t="s">
        <v>402</v>
      </c>
      <c r="C294" s="134" t="s">
        <v>17</v>
      </c>
      <c r="D294" s="143">
        <v>50000</v>
      </c>
    </row>
    <row r="295" spans="2:6">
      <c r="B295" s="134" t="s">
        <v>403</v>
      </c>
      <c r="C295" s="134" t="s">
        <v>17</v>
      </c>
      <c r="D295" s="143">
        <v>10100000</v>
      </c>
    </row>
    <row r="296" spans="2:6">
      <c r="B296" s="134" t="s">
        <v>404</v>
      </c>
      <c r="C296" s="134" t="s">
        <v>17</v>
      </c>
      <c r="D296" s="143">
        <v>50000</v>
      </c>
    </row>
    <row r="297" spans="2:6">
      <c r="B297" s="419" t="s">
        <v>1450</v>
      </c>
      <c r="C297" s="421"/>
      <c r="D297" s="178">
        <f>SUM(D5:D296)</f>
        <v>1951925862</v>
      </c>
    </row>
  </sheetData>
  <autoFilter ref="B4:D297" xr:uid="{7D846229-D68B-40EA-B78B-7FE87026B813}">
    <sortState xmlns:xlrd2="http://schemas.microsoft.com/office/spreadsheetml/2017/richdata2" ref="B5:D297">
      <sortCondition ref="B4:B296"/>
    </sortState>
  </autoFilter>
  <mergeCells count="1">
    <mergeCell ref="B297:C297"/>
  </mergeCells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1A9B-FAE8-43A4-B5E1-BEC196BF04C9}">
  <sheetPr>
    <tabColor theme="9"/>
  </sheetPr>
  <dimension ref="B1:F40"/>
  <sheetViews>
    <sheetView showGridLines="0" zoomScaleNormal="100" workbookViewId="0">
      <pane ySplit="4" topLeftCell="A33" activePane="bottomLeft" state="frozen"/>
      <selection pane="bottomLeft" activeCell="C33" sqref="C33"/>
    </sheetView>
  </sheetViews>
  <sheetFormatPr defaultColWidth="11.5703125" defaultRowHeight="13.9"/>
  <cols>
    <col min="1" max="1" width="11.5703125" style="5"/>
    <col min="2" max="2" width="45.42578125" style="5" bestFit="1" customWidth="1"/>
    <col min="3" max="3" width="13.5703125" style="5" bestFit="1" customWidth="1"/>
    <col min="4" max="4" width="16.85546875" style="52" bestFit="1" customWidth="1"/>
    <col min="5" max="5" width="23.5703125" style="5" bestFit="1" customWidth="1"/>
    <col min="6" max="16384" width="11.5703125" style="5"/>
  </cols>
  <sheetData>
    <row r="1" spans="2:6" ht="14.45">
      <c r="B1" s="15" t="s">
        <v>8194</v>
      </c>
      <c r="C1"/>
      <c r="D1"/>
      <c r="E1"/>
      <c r="F1"/>
    </row>
    <row r="3" spans="2:6" ht="14.45">
      <c r="B3" s="15" t="s">
        <v>8188</v>
      </c>
      <c r="C3"/>
      <c r="D3"/>
      <c r="E3"/>
      <c r="F3"/>
    </row>
    <row r="4" spans="2:6" ht="14.45">
      <c r="B4" s="175" t="s">
        <v>8168</v>
      </c>
      <c r="C4" s="175" t="s">
        <v>3</v>
      </c>
      <c r="D4" s="175" t="s">
        <v>7453</v>
      </c>
      <c r="E4"/>
      <c r="F4"/>
    </row>
    <row r="5" spans="2:6" ht="14.45">
      <c r="B5" s="124" t="s">
        <v>8195</v>
      </c>
      <c r="C5" s="134" t="s">
        <v>17</v>
      </c>
      <c r="D5" s="306">
        <v>14473457</v>
      </c>
      <c r="E5"/>
      <c r="F5"/>
    </row>
    <row r="6" spans="2:6" ht="14.45">
      <c r="B6" s="124" t="s">
        <v>8196</v>
      </c>
      <c r="C6" s="124" t="s">
        <v>34</v>
      </c>
      <c r="D6" s="306">
        <v>796330723</v>
      </c>
      <c r="E6"/>
      <c r="F6"/>
    </row>
    <row r="7" spans="2:6" ht="14.45">
      <c r="B7" s="124" t="s">
        <v>8197</v>
      </c>
      <c r="C7" s="124" t="s">
        <v>435</v>
      </c>
      <c r="D7" s="306">
        <v>654485266</v>
      </c>
      <c r="E7"/>
      <c r="F7"/>
    </row>
    <row r="8" spans="2:6" ht="14.45">
      <c r="B8" s="124" t="s">
        <v>440</v>
      </c>
      <c r="C8" s="124" t="s">
        <v>439</v>
      </c>
      <c r="D8" s="306">
        <v>1611010186</v>
      </c>
      <c r="E8"/>
      <c r="F8"/>
    </row>
    <row r="9" spans="2:6" ht="14.45">
      <c r="B9" s="124" t="s">
        <v>8198</v>
      </c>
      <c r="C9" s="124" t="s">
        <v>8199</v>
      </c>
      <c r="D9" s="306">
        <v>83101514</v>
      </c>
      <c r="E9"/>
      <c r="F9"/>
    </row>
    <row r="10" spans="2:6" ht="14.45">
      <c r="B10" s="124" t="s">
        <v>8200</v>
      </c>
      <c r="C10" s="124" t="s">
        <v>8201</v>
      </c>
      <c r="D10" s="306">
        <v>386943173</v>
      </c>
      <c r="E10"/>
      <c r="F10"/>
    </row>
    <row r="11" spans="2:6" ht="14.45">
      <c r="B11" s="124" t="s">
        <v>458</v>
      </c>
      <c r="C11" s="124" t="s">
        <v>457</v>
      </c>
      <c r="D11" s="306">
        <v>17165016</v>
      </c>
      <c r="E11"/>
      <c r="F11"/>
    </row>
    <row r="12" spans="2:6" ht="14.45">
      <c r="B12" s="124" t="s">
        <v>8202</v>
      </c>
      <c r="C12" s="124" t="s">
        <v>5822</v>
      </c>
      <c r="D12" s="306">
        <v>3855600</v>
      </c>
      <c r="E12"/>
      <c r="F12"/>
    </row>
    <row r="13" spans="2:6" ht="14.45">
      <c r="B13" s="124" t="s">
        <v>465</v>
      </c>
      <c r="C13" s="233" t="s">
        <v>464</v>
      </c>
      <c r="D13" s="306">
        <v>220289721</v>
      </c>
      <c r="E13"/>
      <c r="F13"/>
    </row>
    <row r="14" spans="2:6" ht="14.45">
      <c r="B14" s="124" t="s">
        <v>8203</v>
      </c>
      <c r="C14" s="124" t="s">
        <v>8204</v>
      </c>
      <c r="D14" s="306">
        <v>5940552</v>
      </c>
      <c r="E14"/>
      <c r="F14"/>
    </row>
    <row r="15" spans="2:6" ht="14.45">
      <c r="B15" s="124" t="s">
        <v>8205</v>
      </c>
      <c r="C15" s="124" t="s">
        <v>479</v>
      </c>
      <c r="D15" s="306">
        <v>796800</v>
      </c>
      <c r="E15"/>
      <c r="F15"/>
    </row>
    <row r="16" spans="2:6" ht="14.45">
      <c r="B16" s="124" t="s">
        <v>6106</v>
      </c>
      <c r="C16" s="124" t="s">
        <v>485</v>
      </c>
      <c r="D16" s="306">
        <v>1904557682</v>
      </c>
      <c r="E16"/>
      <c r="F16"/>
    </row>
    <row r="17" spans="2:6" ht="14.45">
      <c r="B17" s="124" t="s">
        <v>8206</v>
      </c>
      <c r="C17" s="124" t="s">
        <v>489</v>
      </c>
      <c r="D17" s="306">
        <v>38881828</v>
      </c>
      <c r="E17"/>
      <c r="F17"/>
    </row>
    <row r="18" spans="2:6" ht="14.45">
      <c r="B18" s="124" t="s">
        <v>8207</v>
      </c>
      <c r="C18" s="124" t="s">
        <v>522</v>
      </c>
      <c r="D18" s="306">
        <v>430272</v>
      </c>
      <c r="E18"/>
      <c r="F18"/>
    </row>
    <row r="19" spans="2:6" ht="14.45">
      <c r="B19" s="124" t="s">
        <v>8208</v>
      </c>
      <c r="C19" s="124" t="s">
        <v>8209</v>
      </c>
      <c r="D19" s="306">
        <v>5322306</v>
      </c>
      <c r="E19"/>
      <c r="F19"/>
    </row>
    <row r="20" spans="2:6" ht="15" thickBot="1">
      <c r="B20" s="124" t="s">
        <v>8210</v>
      </c>
      <c r="C20" s="124" t="s">
        <v>532</v>
      </c>
      <c r="D20" s="306">
        <v>14935530</v>
      </c>
      <c r="E20"/>
      <c r="F20"/>
    </row>
    <row r="21" spans="2:6" ht="15" thickBot="1">
      <c r="B21" s="124" t="s">
        <v>8211</v>
      </c>
      <c r="C21" s="27" t="s">
        <v>6332</v>
      </c>
      <c r="D21" s="306">
        <v>1486554584</v>
      </c>
      <c r="E21"/>
      <c r="F21"/>
    </row>
    <row r="22" spans="2:6" ht="14.45">
      <c r="B22" s="124" t="s">
        <v>8212</v>
      </c>
      <c r="C22" s="124" t="s">
        <v>6076</v>
      </c>
      <c r="D22" s="306">
        <v>208389249</v>
      </c>
      <c r="E22"/>
      <c r="F22"/>
    </row>
    <row r="23" spans="2:6" ht="14.45">
      <c r="B23" s="124" t="s">
        <v>8213</v>
      </c>
      <c r="C23" s="124" t="s">
        <v>6100</v>
      </c>
      <c r="D23" s="306">
        <v>163876395</v>
      </c>
      <c r="E23"/>
      <c r="F23"/>
    </row>
    <row r="24" spans="2:6" ht="14.45">
      <c r="B24" s="124" t="s">
        <v>8214</v>
      </c>
      <c r="C24" s="124" t="s">
        <v>6121</v>
      </c>
      <c r="D24" s="306">
        <v>93548496</v>
      </c>
      <c r="E24"/>
      <c r="F24"/>
    </row>
    <row r="25" spans="2:6" ht="14.45">
      <c r="B25" s="124" t="s">
        <v>8215</v>
      </c>
      <c r="C25" s="124" t="s">
        <v>558</v>
      </c>
      <c r="D25" s="306">
        <v>21467259</v>
      </c>
      <c r="E25"/>
      <c r="F25"/>
    </row>
    <row r="26" spans="2:6" ht="14.45">
      <c r="B26" s="124" t="s">
        <v>8216</v>
      </c>
      <c r="C26" s="124" t="s">
        <v>562</v>
      </c>
      <c r="D26" s="306">
        <v>24575676</v>
      </c>
      <c r="E26"/>
      <c r="F26"/>
    </row>
    <row r="27" spans="2:6" ht="14.45">
      <c r="B27" s="124" t="s">
        <v>8217</v>
      </c>
      <c r="C27" s="124" t="s">
        <v>570</v>
      </c>
      <c r="D27" s="306">
        <v>4807078</v>
      </c>
      <c r="E27"/>
      <c r="F27"/>
    </row>
    <row r="28" spans="2:6" ht="14.45">
      <c r="B28" s="124" t="s">
        <v>4734</v>
      </c>
      <c r="C28" s="124" t="s">
        <v>6329</v>
      </c>
      <c r="D28" s="306">
        <v>329724685</v>
      </c>
      <c r="E28"/>
      <c r="F28"/>
    </row>
    <row r="29" spans="2:6" ht="14.45">
      <c r="B29" s="124" t="s">
        <v>8218</v>
      </c>
      <c r="C29" s="124" t="s">
        <v>582</v>
      </c>
      <c r="D29" s="306">
        <v>1641312</v>
      </c>
      <c r="E29"/>
      <c r="F29"/>
    </row>
    <row r="30" spans="2:6" ht="14.45">
      <c r="B30" s="124" t="s">
        <v>8219</v>
      </c>
      <c r="C30" s="124" t="s">
        <v>8220</v>
      </c>
      <c r="D30" s="306">
        <v>66690845</v>
      </c>
      <c r="E30"/>
      <c r="F30"/>
    </row>
    <row r="31" spans="2:6" ht="14.45">
      <c r="B31" s="124" t="s">
        <v>8221</v>
      </c>
      <c r="C31" s="124" t="s">
        <v>8222</v>
      </c>
      <c r="D31" s="306">
        <v>565329875</v>
      </c>
      <c r="E31"/>
      <c r="F31"/>
    </row>
    <row r="32" spans="2:6" ht="14.45">
      <c r="B32" s="124" t="s">
        <v>8223</v>
      </c>
      <c r="C32" s="124" t="s">
        <v>6060</v>
      </c>
      <c r="D32" s="306">
        <v>102285472</v>
      </c>
      <c r="E32"/>
      <c r="F32"/>
    </row>
    <row r="33" spans="2:4">
      <c r="B33" s="124" t="s">
        <v>8224</v>
      </c>
      <c r="C33" s="134" t="s">
        <v>17</v>
      </c>
      <c r="D33" s="306">
        <v>509960</v>
      </c>
    </row>
    <row r="34" spans="2:4">
      <c r="B34" s="124" t="s">
        <v>8225</v>
      </c>
      <c r="C34" s="124" t="s">
        <v>8226</v>
      </c>
      <c r="D34" s="306">
        <v>315877</v>
      </c>
    </row>
    <row r="35" spans="2:4">
      <c r="B35" s="124" t="s">
        <v>8227</v>
      </c>
      <c r="C35" s="124" t="s">
        <v>8228</v>
      </c>
      <c r="D35" s="306">
        <v>31839278</v>
      </c>
    </row>
    <row r="36" spans="2:4">
      <c r="B36" s="124" t="s">
        <v>5265</v>
      </c>
      <c r="C36" s="124" t="s">
        <v>5264</v>
      </c>
      <c r="D36" s="306">
        <v>200796298</v>
      </c>
    </row>
    <row r="37" spans="2:4">
      <c r="B37" s="124" t="s">
        <v>6648</v>
      </c>
      <c r="C37" s="124" t="s">
        <v>6064</v>
      </c>
      <c r="D37" s="306">
        <v>685058849</v>
      </c>
    </row>
    <row r="38" spans="2:4">
      <c r="B38" s="124" t="s">
        <v>8229</v>
      </c>
      <c r="C38" s="124" t="s">
        <v>621</v>
      </c>
      <c r="D38" s="306">
        <v>3776000</v>
      </c>
    </row>
    <row r="39" spans="2:4">
      <c r="B39" s="124" t="s">
        <v>5342</v>
      </c>
      <c r="C39" s="124" t="s">
        <v>627</v>
      </c>
      <c r="D39" s="306">
        <v>17022962</v>
      </c>
    </row>
    <row r="40" spans="2:4">
      <c r="B40" s="419" t="s">
        <v>1450</v>
      </c>
      <c r="C40" s="421"/>
      <c r="D40" s="178">
        <v>9766729776</v>
      </c>
    </row>
  </sheetData>
  <sortState xmlns:xlrd2="http://schemas.microsoft.com/office/spreadsheetml/2017/richdata2" ref="B5:D39">
    <sortCondition ref="B5:B39"/>
  </sortState>
  <mergeCells count="1">
    <mergeCell ref="B40:C40"/>
  </mergeCells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388E-2DF4-45BD-9B42-9C2BA69758A3}">
  <sheetPr>
    <tabColor theme="9"/>
  </sheetPr>
  <dimension ref="B1:H23"/>
  <sheetViews>
    <sheetView showGridLines="0" workbookViewId="0">
      <selection activeCell="G21" sqref="G21"/>
    </sheetView>
  </sheetViews>
  <sheetFormatPr defaultColWidth="11.42578125" defaultRowHeight="14.45"/>
  <cols>
    <col min="2" max="2" width="32.42578125" bestFit="1" customWidth="1"/>
    <col min="4" max="4" width="17.28515625" style="145" customWidth="1"/>
    <col min="5" max="5" width="16.42578125" style="146" bestFit="1" customWidth="1"/>
    <col min="7" max="8" width="12.42578125" bestFit="1" customWidth="1"/>
  </cols>
  <sheetData>
    <row r="1" spans="2:8">
      <c r="B1" s="15" t="s">
        <v>8230</v>
      </c>
    </row>
    <row r="2" spans="2:8">
      <c r="B2" s="5"/>
    </row>
    <row r="3" spans="2:8">
      <c r="B3" s="15" t="s">
        <v>8167</v>
      </c>
    </row>
    <row r="4" spans="2:8">
      <c r="B4" s="175" t="s">
        <v>8168</v>
      </c>
      <c r="C4" s="175" t="s">
        <v>8231</v>
      </c>
      <c r="D4" s="175" t="s">
        <v>3</v>
      </c>
      <c r="E4" s="179" t="s">
        <v>7453</v>
      </c>
    </row>
    <row r="5" spans="2:8">
      <c r="B5" s="134" t="s">
        <v>8232</v>
      </c>
      <c r="C5" s="31" t="s">
        <v>839</v>
      </c>
      <c r="D5" s="144" t="s">
        <v>17</v>
      </c>
      <c r="E5" s="143">
        <v>3132919</v>
      </c>
    </row>
    <row r="6" spans="2:8">
      <c r="B6" s="134" t="s">
        <v>440</v>
      </c>
      <c r="C6" s="31" t="s">
        <v>839</v>
      </c>
      <c r="D6" s="124" t="s">
        <v>439</v>
      </c>
      <c r="E6" s="143">
        <v>8767745</v>
      </c>
    </row>
    <row r="7" spans="2:8">
      <c r="B7" s="134" t="s">
        <v>8233</v>
      </c>
      <c r="C7" s="31" t="s">
        <v>839</v>
      </c>
      <c r="D7" s="124" t="s">
        <v>433</v>
      </c>
      <c r="E7" s="143">
        <v>54765671</v>
      </c>
    </row>
    <row r="8" spans="2:8">
      <c r="B8" s="134" t="s">
        <v>8234</v>
      </c>
      <c r="C8" s="31" t="s">
        <v>839</v>
      </c>
      <c r="D8" s="124" t="s">
        <v>17</v>
      </c>
      <c r="E8" s="143">
        <v>48537057</v>
      </c>
    </row>
    <row r="9" spans="2:8">
      <c r="B9" s="134" t="s">
        <v>8235</v>
      </c>
      <c r="C9" s="31" t="s">
        <v>839</v>
      </c>
      <c r="D9" s="124" t="s">
        <v>17</v>
      </c>
      <c r="E9" s="143">
        <v>1932013</v>
      </c>
    </row>
    <row r="10" spans="2:8">
      <c r="B10" s="134" t="s">
        <v>8236</v>
      </c>
      <c r="C10" s="31" t="s">
        <v>839</v>
      </c>
      <c r="D10" s="124" t="s">
        <v>470</v>
      </c>
      <c r="E10" s="143">
        <v>2500000</v>
      </c>
    </row>
    <row r="11" spans="2:8">
      <c r="B11" s="134" t="s">
        <v>8237</v>
      </c>
      <c r="C11" s="31" t="s">
        <v>839</v>
      </c>
      <c r="D11" s="124" t="s">
        <v>17</v>
      </c>
      <c r="E11" s="143">
        <v>9395903</v>
      </c>
      <c r="H11" s="305"/>
    </row>
    <row r="12" spans="2:8">
      <c r="B12" s="134" t="s">
        <v>8238</v>
      </c>
      <c r="C12" s="31" t="s">
        <v>839</v>
      </c>
      <c r="D12" s="124" t="s">
        <v>414</v>
      </c>
      <c r="E12" s="143">
        <v>9126635</v>
      </c>
    </row>
    <row r="13" spans="2:8">
      <c r="B13" s="134" t="s">
        <v>8239</v>
      </c>
      <c r="C13" s="31" t="s">
        <v>945</v>
      </c>
      <c r="D13" s="124" t="s">
        <v>17</v>
      </c>
      <c r="E13" s="143">
        <v>14599005</v>
      </c>
    </row>
    <row r="14" spans="2:8">
      <c r="B14" s="134" t="s">
        <v>8240</v>
      </c>
      <c r="C14" s="31" t="s">
        <v>945</v>
      </c>
      <c r="D14" s="124" t="s">
        <v>532</v>
      </c>
      <c r="E14" s="143">
        <v>1437500</v>
      </c>
    </row>
    <row r="15" spans="2:8">
      <c r="B15" s="134" t="s">
        <v>6899</v>
      </c>
      <c r="C15" s="31" t="s">
        <v>945</v>
      </c>
      <c r="D15" s="124" t="s">
        <v>17</v>
      </c>
      <c r="E15" s="143">
        <v>1437500</v>
      </c>
    </row>
    <row r="16" spans="2:8">
      <c r="B16" s="134" t="s">
        <v>8241</v>
      </c>
      <c r="C16" s="31" t="s">
        <v>945</v>
      </c>
      <c r="D16" s="124" t="s">
        <v>17</v>
      </c>
      <c r="E16" s="143">
        <v>29284483</v>
      </c>
    </row>
    <row r="17" spans="2:7">
      <c r="B17" s="134" t="s">
        <v>8236</v>
      </c>
      <c r="C17" s="31" t="s">
        <v>945</v>
      </c>
      <c r="D17" s="124" t="s">
        <v>470</v>
      </c>
      <c r="E17" s="143">
        <v>1437500</v>
      </c>
    </row>
    <row r="18" spans="2:7">
      <c r="B18" s="134" t="s">
        <v>8242</v>
      </c>
      <c r="C18" s="31" t="s">
        <v>945</v>
      </c>
      <c r="D18" s="124" t="s">
        <v>408</v>
      </c>
      <c r="E18" s="143">
        <v>1555147</v>
      </c>
    </row>
    <row r="19" spans="2:7">
      <c r="B19" s="134" t="s">
        <v>8243</v>
      </c>
      <c r="C19" s="31" t="s">
        <v>945</v>
      </c>
      <c r="D19" s="124" t="s">
        <v>439</v>
      </c>
      <c r="E19" s="143">
        <v>40597805</v>
      </c>
      <c r="G19" s="305"/>
    </row>
    <row r="20" spans="2:7">
      <c r="B20" s="134" t="s">
        <v>8244</v>
      </c>
      <c r="C20" s="31" t="s">
        <v>945</v>
      </c>
      <c r="D20" s="124" t="s">
        <v>17</v>
      </c>
      <c r="E20" s="143">
        <v>1150000</v>
      </c>
    </row>
    <row r="21" spans="2:7">
      <c r="B21" s="134" t="s">
        <v>8245</v>
      </c>
      <c r="C21" s="31" t="s">
        <v>945</v>
      </c>
      <c r="D21" s="124" t="s">
        <v>17</v>
      </c>
      <c r="E21" s="143">
        <v>2525424</v>
      </c>
    </row>
    <row r="22" spans="2:7">
      <c r="B22" s="134"/>
      <c r="C22" s="31"/>
      <c r="D22" s="134"/>
      <c r="E22" s="143"/>
    </row>
    <row r="23" spans="2:7">
      <c r="B23" s="180" t="s">
        <v>825</v>
      </c>
      <c r="C23" s="180"/>
      <c r="D23" s="177"/>
      <c r="E23" s="178">
        <f>SUM(E6:E22)</f>
        <v>229049388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9A04-2D11-467E-8ABF-612DC4F6536B}">
  <sheetPr>
    <tabColor theme="9"/>
  </sheetPr>
  <dimension ref="B1:L19"/>
  <sheetViews>
    <sheetView showGridLines="0" workbookViewId="0">
      <selection activeCell="E17" sqref="E17"/>
    </sheetView>
  </sheetViews>
  <sheetFormatPr defaultColWidth="11.5703125" defaultRowHeight="13.9"/>
  <cols>
    <col min="1" max="1" width="11.5703125" style="5"/>
    <col min="2" max="2" width="16.5703125" style="5" bestFit="1" customWidth="1"/>
    <col min="3" max="3" width="12.5703125" style="5" bestFit="1" customWidth="1"/>
    <col min="4" max="4" width="17.85546875" style="5" bestFit="1" customWidth="1"/>
    <col min="5" max="7" width="11.5703125" style="5"/>
    <col min="8" max="8" width="11.85546875" style="5" bestFit="1" customWidth="1"/>
    <col min="9" max="9" width="17.42578125" style="5" bestFit="1" customWidth="1"/>
    <col min="10" max="10" width="11.5703125" style="5"/>
    <col min="11" max="11" width="17.42578125" style="5" bestFit="1" customWidth="1"/>
    <col min="12" max="16384" width="11.5703125" style="5"/>
  </cols>
  <sheetData>
    <row r="1" spans="2:12">
      <c r="B1" s="15" t="s">
        <v>8246</v>
      </c>
    </row>
    <row r="3" spans="2:12">
      <c r="B3" s="15" t="s">
        <v>8188</v>
      </c>
    </row>
    <row r="4" spans="2:12">
      <c r="B4" s="175" t="s">
        <v>8247</v>
      </c>
      <c r="C4" s="175" t="s">
        <v>3</v>
      </c>
      <c r="D4" s="179" t="s">
        <v>7453</v>
      </c>
    </row>
    <row r="5" spans="2:12">
      <c r="B5" s="134" t="s">
        <v>8248</v>
      </c>
      <c r="C5" s="134" t="s">
        <v>582</v>
      </c>
      <c r="D5" s="147">
        <v>65117905</v>
      </c>
    </row>
    <row r="6" spans="2:12">
      <c r="B6" s="180" t="s">
        <v>825</v>
      </c>
      <c r="C6" s="180"/>
      <c r="D6" s="181">
        <f>SUM(D5)</f>
        <v>65117905</v>
      </c>
    </row>
    <row r="9" spans="2:12">
      <c r="H9" s="21"/>
    </row>
    <row r="12" spans="2:12">
      <c r="G12" s="310"/>
      <c r="H12" s="309"/>
      <c r="I12" s="309"/>
      <c r="J12" s="309"/>
      <c r="K12" s="309"/>
      <c r="L12" s="309"/>
    </row>
    <row r="13" spans="2:12">
      <c r="G13" s="309"/>
      <c r="H13" s="309"/>
      <c r="I13" s="309"/>
      <c r="J13" s="309"/>
      <c r="K13" s="309"/>
      <c r="L13" s="309"/>
    </row>
    <row r="14" spans="2:12">
      <c r="G14" s="309"/>
      <c r="H14" s="309"/>
      <c r="I14" s="309"/>
      <c r="J14" s="309"/>
      <c r="K14" s="311"/>
      <c r="L14" s="309"/>
    </row>
    <row r="15" spans="2:12">
      <c r="G15" s="312"/>
      <c r="H15" s="309"/>
      <c r="I15" s="309"/>
      <c r="J15" s="309"/>
      <c r="K15" s="309"/>
      <c r="L15" s="309"/>
    </row>
    <row r="16" spans="2:12">
      <c r="G16" s="309"/>
      <c r="H16" s="309"/>
      <c r="I16" s="309"/>
      <c r="J16" s="309"/>
      <c r="K16" s="309"/>
      <c r="L16" s="309"/>
    </row>
    <row r="17" spans="7:12">
      <c r="G17" s="309"/>
      <c r="H17" s="309"/>
      <c r="I17" s="309"/>
      <c r="J17" s="309"/>
      <c r="K17" s="309"/>
      <c r="L17" s="309"/>
    </row>
    <row r="18" spans="7:12">
      <c r="G18" s="309"/>
      <c r="H18" s="309"/>
      <c r="I18" s="309"/>
      <c r="J18" s="309"/>
      <c r="K18" s="309"/>
      <c r="L18" s="309"/>
    </row>
    <row r="19" spans="7:12">
      <c r="G19" s="309"/>
      <c r="H19" s="309"/>
      <c r="I19" s="309"/>
      <c r="J19" s="309"/>
      <c r="K19" s="309"/>
      <c r="L19" s="309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D40B-365F-482B-828A-62FD8C3A725B}">
  <sheetPr>
    <tabColor rgb="FF79AF00"/>
  </sheetPr>
  <dimension ref="B1:L35"/>
  <sheetViews>
    <sheetView showGridLines="0" zoomScaleNormal="100" workbookViewId="0">
      <pane ySplit="3" topLeftCell="A4" activePane="bottomLeft" state="frozen"/>
      <selection pane="bottomLeft" activeCell="B29" sqref="B29"/>
    </sheetView>
  </sheetViews>
  <sheetFormatPr defaultColWidth="19" defaultRowHeight="13.9"/>
  <cols>
    <col min="1" max="1" width="14.140625" style="46" customWidth="1"/>
    <col min="2" max="2" width="24.28515625" style="46" customWidth="1"/>
    <col min="3" max="3" width="19" style="46" customWidth="1"/>
    <col min="4" max="4" width="50.85546875" style="46" bestFit="1" customWidth="1"/>
    <col min="5" max="5" width="19" style="46" customWidth="1"/>
    <col min="6" max="12" width="19" style="47" customWidth="1"/>
    <col min="13" max="13" width="19" style="46" customWidth="1"/>
    <col min="14" max="16384" width="19" style="46"/>
  </cols>
  <sheetData>
    <row r="1" spans="2:12">
      <c r="B1" s="30" t="s">
        <v>805</v>
      </c>
    </row>
    <row r="3" spans="2:12" ht="41.25" customHeight="1">
      <c r="B3" s="355" t="s">
        <v>806</v>
      </c>
      <c r="C3" s="356" t="s">
        <v>807</v>
      </c>
      <c r="D3" s="356" t="s">
        <v>808</v>
      </c>
      <c r="E3" s="356" t="s">
        <v>809</v>
      </c>
      <c r="F3" s="355" t="s">
        <v>810</v>
      </c>
      <c r="G3" s="355" t="s">
        <v>811</v>
      </c>
      <c r="H3" s="355" t="s">
        <v>812</v>
      </c>
      <c r="I3" s="355" t="s">
        <v>813</v>
      </c>
      <c r="J3" s="355" t="s">
        <v>814</v>
      </c>
      <c r="K3" s="355" t="s">
        <v>815</v>
      </c>
      <c r="L3" s="355" t="s">
        <v>816</v>
      </c>
    </row>
    <row r="4" spans="2:12" ht="41.25" customHeight="1">
      <c r="B4" s="355" t="s">
        <v>778</v>
      </c>
      <c r="C4" s="357" t="s">
        <v>817</v>
      </c>
      <c r="D4" s="74" t="s">
        <v>818</v>
      </c>
      <c r="E4" s="49" t="s">
        <v>819</v>
      </c>
      <c r="F4" s="48">
        <v>1627</v>
      </c>
      <c r="G4" s="48">
        <v>48</v>
      </c>
      <c r="H4" s="48">
        <f>F4+G4</f>
        <v>1675</v>
      </c>
      <c r="I4" s="48"/>
      <c r="J4" s="48"/>
      <c r="K4" s="48">
        <v>42577237572</v>
      </c>
      <c r="L4" s="48"/>
    </row>
    <row r="5" spans="2:12" ht="41.25" customHeight="1">
      <c r="B5" s="355" t="s">
        <v>820</v>
      </c>
      <c r="C5" s="357" t="s">
        <v>817</v>
      </c>
      <c r="D5" s="74" t="s">
        <v>818</v>
      </c>
      <c r="E5" s="49" t="s">
        <v>819</v>
      </c>
      <c r="F5" s="303">
        <v>278</v>
      </c>
      <c r="G5" s="303">
        <v>58</v>
      </c>
      <c r="H5" s="48">
        <f t="shared" ref="H5:H33" si="0">F5+G5</f>
        <v>336</v>
      </c>
      <c r="I5" s="303">
        <v>1623179034</v>
      </c>
      <c r="J5" s="303">
        <v>101736969</v>
      </c>
      <c r="K5" s="303">
        <v>1724916003</v>
      </c>
      <c r="L5" s="50"/>
    </row>
    <row r="6" spans="2:12" ht="41.25" customHeight="1">
      <c r="B6" s="355" t="s">
        <v>658</v>
      </c>
      <c r="C6" s="357" t="s">
        <v>817</v>
      </c>
      <c r="D6" s="74" t="s">
        <v>818</v>
      </c>
      <c r="E6" s="49" t="s">
        <v>819</v>
      </c>
      <c r="F6" s="303">
        <v>954</v>
      </c>
      <c r="G6" s="303">
        <v>45</v>
      </c>
      <c r="H6" s="48">
        <f t="shared" si="0"/>
        <v>999</v>
      </c>
      <c r="I6" s="303"/>
      <c r="J6" s="303"/>
      <c r="K6" s="50">
        <v>13909991407</v>
      </c>
      <c r="L6" s="50"/>
    </row>
    <row r="7" spans="2:12" ht="41.25" customHeight="1">
      <c r="B7" s="355" t="s">
        <v>682</v>
      </c>
      <c r="C7" s="357" t="s">
        <v>817</v>
      </c>
      <c r="D7" s="74" t="s">
        <v>818</v>
      </c>
      <c r="E7" s="49" t="s">
        <v>819</v>
      </c>
      <c r="F7" s="303"/>
      <c r="G7" s="303"/>
      <c r="H7" s="48">
        <f t="shared" si="0"/>
        <v>0</v>
      </c>
      <c r="I7" s="303"/>
      <c r="J7" s="303"/>
      <c r="K7" s="50"/>
      <c r="L7" s="50"/>
    </row>
    <row r="8" spans="2:12" ht="41.25" customHeight="1">
      <c r="B8" s="355" t="s">
        <v>699</v>
      </c>
      <c r="C8" s="357" t="s">
        <v>817</v>
      </c>
      <c r="D8" s="74" t="s">
        <v>818</v>
      </c>
      <c r="E8" s="49" t="s">
        <v>819</v>
      </c>
      <c r="F8" s="303"/>
      <c r="G8" s="303"/>
      <c r="H8" s="48">
        <f t="shared" si="0"/>
        <v>0</v>
      </c>
      <c r="I8" s="303"/>
      <c r="J8" s="303"/>
      <c r="K8" s="50"/>
      <c r="L8" s="50"/>
    </row>
    <row r="9" spans="2:12" ht="41.25" customHeight="1">
      <c r="B9" s="355" t="s">
        <v>705</v>
      </c>
      <c r="C9" s="357" t="s">
        <v>821</v>
      </c>
      <c r="D9" s="74" t="s">
        <v>818</v>
      </c>
      <c r="E9" s="49" t="s">
        <v>819</v>
      </c>
      <c r="F9" s="303">
        <v>13</v>
      </c>
      <c r="G9" s="303">
        <v>1</v>
      </c>
      <c r="H9" s="48">
        <f t="shared" si="0"/>
        <v>14</v>
      </c>
      <c r="I9" s="303">
        <v>577088835</v>
      </c>
      <c r="J9" s="303">
        <v>4446169</v>
      </c>
      <c r="K9" s="50">
        <v>581535004</v>
      </c>
      <c r="L9" s="50"/>
    </row>
    <row r="10" spans="2:12" ht="41.25" customHeight="1">
      <c r="B10" s="365" t="s">
        <v>716</v>
      </c>
      <c r="C10" s="357" t="s">
        <v>821</v>
      </c>
      <c r="D10" s="74" t="s">
        <v>818</v>
      </c>
      <c r="E10" s="49" t="s">
        <v>819</v>
      </c>
      <c r="F10" s="303"/>
      <c r="G10" s="303"/>
      <c r="H10" s="48">
        <f t="shared" si="0"/>
        <v>0</v>
      </c>
      <c r="I10" s="303"/>
      <c r="J10" s="303"/>
      <c r="K10" s="50"/>
      <c r="L10" s="50"/>
    </row>
    <row r="11" spans="2:12" ht="41.25" customHeight="1">
      <c r="B11" s="355" t="s">
        <v>735</v>
      </c>
      <c r="C11" s="357" t="s">
        <v>821</v>
      </c>
      <c r="D11" s="74" t="s">
        <v>818</v>
      </c>
      <c r="E11" s="49" t="s">
        <v>819</v>
      </c>
      <c r="F11" s="303">
        <v>55</v>
      </c>
      <c r="G11" s="303">
        <v>4</v>
      </c>
      <c r="H11" s="48">
        <f t="shared" si="0"/>
        <v>59</v>
      </c>
      <c r="I11" s="50">
        <v>779366112</v>
      </c>
      <c r="J11" s="303">
        <v>25885161</v>
      </c>
      <c r="K11" s="50">
        <v>449404614</v>
      </c>
      <c r="L11" s="50"/>
    </row>
    <row r="12" spans="2:12" ht="41.25" customHeight="1">
      <c r="B12" s="365" t="s">
        <v>738</v>
      </c>
      <c r="C12" s="357" t="s">
        <v>821</v>
      </c>
      <c r="D12" s="74" t="s">
        <v>818</v>
      </c>
      <c r="E12" s="49" t="s">
        <v>819</v>
      </c>
      <c r="F12" s="303"/>
      <c r="G12" s="303"/>
      <c r="H12" s="48">
        <f t="shared" si="0"/>
        <v>0</v>
      </c>
      <c r="I12" s="303"/>
      <c r="J12" s="303"/>
      <c r="K12" s="50"/>
      <c r="L12" s="50"/>
    </row>
    <row r="13" spans="2:12" ht="41.25" customHeight="1">
      <c r="B13" s="355" t="s">
        <v>744</v>
      </c>
      <c r="C13" s="357" t="s">
        <v>821</v>
      </c>
      <c r="D13" s="74" t="s">
        <v>818</v>
      </c>
      <c r="E13" s="49" t="s">
        <v>819</v>
      </c>
      <c r="F13" s="303"/>
      <c r="G13" s="303"/>
      <c r="H13" s="48">
        <f t="shared" si="0"/>
        <v>0</v>
      </c>
      <c r="I13" s="303"/>
      <c r="J13" s="303"/>
      <c r="K13" s="50"/>
      <c r="L13" s="50"/>
    </row>
    <row r="14" spans="2:12" ht="41.25" customHeight="1">
      <c r="B14" s="355" t="s">
        <v>756</v>
      </c>
      <c r="C14" s="357" t="s">
        <v>821</v>
      </c>
      <c r="D14" s="74" t="s">
        <v>818</v>
      </c>
      <c r="E14" s="49" t="s">
        <v>819</v>
      </c>
      <c r="F14" s="303">
        <v>205</v>
      </c>
      <c r="G14" s="303">
        <v>18</v>
      </c>
      <c r="H14" s="48">
        <f t="shared" si="0"/>
        <v>223</v>
      </c>
      <c r="I14" s="303"/>
      <c r="J14" s="303"/>
      <c r="K14" s="50"/>
      <c r="L14" s="50"/>
    </row>
    <row r="15" spans="2:12" ht="41.25" customHeight="1">
      <c r="B15" s="355" t="s">
        <v>739</v>
      </c>
      <c r="C15" s="358" t="s">
        <v>821</v>
      </c>
      <c r="D15" s="74" t="s">
        <v>818</v>
      </c>
      <c r="E15" s="49" t="s">
        <v>819</v>
      </c>
      <c r="F15" s="303">
        <v>17</v>
      </c>
      <c r="G15" s="303">
        <v>2</v>
      </c>
      <c r="H15" s="48">
        <f t="shared" si="0"/>
        <v>19</v>
      </c>
      <c r="I15" s="303">
        <v>293112658</v>
      </c>
      <c r="J15" s="303">
        <v>83686215</v>
      </c>
      <c r="K15" s="50">
        <v>376798873</v>
      </c>
      <c r="L15" s="50"/>
    </row>
    <row r="16" spans="2:12" ht="41.25" customHeight="1">
      <c r="B16" s="355" t="s">
        <v>785</v>
      </c>
      <c r="C16" s="357" t="s">
        <v>821</v>
      </c>
      <c r="D16" s="74" t="s">
        <v>818</v>
      </c>
      <c r="E16" s="49" t="s">
        <v>819</v>
      </c>
      <c r="F16" s="303">
        <v>74</v>
      </c>
      <c r="G16" s="303">
        <v>9</v>
      </c>
      <c r="H16" s="48">
        <f t="shared" si="0"/>
        <v>83</v>
      </c>
      <c r="I16" s="303"/>
      <c r="J16" s="303"/>
      <c r="K16" s="50">
        <v>300272709</v>
      </c>
      <c r="L16" s="50"/>
    </row>
    <row r="17" spans="2:12" ht="41.25" customHeight="1">
      <c r="B17" s="365" t="s">
        <v>745</v>
      </c>
      <c r="C17" s="357" t="s">
        <v>821</v>
      </c>
      <c r="D17" s="74" t="s">
        <v>818</v>
      </c>
      <c r="E17" s="49" t="s">
        <v>819</v>
      </c>
      <c r="F17" s="303"/>
      <c r="G17" s="303"/>
      <c r="H17" s="48">
        <f t="shared" si="0"/>
        <v>0</v>
      </c>
      <c r="I17" s="303"/>
      <c r="J17" s="303"/>
      <c r="K17" s="50"/>
      <c r="L17" s="50"/>
    </row>
    <row r="18" spans="2:12" ht="41.25" customHeight="1">
      <c r="B18" s="355" t="s">
        <v>685</v>
      </c>
      <c r="C18" s="357" t="s">
        <v>821</v>
      </c>
      <c r="D18" s="74" t="s">
        <v>818</v>
      </c>
      <c r="E18" s="49" t="s">
        <v>819</v>
      </c>
      <c r="F18" s="303">
        <v>127</v>
      </c>
      <c r="G18" s="303">
        <v>4</v>
      </c>
      <c r="H18" s="48">
        <f t="shared" si="0"/>
        <v>131</v>
      </c>
      <c r="I18" s="303">
        <v>461134741</v>
      </c>
      <c r="J18" s="303">
        <v>19266554</v>
      </c>
      <c r="K18" s="50">
        <f>I18+J18</f>
        <v>480401295</v>
      </c>
      <c r="L18" s="50"/>
    </row>
    <row r="19" spans="2:12" ht="41.25" customHeight="1">
      <c r="B19" s="355" t="s">
        <v>698</v>
      </c>
      <c r="C19" s="357" t="s">
        <v>821</v>
      </c>
      <c r="D19" s="74" t="s">
        <v>818</v>
      </c>
      <c r="E19" s="49" t="s">
        <v>819</v>
      </c>
      <c r="F19" s="303">
        <v>127</v>
      </c>
      <c r="G19" s="303">
        <v>4</v>
      </c>
      <c r="H19" s="48">
        <f t="shared" si="0"/>
        <v>131</v>
      </c>
      <c r="I19" s="303">
        <v>461134741</v>
      </c>
      <c r="J19" s="303">
        <v>19266554</v>
      </c>
      <c r="K19" s="50">
        <v>480401295</v>
      </c>
      <c r="L19" s="50"/>
    </row>
    <row r="20" spans="2:12" ht="41.25" customHeight="1">
      <c r="B20" s="355" t="s">
        <v>726</v>
      </c>
      <c r="C20" s="359" t="s">
        <v>822</v>
      </c>
      <c r="D20" s="74" t="s">
        <v>818</v>
      </c>
      <c r="E20" s="49" t="s">
        <v>819</v>
      </c>
      <c r="F20" s="303">
        <v>197</v>
      </c>
      <c r="G20" s="303">
        <v>2</v>
      </c>
      <c r="H20" s="48">
        <f t="shared" si="0"/>
        <v>199</v>
      </c>
      <c r="I20" s="303">
        <v>1095591015</v>
      </c>
      <c r="J20" s="303">
        <v>12610140</v>
      </c>
      <c r="K20" s="50">
        <v>1102201155</v>
      </c>
      <c r="L20" s="50"/>
    </row>
    <row r="21" spans="2:12" ht="41.25" customHeight="1">
      <c r="B21" s="355" t="s">
        <v>644</v>
      </c>
      <c r="C21" s="357" t="s">
        <v>821</v>
      </c>
      <c r="D21" s="74" t="s">
        <v>818</v>
      </c>
      <c r="E21" s="49" t="s">
        <v>819</v>
      </c>
      <c r="F21" s="303">
        <v>2225</v>
      </c>
      <c r="G21" s="303">
        <v>210</v>
      </c>
      <c r="H21" s="48">
        <f t="shared" si="0"/>
        <v>2435</v>
      </c>
      <c r="I21" s="50">
        <v>24933730811</v>
      </c>
      <c r="J21" s="303">
        <v>2031012921</v>
      </c>
      <c r="K21" s="303">
        <v>26964743732</v>
      </c>
      <c r="L21" s="50"/>
    </row>
    <row r="22" spans="2:12" ht="41.25" customHeight="1">
      <c r="B22" s="355" t="s">
        <v>823</v>
      </c>
      <c r="C22" s="357" t="s">
        <v>821</v>
      </c>
      <c r="D22" s="74" t="s">
        <v>818</v>
      </c>
      <c r="E22" s="49" t="s">
        <v>819</v>
      </c>
      <c r="F22" s="303">
        <v>387</v>
      </c>
      <c r="G22" s="303">
        <v>17</v>
      </c>
      <c r="H22" s="48">
        <f t="shared" si="0"/>
        <v>404</v>
      </c>
      <c r="I22" s="303"/>
      <c r="J22" s="303"/>
      <c r="K22" s="50">
        <v>7484040431</v>
      </c>
      <c r="L22" s="50"/>
    </row>
    <row r="23" spans="2:12" ht="41.25" customHeight="1">
      <c r="B23" s="355" t="s">
        <v>731</v>
      </c>
      <c r="C23" s="357" t="s">
        <v>821</v>
      </c>
      <c r="D23" s="74" t="s">
        <v>818</v>
      </c>
      <c r="E23" s="49" t="s">
        <v>819</v>
      </c>
      <c r="F23" s="303">
        <v>43</v>
      </c>
      <c r="G23" s="303">
        <v>6</v>
      </c>
      <c r="H23" s="48">
        <f t="shared" si="0"/>
        <v>49</v>
      </c>
      <c r="I23" s="303">
        <v>561683012</v>
      </c>
      <c r="J23" s="303">
        <v>48380644</v>
      </c>
      <c r="K23" s="50">
        <v>610063656</v>
      </c>
      <c r="L23" s="50"/>
    </row>
    <row r="24" spans="2:12" ht="41.25" customHeight="1">
      <c r="B24" s="355" t="s">
        <v>740</v>
      </c>
      <c r="C24" s="360" t="s">
        <v>821</v>
      </c>
      <c r="D24" s="74" t="s">
        <v>818</v>
      </c>
      <c r="E24" s="49" t="s">
        <v>819</v>
      </c>
      <c r="F24" s="303">
        <v>2</v>
      </c>
      <c r="G24" s="303">
        <v>0</v>
      </c>
      <c r="H24" s="48">
        <f t="shared" si="0"/>
        <v>2</v>
      </c>
      <c r="I24" s="303">
        <v>112531776</v>
      </c>
      <c r="J24" s="303">
        <v>0</v>
      </c>
      <c r="K24" s="50">
        <v>112531776</v>
      </c>
      <c r="L24" s="50"/>
    </row>
    <row r="25" spans="2:12" ht="41.25" customHeight="1">
      <c r="B25" s="355" t="s">
        <v>672</v>
      </c>
      <c r="C25" s="360" t="s">
        <v>821</v>
      </c>
      <c r="D25" s="74" t="s">
        <v>818</v>
      </c>
      <c r="E25" s="49" t="s">
        <v>819</v>
      </c>
      <c r="F25" s="303">
        <v>355</v>
      </c>
      <c r="G25" s="303">
        <v>16</v>
      </c>
      <c r="H25" s="48">
        <f t="shared" si="0"/>
        <v>371</v>
      </c>
      <c r="I25" s="303">
        <v>5798175687</v>
      </c>
      <c r="J25" s="303">
        <v>239743556</v>
      </c>
      <c r="K25" s="50">
        <v>6037919243</v>
      </c>
      <c r="L25" s="50"/>
    </row>
    <row r="26" spans="2:12" ht="41.25" customHeight="1">
      <c r="B26" s="355" t="s">
        <v>677</v>
      </c>
      <c r="C26" s="360" t="s">
        <v>821</v>
      </c>
      <c r="D26" s="74" t="s">
        <v>818</v>
      </c>
      <c r="E26" s="49" t="s">
        <v>819</v>
      </c>
      <c r="F26" s="303">
        <v>362</v>
      </c>
      <c r="G26" s="303">
        <v>20</v>
      </c>
      <c r="H26" s="48">
        <f t="shared" si="0"/>
        <v>382</v>
      </c>
      <c r="I26" s="303">
        <v>2442351159</v>
      </c>
      <c r="J26" s="303">
        <v>130902065</v>
      </c>
      <c r="K26" s="50">
        <v>2573253224</v>
      </c>
      <c r="L26" s="50"/>
    </row>
    <row r="27" spans="2:12" ht="41.25" customHeight="1">
      <c r="B27" s="355" t="s">
        <v>753</v>
      </c>
      <c r="C27" s="361" t="s">
        <v>821</v>
      </c>
      <c r="D27" s="74" t="s">
        <v>818</v>
      </c>
      <c r="E27" s="49" t="s">
        <v>819</v>
      </c>
      <c r="F27" s="303">
        <v>2</v>
      </c>
      <c r="G27" s="303">
        <v>1</v>
      </c>
      <c r="H27" s="48">
        <f t="shared" si="0"/>
        <v>3</v>
      </c>
      <c r="I27" s="303">
        <v>23639550</v>
      </c>
      <c r="J27" s="303">
        <v>20341246</v>
      </c>
      <c r="K27" s="50">
        <v>43980796</v>
      </c>
      <c r="L27" s="50"/>
    </row>
    <row r="28" spans="2:12" ht="41.25" customHeight="1">
      <c r="B28" s="355" t="s">
        <v>749</v>
      </c>
      <c r="C28" s="360" t="s">
        <v>821</v>
      </c>
      <c r="D28" s="74" t="s">
        <v>818</v>
      </c>
      <c r="E28" s="49" t="s">
        <v>819</v>
      </c>
      <c r="F28" s="303">
        <v>70</v>
      </c>
      <c r="G28" s="303">
        <v>5</v>
      </c>
      <c r="H28" s="48">
        <f t="shared" si="0"/>
        <v>75</v>
      </c>
      <c r="I28" s="50">
        <v>610793631</v>
      </c>
      <c r="J28" s="303">
        <v>20783381</v>
      </c>
      <c r="K28" s="303">
        <v>631577012</v>
      </c>
      <c r="L28" s="50"/>
    </row>
    <row r="29" spans="2:12" ht="41.25" customHeight="1">
      <c r="B29" s="355" t="s">
        <v>720</v>
      </c>
      <c r="C29" s="358" t="s">
        <v>821</v>
      </c>
      <c r="D29" s="74" t="s">
        <v>818</v>
      </c>
      <c r="E29" s="49" t="s">
        <v>819</v>
      </c>
      <c r="F29" s="303">
        <v>11</v>
      </c>
      <c r="G29" s="303">
        <v>2</v>
      </c>
      <c r="H29" s="48">
        <f t="shared" si="0"/>
        <v>13</v>
      </c>
      <c r="I29" s="303">
        <v>21217093</v>
      </c>
      <c r="J29" s="303">
        <v>3098880</v>
      </c>
      <c r="K29" s="50">
        <v>24315973</v>
      </c>
      <c r="L29" s="50"/>
    </row>
    <row r="30" spans="2:12" ht="41.25" customHeight="1">
      <c r="B30" s="355" t="s">
        <v>665</v>
      </c>
      <c r="C30" s="358" t="s">
        <v>821</v>
      </c>
      <c r="D30" s="74" t="s">
        <v>818</v>
      </c>
      <c r="E30" s="49" t="s">
        <v>819</v>
      </c>
      <c r="F30" s="303">
        <v>1157</v>
      </c>
      <c r="G30" s="303">
        <v>23</v>
      </c>
      <c r="H30" s="48">
        <f t="shared" si="0"/>
        <v>1180</v>
      </c>
      <c r="I30" s="303">
        <v>16837245621</v>
      </c>
      <c r="J30" s="303">
        <v>278571847</v>
      </c>
      <c r="K30" s="50">
        <v>17115817468</v>
      </c>
      <c r="L30" s="50"/>
    </row>
    <row r="31" spans="2:12" ht="41.25" customHeight="1">
      <c r="B31" s="355" t="s">
        <v>668</v>
      </c>
      <c r="C31" s="357" t="s">
        <v>821</v>
      </c>
      <c r="D31" s="74" t="s">
        <v>818</v>
      </c>
      <c r="E31" s="49" t="s">
        <v>819</v>
      </c>
      <c r="F31" s="303">
        <v>240</v>
      </c>
      <c r="G31" s="303">
        <v>32</v>
      </c>
      <c r="H31" s="48">
        <f t="shared" si="0"/>
        <v>272</v>
      </c>
      <c r="I31" s="50">
        <v>2453514952</v>
      </c>
      <c r="J31" s="303">
        <v>92056200</v>
      </c>
      <c r="K31" s="303">
        <v>2545571152</v>
      </c>
      <c r="L31" s="50"/>
    </row>
    <row r="32" spans="2:12" ht="41.25" customHeight="1">
      <c r="B32" s="355" t="s">
        <v>700</v>
      </c>
      <c r="C32" s="357" t="s">
        <v>821</v>
      </c>
      <c r="D32" s="74" t="s">
        <v>818</v>
      </c>
      <c r="E32" s="49" t="s">
        <v>819</v>
      </c>
      <c r="F32" s="303">
        <v>316</v>
      </c>
      <c r="G32" s="303">
        <v>7</v>
      </c>
      <c r="H32" s="48">
        <f t="shared" si="0"/>
        <v>323</v>
      </c>
      <c r="I32" s="303">
        <v>2583653</v>
      </c>
      <c r="J32" s="303">
        <v>16740</v>
      </c>
      <c r="K32" s="50">
        <v>2600393</v>
      </c>
      <c r="L32" s="50"/>
    </row>
    <row r="33" spans="2:12" ht="41.25" customHeight="1">
      <c r="B33" s="355" t="s">
        <v>650</v>
      </c>
      <c r="C33" s="357" t="s">
        <v>821</v>
      </c>
      <c r="D33" s="74" t="s">
        <v>818</v>
      </c>
      <c r="E33" s="49" t="s">
        <v>819</v>
      </c>
      <c r="F33" s="303">
        <v>981</v>
      </c>
      <c r="G33" s="303">
        <v>37</v>
      </c>
      <c r="H33" s="48">
        <f t="shared" si="0"/>
        <v>1018</v>
      </c>
      <c r="I33" s="303">
        <v>22309885764</v>
      </c>
      <c r="J33" s="303">
        <v>828574527</v>
      </c>
      <c r="K33" s="303">
        <v>23138460291</v>
      </c>
      <c r="L33" s="50"/>
    </row>
    <row r="34" spans="2:12" ht="41.25" customHeight="1">
      <c r="B34" s="355" t="s">
        <v>755</v>
      </c>
      <c r="C34" s="359" t="s">
        <v>822</v>
      </c>
      <c r="D34" s="364" t="s">
        <v>818</v>
      </c>
      <c r="E34" s="49" t="s">
        <v>819</v>
      </c>
      <c r="F34" s="322" t="s">
        <v>824</v>
      </c>
      <c r="G34" s="322" t="s">
        <v>824</v>
      </c>
      <c r="H34" s="48"/>
      <c r="I34" s="322" t="s">
        <v>824</v>
      </c>
      <c r="J34" s="322" t="s">
        <v>824</v>
      </c>
      <c r="K34" s="50" t="s">
        <v>824</v>
      </c>
      <c r="L34" s="50"/>
    </row>
    <row r="35" spans="2:12" s="51" customFormat="1" ht="41.25" customHeight="1">
      <c r="B35" s="362"/>
      <c r="C35" s="362" t="s">
        <v>825</v>
      </c>
      <c r="D35" s="362"/>
      <c r="E35" s="362"/>
      <c r="F35" s="363">
        <f>SUM(F4:F34)</f>
        <v>9825</v>
      </c>
      <c r="G35" s="363">
        <f t="shared" ref="G35:J35" si="1">SUM(G4:G34)</f>
        <v>571</v>
      </c>
      <c r="H35" s="363">
        <f>SUM(H4:H34)</f>
        <v>10396</v>
      </c>
      <c r="I35" s="363">
        <f t="shared" si="1"/>
        <v>81397959845</v>
      </c>
      <c r="J35" s="363">
        <f t="shared" si="1"/>
        <v>3960379769</v>
      </c>
      <c r="K35" s="363">
        <f>SUM(K4:K34)</f>
        <v>149268035074</v>
      </c>
      <c r="L35" s="363"/>
    </row>
  </sheetData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0536-5C2A-4D4C-8F3E-281E228EEE55}">
  <sheetPr>
    <tabColor theme="9"/>
  </sheetPr>
  <dimension ref="A1:E757"/>
  <sheetViews>
    <sheetView showGridLines="0" zoomScale="85" zoomScaleNormal="85" workbookViewId="0">
      <pane ySplit="3" topLeftCell="A59" activePane="bottomLeft" state="frozen"/>
      <selection pane="bottomLeft" activeCell="C14" sqref="C14"/>
    </sheetView>
  </sheetViews>
  <sheetFormatPr defaultColWidth="11.5703125" defaultRowHeight="13.9"/>
  <cols>
    <col min="1" max="1" width="11.5703125" style="5"/>
    <col min="2" max="2" width="17.85546875" style="329" customWidth="1"/>
    <col min="3" max="3" width="67.140625" style="5" bestFit="1" customWidth="1"/>
    <col min="4" max="4" width="21.85546875" style="5" bestFit="1" customWidth="1"/>
    <col min="5" max="16384" width="11.5703125" style="5"/>
  </cols>
  <sheetData>
    <row r="1" spans="1:4">
      <c r="A1" s="319" t="s">
        <v>8249</v>
      </c>
      <c r="B1" s="319"/>
    </row>
    <row r="3" spans="1:4">
      <c r="B3" s="182" t="s">
        <v>3</v>
      </c>
      <c r="C3" s="183" t="s">
        <v>8250</v>
      </c>
      <c r="D3" s="175" t="s">
        <v>8251</v>
      </c>
    </row>
    <row r="4" spans="1:4" ht="15.6">
      <c r="B4" s="345" t="s">
        <v>4720</v>
      </c>
      <c r="C4" s="148" t="s">
        <v>4721</v>
      </c>
      <c r="D4" s="320">
        <v>504556265</v>
      </c>
    </row>
    <row r="5" spans="1:4" ht="15.6">
      <c r="B5" s="345">
        <v>85113493</v>
      </c>
      <c r="C5" s="148" t="s">
        <v>4722</v>
      </c>
      <c r="D5" s="320">
        <v>0</v>
      </c>
    </row>
    <row r="6" spans="1:4" ht="15.6">
      <c r="B6" s="345" t="s">
        <v>4723</v>
      </c>
      <c r="C6" s="148" t="s">
        <v>4724</v>
      </c>
      <c r="D6" s="320">
        <v>160000</v>
      </c>
    </row>
    <row r="7" spans="1:4" ht="15.6">
      <c r="B7" s="345" t="s">
        <v>4725</v>
      </c>
      <c r="C7" s="148" t="s">
        <v>4726</v>
      </c>
      <c r="D7" s="320">
        <v>76848680</v>
      </c>
    </row>
    <row r="8" spans="1:4" ht="15.6">
      <c r="B8" s="345" t="s">
        <v>4727</v>
      </c>
      <c r="C8" s="148" t="s">
        <v>4728</v>
      </c>
      <c r="D8" s="320">
        <v>2496500</v>
      </c>
    </row>
    <row r="9" spans="1:4" ht="15.6">
      <c r="B9" s="345" t="s">
        <v>4729</v>
      </c>
      <c r="C9" s="148" t="s">
        <v>4730</v>
      </c>
      <c r="D9" s="320">
        <v>44215000</v>
      </c>
    </row>
    <row r="10" spans="1:4" ht="15.6">
      <c r="B10" s="345" t="s">
        <v>4731</v>
      </c>
      <c r="C10" s="148" t="s">
        <v>4732</v>
      </c>
      <c r="D10" s="320">
        <v>812750</v>
      </c>
    </row>
    <row r="11" spans="1:4" ht="15.6">
      <c r="B11" s="345" t="s">
        <v>4733</v>
      </c>
      <c r="C11" s="148" t="s">
        <v>4734</v>
      </c>
      <c r="D11" s="320">
        <v>5311309107</v>
      </c>
    </row>
    <row r="12" spans="1:4" ht="15.6">
      <c r="B12" s="345" t="s">
        <v>4735</v>
      </c>
      <c r="C12" s="148" t="s">
        <v>4736</v>
      </c>
      <c r="D12" s="320">
        <v>762280</v>
      </c>
    </row>
    <row r="13" spans="1:4" ht="15.6">
      <c r="B13" s="345" t="s">
        <v>4737</v>
      </c>
      <c r="C13" s="148" t="s">
        <v>4738</v>
      </c>
      <c r="D13" s="320"/>
    </row>
    <row r="14" spans="1:4" ht="15.6">
      <c r="B14" s="345" t="s">
        <v>4739</v>
      </c>
      <c r="C14" s="148" t="s">
        <v>4740</v>
      </c>
      <c r="D14" s="320">
        <v>309470199</v>
      </c>
    </row>
    <row r="15" spans="1:4" ht="15.6">
      <c r="B15" s="345" t="s">
        <v>4741</v>
      </c>
      <c r="C15" s="148" t="s">
        <v>4742</v>
      </c>
      <c r="D15" s="320">
        <v>46503334</v>
      </c>
    </row>
    <row r="16" spans="1:4" ht="15.6">
      <c r="B16" s="345" t="s">
        <v>4743</v>
      </c>
      <c r="C16" s="148" t="s">
        <v>4744</v>
      </c>
      <c r="D16" s="320">
        <v>102925200</v>
      </c>
    </row>
    <row r="17" spans="2:4" ht="15.6">
      <c r="B17" s="345" t="s">
        <v>4745</v>
      </c>
      <c r="C17" s="148" t="s">
        <v>4746</v>
      </c>
      <c r="D17" s="320">
        <v>77766676</v>
      </c>
    </row>
    <row r="18" spans="2:4" ht="15.6">
      <c r="B18" s="345" t="s">
        <v>4747</v>
      </c>
      <c r="C18" s="148" t="s">
        <v>4748</v>
      </c>
      <c r="D18" s="320">
        <v>56096435</v>
      </c>
    </row>
    <row r="19" spans="2:4" ht="15.6">
      <c r="B19" s="345" t="s">
        <v>4749</v>
      </c>
      <c r="C19" s="148" t="s">
        <v>4750</v>
      </c>
      <c r="D19" s="320">
        <v>1046992908</v>
      </c>
    </row>
    <row r="20" spans="2:4" ht="15.6">
      <c r="B20" s="345" t="s">
        <v>4752</v>
      </c>
      <c r="C20" s="148" t="s">
        <v>4753</v>
      </c>
      <c r="D20" s="320">
        <v>28113016</v>
      </c>
    </row>
    <row r="21" spans="2:4" ht="15.6">
      <c r="B21" s="345" t="s">
        <v>4754</v>
      </c>
      <c r="C21" s="148" t="s">
        <v>4755</v>
      </c>
      <c r="D21" s="320">
        <v>19094866</v>
      </c>
    </row>
    <row r="22" spans="2:4" ht="15.6">
      <c r="B22" s="345" t="s">
        <v>4756</v>
      </c>
      <c r="C22" s="148" t="s">
        <v>4757</v>
      </c>
      <c r="D22" s="320">
        <v>29739398</v>
      </c>
    </row>
    <row r="23" spans="2:4" ht="15.6">
      <c r="B23" s="345" t="s">
        <v>4758</v>
      </c>
      <c r="C23" s="148" t="s">
        <v>4759</v>
      </c>
      <c r="D23" s="320">
        <v>99060850</v>
      </c>
    </row>
    <row r="24" spans="2:4" ht="15.6">
      <c r="B24" s="345" t="s">
        <v>4760</v>
      </c>
      <c r="C24" s="148" t="s">
        <v>4761</v>
      </c>
      <c r="D24" s="320">
        <v>62300661</v>
      </c>
    </row>
    <row r="25" spans="2:4" ht="15.6">
      <c r="B25" s="345" t="s">
        <v>4762</v>
      </c>
      <c r="C25" s="148" t="s">
        <v>4763</v>
      </c>
      <c r="D25" s="320">
        <v>27057400</v>
      </c>
    </row>
    <row r="26" spans="2:4" ht="15.6">
      <c r="B26" s="345" t="s">
        <v>4764</v>
      </c>
      <c r="C26" s="148" t="s">
        <v>4765</v>
      </c>
      <c r="D26" s="320">
        <v>238852448</v>
      </c>
    </row>
    <row r="27" spans="2:4" ht="15.6">
      <c r="B27" s="345" t="s">
        <v>4766</v>
      </c>
      <c r="C27" s="148" t="s">
        <v>4767</v>
      </c>
      <c r="D27" s="320">
        <v>4638000</v>
      </c>
    </row>
    <row r="28" spans="2:4" ht="15.6">
      <c r="B28" s="345" t="s">
        <v>4768</v>
      </c>
      <c r="C28" s="148" t="s">
        <v>4769</v>
      </c>
      <c r="D28" s="320">
        <v>5317433985</v>
      </c>
    </row>
    <row r="29" spans="2:4" ht="15.6">
      <c r="B29" s="345" t="s">
        <v>4770</v>
      </c>
      <c r="C29" s="148" t="s">
        <v>4771</v>
      </c>
      <c r="D29" s="320">
        <v>112637195</v>
      </c>
    </row>
    <row r="30" spans="2:4" ht="15.6">
      <c r="B30" s="345" t="s">
        <v>4772</v>
      </c>
      <c r="C30" s="148" t="s">
        <v>4773</v>
      </c>
      <c r="D30" s="320">
        <v>220000</v>
      </c>
    </row>
    <row r="31" spans="2:4" ht="15.6">
      <c r="B31" s="345" t="s">
        <v>4774</v>
      </c>
      <c r="C31" s="148" t="s">
        <v>4775</v>
      </c>
      <c r="D31" s="320">
        <v>1200000</v>
      </c>
    </row>
    <row r="32" spans="2:4" ht="15.6">
      <c r="B32" s="345" t="s">
        <v>4776</v>
      </c>
      <c r="C32" s="148" t="s">
        <v>4777</v>
      </c>
      <c r="D32" s="320">
        <v>26493000</v>
      </c>
    </row>
    <row r="33" spans="2:4" ht="15.6">
      <c r="B33" s="345" t="s">
        <v>4778</v>
      </c>
      <c r="C33" s="148" t="s">
        <v>4779</v>
      </c>
      <c r="D33" s="320">
        <v>808511799</v>
      </c>
    </row>
    <row r="34" spans="2:4" ht="15.6">
      <c r="B34" s="345" t="s">
        <v>4780</v>
      </c>
      <c r="C34" s="148" t="s">
        <v>4781</v>
      </c>
      <c r="D34" s="320">
        <v>13008500</v>
      </c>
    </row>
    <row r="35" spans="2:4" ht="15.6">
      <c r="B35" s="345" t="s">
        <v>4782</v>
      </c>
      <c r="C35" s="148" t="s">
        <v>4783</v>
      </c>
      <c r="D35" s="320">
        <v>16571750</v>
      </c>
    </row>
    <row r="36" spans="2:4" ht="15.6">
      <c r="B36" s="345" t="s">
        <v>4784</v>
      </c>
      <c r="C36" s="148" t="s">
        <v>4785</v>
      </c>
      <c r="D36" s="320">
        <v>41007400</v>
      </c>
    </row>
    <row r="37" spans="2:4" ht="15.6">
      <c r="B37" s="345" t="s">
        <v>4786</v>
      </c>
      <c r="C37" s="148" t="s">
        <v>4787</v>
      </c>
      <c r="D37" s="320">
        <v>128038281</v>
      </c>
    </row>
    <row r="38" spans="2:4" ht="15.6">
      <c r="B38" s="345" t="s">
        <v>4788</v>
      </c>
      <c r="C38" s="148" t="s">
        <v>4789</v>
      </c>
      <c r="D38" s="320">
        <v>33262175</v>
      </c>
    </row>
    <row r="39" spans="2:4" ht="15.6">
      <c r="B39" s="345" t="s">
        <v>4790</v>
      </c>
      <c r="C39" s="148" t="s">
        <v>4791</v>
      </c>
      <c r="D39" s="320">
        <v>16516540</v>
      </c>
    </row>
    <row r="40" spans="2:4" ht="15.6">
      <c r="B40" s="345" t="s">
        <v>4792</v>
      </c>
      <c r="C40" s="148" t="s">
        <v>4793</v>
      </c>
      <c r="D40" s="320">
        <v>187797549</v>
      </c>
    </row>
    <row r="41" spans="2:4" ht="15.6">
      <c r="B41" s="345" t="s">
        <v>4794</v>
      </c>
      <c r="C41" s="148" t="s">
        <v>4795</v>
      </c>
      <c r="D41" s="320">
        <v>82564993</v>
      </c>
    </row>
    <row r="42" spans="2:4" ht="15.6">
      <c r="B42" s="345" t="s">
        <v>4796</v>
      </c>
      <c r="C42" s="148" t="s">
        <v>4797</v>
      </c>
      <c r="D42" s="320">
        <v>14561735</v>
      </c>
    </row>
    <row r="43" spans="2:4" ht="15.6">
      <c r="B43" s="345" t="s">
        <v>4798</v>
      </c>
      <c r="C43" s="148" t="s">
        <v>4799</v>
      </c>
      <c r="D43" s="320">
        <v>247844060</v>
      </c>
    </row>
    <row r="44" spans="2:4" ht="15.6">
      <c r="B44" s="345" t="s">
        <v>4800</v>
      </c>
      <c r="C44" s="148" t="s">
        <v>4801</v>
      </c>
      <c r="D44" s="320"/>
    </row>
    <row r="45" spans="2:4" ht="15.6">
      <c r="B45" s="345" t="s">
        <v>4802</v>
      </c>
      <c r="C45" s="148" t="s">
        <v>4803</v>
      </c>
      <c r="D45" s="320"/>
    </row>
    <row r="46" spans="2:4" ht="15.6">
      <c r="B46" s="345" t="s">
        <v>4804</v>
      </c>
      <c r="C46" s="148" t="s">
        <v>4805</v>
      </c>
      <c r="D46" s="320"/>
    </row>
    <row r="47" spans="2:4" ht="15.6">
      <c r="B47" s="345" t="s">
        <v>4806</v>
      </c>
      <c r="C47" s="148" t="s">
        <v>4807</v>
      </c>
      <c r="D47" s="320">
        <v>91971501</v>
      </c>
    </row>
    <row r="48" spans="2:4" ht="15.6">
      <c r="B48" s="345" t="s">
        <v>4808</v>
      </c>
      <c r="C48" s="148" t="s">
        <v>4809</v>
      </c>
      <c r="D48" s="320">
        <v>278989900</v>
      </c>
    </row>
    <row r="49" spans="2:5" ht="15.6">
      <c r="B49" s="345" t="s">
        <v>4810</v>
      </c>
      <c r="C49" s="148" t="s">
        <v>4811</v>
      </c>
      <c r="D49" s="320"/>
    </row>
    <row r="50" spans="2:5" s="10" customFormat="1" ht="15.6">
      <c r="B50" s="345" t="s">
        <v>4812</v>
      </c>
      <c r="C50" s="148" t="s">
        <v>4813</v>
      </c>
      <c r="D50" s="320">
        <v>72314100</v>
      </c>
      <c r="E50" s="5"/>
    </row>
    <row r="51" spans="2:5" ht="15.6">
      <c r="B51" s="345" t="s">
        <v>4814</v>
      </c>
      <c r="C51" s="148" t="s">
        <v>4815</v>
      </c>
      <c r="D51" s="320">
        <v>42157845</v>
      </c>
    </row>
    <row r="52" spans="2:5" ht="15.6">
      <c r="B52" s="345" t="s">
        <v>4816</v>
      </c>
      <c r="C52" s="148" t="s">
        <v>4817</v>
      </c>
      <c r="D52" s="320">
        <v>86084100</v>
      </c>
    </row>
    <row r="53" spans="2:5" ht="15.6">
      <c r="B53" s="345" t="s">
        <v>4818</v>
      </c>
      <c r="C53" s="148" t="s">
        <v>4819</v>
      </c>
      <c r="D53" s="320"/>
    </row>
    <row r="54" spans="2:5" ht="15.6">
      <c r="B54" s="345" t="s">
        <v>4820</v>
      </c>
      <c r="C54" s="148" t="s">
        <v>4821</v>
      </c>
      <c r="D54" s="320">
        <v>315000</v>
      </c>
    </row>
    <row r="55" spans="2:5" ht="15.6">
      <c r="B55" s="345" t="s">
        <v>4822</v>
      </c>
      <c r="C55" s="148" t="s">
        <v>4823</v>
      </c>
      <c r="D55" s="320">
        <v>306481470</v>
      </c>
    </row>
    <row r="56" spans="2:5" ht="15.6">
      <c r="B56" s="345" t="s">
        <v>4824</v>
      </c>
      <c r="C56" s="148" t="s">
        <v>4825</v>
      </c>
      <c r="D56" s="320">
        <v>25180693</v>
      </c>
    </row>
    <row r="57" spans="2:5" ht="15.6">
      <c r="B57" s="345" t="s">
        <v>4826</v>
      </c>
      <c r="C57" s="148" t="s">
        <v>4827</v>
      </c>
      <c r="D57" s="320">
        <v>15158000</v>
      </c>
    </row>
    <row r="58" spans="2:5" ht="15.6">
      <c r="B58" s="345" t="s">
        <v>4828</v>
      </c>
      <c r="C58" s="148" t="s">
        <v>4829</v>
      </c>
      <c r="D58" s="320">
        <v>450000</v>
      </c>
    </row>
    <row r="59" spans="2:5" ht="15.6">
      <c r="B59" s="345" t="s">
        <v>4830</v>
      </c>
      <c r="C59" s="148" t="s">
        <v>4831</v>
      </c>
      <c r="D59" s="320"/>
    </row>
    <row r="60" spans="2:5" ht="15.6">
      <c r="B60" s="345" t="s">
        <v>4832</v>
      </c>
      <c r="C60" s="148" t="s">
        <v>4833</v>
      </c>
      <c r="D60" s="320"/>
    </row>
    <row r="61" spans="2:5" ht="15.6">
      <c r="B61" s="345" t="s">
        <v>4834</v>
      </c>
      <c r="C61" s="148" t="s">
        <v>4835</v>
      </c>
      <c r="D61" s="320"/>
    </row>
    <row r="62" spans="2:5" ht="15.6">
      <c r="B62" s="345" t="s">
        <v>4836</v>
      </c>
      <c r="C62" s="148" t="s">
        <v>4837</v>
      </c>
      <c r="D62" s="320">
        <v>127447276</v>
      </c>
    </row>
    <row r="63" spans="2:5" ht="15.6">
      <c r="B63" s="345" t="s">
        <v>4838</v>
      </c>
      <c r="C63" s="148" t="s">
        <v>4839</v>
      </c>
      <c r="D63" s="320">
        <v>528934</v>
      </c>
    </row>
    <row r="64" spans="2:5" ht="15.6">
      <c r="B64" s="345" t="s">
        <v>4840</v>
      </c>
      <c r="C64" s="148" t="s">
        <v>4841</v>
      </c>
      <c r="D64" s="320">
        <v>1970000</v>
      </c>
    </row>
    <row r="65" spans="2:4" ht="15.6">
      <c r="B65" s="345" t="s">
        <v>4842</v>
      </c>
      <c r="C65" s="148" t="s">
        <v>4843</v>
      </c>
      <c r="D65" s="320">
        <v>40624050</v>
      </c>
    </row>
    <row r="66" spans="2:4" ht="15.6">
      <c r="B66" s="345" t="s">
        <v>4844</v>
      </c>
      <c r="C66" s="148" t="s">
        <v>4845</v>
      </c>
      <c r="D66" s="320">
        <v>71327500</v>
      </c>
    </row>
    <row r="67" spans="2:4" ht="15.6">
      <c r="B67" s="345" t="s">
        <v>4846</v>
      </c>
      <c r="C67" s="148" t="s">
        <v>4847</v>
      </c>
      <c r="D67" s="320">
        <v>68170830</v>
      </c>
    </row>
    <row r="68" spans="2:4" ht="15.6">
      <c r="B68" s="345" t="s">
        <v>4848</v>
      </c>
      <c r="C68" s="148" t="s">
        <v>4849</v>
      </c>
      <c r="D68" s="320">
        <v>62630225</v>
      </c>
    </row>
    <row r="69" spans="2:4" ht="15.6">
      <c r="B69" s="345" t="s">
        <v>4850</v>
      </c>
      <c r="C69" s="148" t="s">
        <v>4851</v>
      </c>
      <c r="D69" s="320">
        <v>12898497</v>
      </c>
    </row>
    <row r="70" spans="2:4" ht="15.6">
      <c r="B70" s="345" t="s">
        <v>4852</v>
      </c>
      <c r="C70" s="148" t="s">
        <v>4853</v>
      </c>
      <c r="D70" s="320">
        <v>5215100</v>
      </c>
    </row>
    <row r="71" spans="2:4" ht="15.6">
      <c r="B71" s="345" t="s">
        <v>4854</v>
      </c>
      <c r="C71" s="148" t="s">
        <v>4855</v>
      </c>
      <c r="D71" s="320">
        <v>19150339</v>
      </c>
    </row>
    <row r="72" spans="2:4" ht="15.6">
      <c r="B72" s="345" t="s">
        <v>4856</v>
      </c>
      <c r="C72" s="148" t="s">
        <v>4857</v>
      </c>
      <c r="D72" s="320">
        <v>3757236</v>
      </c>
    </row>
    <row r="73" spans="2:4" ht="15.6">
      <c r="B73" s="345" t="s">
        <v>4858</v>
      </c>
      <c r="C73" s="148" t="s">
        <v>4859</v>
      </c>
      <c r="D73" s="320">
        <v>26074091</v>
      </c>
    </row>
    <row r="74" spans="2:4" ht="15.6">
      <c r="B74" s="345" t="s">
        <v>4860</v>
      </c>
      <c r="C74" s="148" t="s">
        <v>4861</v>
      </c>
      <c r="D74" s="320">
        <v>1969021</v>
      </c>
    </row>
    <row r="75" spans="2:4" ht="15.6">
      <c r="B75" s="345" t="s">
        <v>4862</v>
      </c>
      <c r="C75" s="148" t="s">
        <v>4863</v>
      </c>
      <c r="D75" s="320">
        <v>21225309</v>
      </c>
    </row>
    <row r="76" spans="2:4" ht="15.6">
      <c r="B76" s="345" t="s">
        <v>4864</v>
      </c>
      <c r="C76" s="148" t="s">
        <v>4865</v>
      </c>
      <c r="D76" s="320"/>
    </row>
    <row r="77" spans="2:4" ht="15.6">
      <c r="B77" s="345" t="s">
        <v>4866</v>
      </c>
      <c r="C77" s="148" t="s">
        <v>4867</v>
      </c>
      <c r="D77" s="320"/>
    </row>
    <row r="78" spans="2:4" ht="15.6">
      <c r="B78" s="345" t="s">
        <v>4868</v>
      </c>
      <c r="C78" s="148" t="s">
        <v>4869</v>
      </c>
      <c r="D78" s="320">
        <v>52537750</v>
      </c>
    </row>
    <row r="79" spans="2:4" ht="15.6">
      <c r="B79" s="345" t="s">
        <v>4870</v>
      </c>
      <c r="C79" s="148" t="s">
        <v>4871</v>
      </c>
      <c r="D79" s="320">
        <v>29883500</v>
      </c>
    </row>
    <row r="80" spans="2:4" ht="15.6">
      <c r="B80" s="345" t="s">
        <v>4872</v>
      </c>
      <c r="C80" s="148" t="s">
        <v>4873</v>
      </c>
      <c r="D80" s="320"/>
    </row>
    <row r="81" spans="2:4" ht="15.6">
      <c r="B81" s="345" t="s">
        <v>4874</v>
      </c>
      <c r="C81" s="148" t="s">
        <v>4875</v>
      </c>
      <c r="D81" s="320"/>
    </row>
    <row r="82" spans="2:4" ht="15.6">
      <c r="B82" s="345" t="s">
        <v>4876</v>
      </c>
      <c r="C82" s="148" t="s">
        <v>4877</v>
      </c>
      <c r="D82" s="320"/>
    </row>
    <row r="83" spans="2:4" ht="15.6">
      <c r="B83" s="345" t="s">
        <v>4878</v>
      </c>
      <c r="C83" s="148" t="s">
        <v>4879</v>
      </c>
      <c r="D83" s="320"/>
    </row>
    <row r="84" spans="2:4" ht="15.6">
      <c r="B84" s="345" t="s">
        <v>4880</v>
      </c>
      <c r="C84" s="148" t="s">
        <v>4881</v>
      </c>
      <c r="D84" s="320">
        <v>214243284</v>
      </c>
    </row>
    <row r="85" spans="2:4" ht="15.6">
      <c r="B85" s="345" t="s">
        <v>4882</v>
      </c>
      <c r="C85" s="148" t="s">
        <v>4883</v>
      </c>
      <c r="D85" s="320">
        <v>158700726</v>
      </c>
    </row>
    <row r="86" spans="2:4" ht="15.6">
      <c r="B86" s="345" t="s">
        <v>4884</v>
      </c>
      <c r="C86" s="148" t="s">
        <v>4885</v>
      </c>
      <c r="D86" s="320">
        <v>556847420</v>
      </c>
    </row>
    <row r="87" spans="2:4" ht="15.6">
      <c r="B87" s="345" t="s">
        <v>4886</v>
      </c>
      <c r="C87" s="148" t="s">
        <v>4887</v>
      </c>
      <c r="D87" s="320"/>
    </row>
    <row r="88" spans="2:4" ht="15.6">
      <c r="B88" s="345" t="s">
        <v>4888</v>
      </c>
      <c r="C88" s="148" t="s">
        <v>4889</v>
      </c>
      <c r="D88" s="320"/>
    </row>
    <row r="89" spans="2:4" ht="15.6">
      <c r="B89" s="345" t="s">
        <v>4890</v>
      </c>
      <c r="C89" s="148" t="s">
        <v>4891</v>
      </c>
      <c r="D89" s="320"/>
    </row>
    <row r="90" spans="2:4" ht="15.6">
      <c r="B90" s="345" t="s">
        <v>4892</v>
      </c>
      <c r="C90" s="148" t="s">
        <v>4893</v>
      </c>
      <c r="D90" s="320">
        <v>79820300</v>
      </c>
    </row>
    <row r="91" spans="2:4" ht="15.6">
      <c r="B91" s="345" t="s">
        <v>4894</v>
      </c>
      <c r="C91" s="148" t="s">
        <v>4895</v>
      </c>
      <c r="D91" s="320">
        <v>3460300</v>
      </c>
    </row>
    <row r="92" spans="2:4" ht="15.6">
      <c r="B92" s="345" t="s">
        <v>4896</v>
      </c>
      <c r="C92" s="148" t="s">
        <v>4897</v>
      </c>
      <c r="D92" s="320"/>
    </row>
    <row r="93" spans="2:4" ht="15.6">
      <c r="B93" s="345" t="s">
        <v>4898</v>
      </c>
      <c r="C93" s="148" t="s">
        <v>4899</v>
      </c>
      <c r="D93" s="320"/>
    </row>
    <row r="94" spans="2:4" ht="15.6">
      <c r="B94" s="345" t="s">
        <v>4900</v>
      </c>
      <c r="C94" s="148" t="s">
        <v>4901</v>
      </c>
      <c r="D94" s="320">
        <v>84320767</v>
      </c>
    </row>
    <row r="95" spans="2:4" ht="15.6">
      <c r="B95" s="345" t="s">
        <v>4902</v>
      </c>
      <c r="C95" s="148" t="s">
        <v>4903</v>
      </c>
      <c r="D95" s="320">
        <v>114073487</v>
      </c>
    </row>
    <row r="96" spans="2:4" ht="15.6">
      <c r="B96" s="345" t="s">
        <v>4904</v>
      </c>
      <c r="C96" s="148" t="s">
        <v>4905</v>
      </c>
      <c r="D96" s="320">
        <v>208506000</v>
      </c>
    </row>
    <row r="97" spans="2:4" ht="15.6">
      <c r="B97" s="345" t="s">
        <v>4906</v>
      </c>
      <c r="C97" s="148" t="s">
        <v>4907</v>
      </c>
      <c r="D97" s="320">
        <v>65976750</v>
      </c>
    </row>
    <row r="98" spans="2:4" ht="15.6">
      <c r="B98" s="345" t="s">
        <v>4908</v>
      </c>
      <c r="C98" s="148" t="s">
        <v>4909</v>
      </c>
      <c r="D98" s="320">
        <v>787064780</v>
      </c>
    </row>
    <row r="99" spans="2:4" ht="15.6">
      <c r="B99" s="345" t="s">
        <v>4910</v>
      </c>
      <c r="C99" s="148" t="s">
        <v>4911</v>
      </c>
      <c r="D99" s="320">
        <v>48647040</v>
      </c>
    </row>
    <row r="100" spans="2:4" ht="15.6">
      <c r="B100" s="345" t="s">
        <v>4912</v>
      </c>
      <c r="C100" s="148" t="s">
        <v>4913</v>
      </c>
      <c r="D100" s="320">
        <v>97740690</v>
      </c>
    </row>
    <row r="101" spans="2:4" ht="15.6">
      <c r="B101" s="345" t="s">
        <v>4914</v>
      </c>
      <c r="C101" s="148" t="s">
        <v>4915</v>
      </c>
      <c r="D101" s="320">
        <v>115601279</v>
      </c>
    </row>
    <row r="102" spans="2:4" ht="15.6">
      <c r="B102" s="345" t="s">
        <v>4916</v>
      </c>
      <c r="C102" s="148" t="s">
        <v>4917</v>
      </c>
      <c r="D102" s="320"/>
    </row>
    <row r="103" spans="2:4" ht="15.6">
      <c r="B103" s="345" t="s">
        <v>4918</v>
      </c>
      <c r="C103" s="148" t="s">
        <v>4919</v>
      </c>
      <c r="D103" s="320">
        <v>1143615708</v>
      </c>
    </row>
    <row r="104" spans="2:4" ht="15.6">
      <c r="B104" s="345" t="s">
        <v>4920</v>
      </c>
      <c r="C104" s="148" t="s">
        <v>4921</v>
      </c>
      <c r="D104" s="320">
        <v>35751488</v>
      </c>
    </row>
    <row r="105" spans="2:4" ht="15.6">
      <c r="B105" s="345" t="s">
        <v>4922</v>
      </c>
      <c r="C105" s="148" t="s">
        <v>4923</v>
      </c>
      <c r="D105" s="320">
        <v>49755746</v>
      </c>
    </row>
    <row r="106" spans="2:4" ht="15.6">
      <c r="B106" s="345" t="s">
        <v>4924</v>
      </c>
      <c r="C106" s="148" t="s">
        <v>4925</v>
      </c>
      <c r="D106" s="320">
        <v>201672980</v>
      </c>
    </row>
    <row r="107" spans="2:4" ht="15.6">
      <c r="B107" s="345" t="s">
        <v>4926</v>
      </c>
      <c r="C107" s="148" t="s">
        <v>4927</v>
      </c>
      <c r="D107" s="320">
        <v>25600000</v>
      </c>
    </row>
    <row r="108" spans="2:4" ht="15.6">
      <c r="B108" s="345" t="s">
        <v>4928</v>
      </c>
      <c r="C108" s="148" t="s">
        <v>4929</v>
      </c>
      <c r="D108" s="320">
        <v>7201400</v>
      </c>
    </row>
    <row r="109" spans="2:4" ht="15.6">
      <c r="B109" s="345" t="s">
        <v>4930</v>
      </c>
      <c r="C109" s="148" t="s">
        <v>4931</v>
      </c>
      <c r="D109" s="320"/>
    </row>
    <row r="110" spans="2:4" ht="15.6">
      <c r="B110" s="345" t="s">
        <v>4932</v>
      </c>
      <c r="C110" s="148" t="s">
        <v>4933</v>
      </c>
      <c r="D110" s="320"/>
    </row>
    <row r="111" spans="2:4" ht="15.6">
      <c r="B111" s="345" t="s">
        <v>4934</v>
      </c>
      <c r="C111" s="148" t="s">
        <v>4935</v>
      </c>
      <c r="D111" s="320">
        <v>43556750</v>
      </c>
    </row>
    <row r="112" spans="2:4" ht="15.6">
      <c r="B112" s="345" t="s">
        <v>4936</v>
      </c>
      <c r="C112" s="148" t="s">
        <v>4937</v>
      </c>
      <c r="D112" s="320"/>
    </row>
    <row r="113" spans="2:4" ht="15.6">
      <c r="B113" s="345" t="s">
        <v>4938</v>
      </c>
      <c r="C113" s="148" t="s">
        <v>4939</v>
      </c>
      <c r="D113" s="320">
        <v>34045700</v>
      </c>
    </row>
    <row r="114" spans="2:4" ht="15.6">
      <c r="B114" s="345" t="s">
        <v>4940</v>
      </c>
      <c r="C114" s="148" t="s">
        <v>4941</v>
      </c>
      <c r="D114" s="320">
        <v>63568042</v>
      </c>
    </row>
    <row r="115" spans="2:4" ht="15.6">
      <c r="B115" s="345" t="s">
        <v>4942</v>
      </c>
      <c r="C115" s="148" t="s">
        <v>4943</v>
      </c>
      <c r="D115" s="320">
        <v>117101396</v>
      </c>
    </row>
    <row r="116" spans="2:4" ht="15.6">
      <c r="B116" s="345" t="s">
        <v>4944</v>
      </c>
      <c r="C116" s="148" t="s">
        <v>4945</v>
      </c>
      <c r="D116" s="320">
        <v>29714640</v>
      </c>
    </row>
    <row r="117" spans="2:4" ht="15.6">
      <c r="B117" s="345" t="s">
        <v>4946</v>
      </c>
      <c r="C117" s="148" t="s">
        <v>4947</v>
      </c>
      <c r="D117" s="320">
        <v>672000</v>
      </c>
    </row>
    <row r="118" spans="2:4" ht="15.6">
      <c r="B118" s="345" t="s">
        <v>4948</v>
      </c>
      <c r="C118" s="148" t="s">
        <v>4949</v>
      </c>
      <c r="D118" s="320">
        <v>21784000</v>
      </c>
    </row>
    <row r="119" spans="2:4" ht="15.6">
      <c r="B119" s="345" t="s">
        <v>4950</v>
      </c>
      <c r="C119" s="148" t="s">
        <v>4951</v>
      </c>
      <c r="D119" s="320">
        <v>175348262</v>
      </c>
    </row>
    <row r="120" spans="2:4" ht="15.6">
      <c r="B120" s="345" t="s">
        <v>4952</v>
      </c>
      <c r="C120" s="148" t="s">
        <v>4953</v>
      </c>
      <c r="D120" s="320"/>
    </row>
    <row r="121" spans="2:4" ht="15.6">
      <c r="B121" s="345" t="s">
        <v>4954</v>
      </c>
      <c r="C121" s="148" t="s">
        <v>4955</v>
      </c>
      <c r="D121" s="320"/>
    </row>
    <row r="122" spans="2:4" ht="15.6">
      <c r="B122" s="345" t="s">
        <v>4956</v>
      </c>
      <c r="C122" s="148" t="s">
        <v>4957</v>
      </c>
      <c r="D122" s="320">
        <v>3501430</v>
      </c>
    </row>
    <row r="123" spans="2:4" ht="15.6">
      <c r="B123" s="345" t="s">
        <v>4958</v>
      </c>
      <c r="C123" s="148" t="s">
        <v>4959</v>
      </c>
      <c r="D123" s="320">
        <v>54927029</v>
      </c>
    </row>
    <row r="124" spans="2:4" ht="15.6">
      <c r="B124" s="345" t="s">
        <v>4960</v>
      </c>
      <c r="C124" s="148" t="s">
        <v>4961</v>
      </c>
      <c r="D124" s="320">
        <v>39675376</v>
      </c>
    </row>
    <row r="125" spans="2:4" ht="15.6">
      <c r="B125" s="345" t="s">
        <v>4962</v>
      </c>
      <c r="C125" s="148" t="s">
        <v>4963</v>
      </c>
      <c r="D125" s="320"/>
    </row>
    <row r="126" spans="2:4" ht="15.6">
      <c r="B126" s="345" t="s">
        <v>4964</v>
      </c>
      <c r="C126" s="148" t="s">
        <v>4965</v>
      </c>
      <c r="D126" s="320"/>
    </row>
    <row r="127" spans="2:4" ht="15.6">
      <c r="B127" s="345" t="s">
        <v>4966</v>
      </c>
      <c r="C127" s="148" t="s">
        <v>4967</v>
      </c>
      <c r="D127" s="320">
        <v>30868800</v>
      </c>
    </row>
    <row r="128" spans="2:4" ht="15.6">
      <c r="B128" s="345" t="s">
        <v>4968</v>
      </c>
      <c r="C128" s="148" t="s">
        <v>4969</v>
      </c>
      <c r="D128" s="320">
        <v>5078800</v>
      </c>
    </row>
    <row r="129" spans="2:4" ht="15.6">
      <c r="B129" s="345" t="s">
        <v>4970</v>
      </c>
      <c r="C129" s="148" t="s">
        <v>4971</v>
      </c>
      <c r="D129" s="320">
        <v>52944395</v>
      </c>
    </row>
    <row r="130" spans="2:4" ht="15.6">
      <c r="B130" s="345" t="s">
        <v>4972</v>
      </c>
      <c r="C130" s="148" t="s">
        <v>4973</v>
      </c>
      <c r="D130" s="320">
        <v>625951210</v>
      </c>
    </row>
    <row r="131" spans="2:4" ht="15.6">
      <c r="B131" s="345" t="s">
        <v>4974</v>
      </c>
      <c r="C131" s="148" t="s">
        <v>4975</v>
      </c>
      <c r="D131" s="320">
        <v>113707974</v>
      </c>
    </row>
    <row r="132" spans="2:4" ht="15.6">
      <c r="B132" s="345" t="s">
        <v>4976</v>
      </c>
      <c r="C132" s="148" t="s">
        <v>4977</v>
      </c>
      <c r="D132" s="320">
        <v>2100000</v>
      </c>
    </row>
    <row r="133" spans="2:4" ht="15.6">
      <c r="B133" s="345" t="s">
        <v>4978</v>
      </c>
      <c r="C133" s="148" t="s">
        <v>4979</v>
      </c>
      <c r="D133" s="320">
        <v>6647300</v>
      </c>
    </row>
    <row r="134" spans="2:4" ht="15.6">
      <c r="B134" s="345" t="s">
        <v>4980</v>
      </c>
      <c r="C134" s="148" t="s">
        <v>4981</v>
      </c>
      <c r="D134" s="320">
        <v>9135750</v>
      </c>
    </row>
    <row r="135" spans="2:4" ht="15.6">
      <c r="B135" s="345" t="s">
        <v>4982</v>
      </c>
      <c r="C135" s="148" t="s">
        <v>4983</v>
      </c>
      <c r="D135" s="320">
        <v>38268206</v>
      </c>
    </row>
    <row r="136" spans="2:4" ht="15.6">
      <c r="B136" s="345" t="s">
        <v>4984</v>
      </c>
      <c r="C136" s="148" t="s">
        <v>4985</v>
      </c>
      <c r="D136" s="320">
        <v>23311500</v>
      </c>
    </row>
    <row r="137" spans="2:4" ht="15.6">
      <c r="B137" s="345" t="s">
        <v>4986</v>
      </c>
      <c r="C137" s="148" t="s">
        <v>4987</v>
      </c>
      <c r="D137" s="320">
        <v>330210020</v>
      </c>
    </row>
    <row r="138" spans="2:4" ht="15.6">
      <c r="B138" s="345" t="s">
        <v>4988</v>
      </c>
      <c r="C138" s="148" t="s">
        <v>4989</v>
      </c>
      <c r="D138" s="320">
        <v>22685455</v>
      </c>
    </row>
    <row r="139" spans="2:4" ht="15.6">
      <c r="B139" s="345" t="s">
        <v>4990</v>
      </c>
      <c r="C139" s="148" t="s">
        <v>4991</v>
      </c>
      <c r="D139" s="320">
        <v>2803461</v>
      </c>
    </row>
    <row r="140" spans="2:4" ht="15.6">
      <c r="B140" s="345" t="s">
        <v>4992</v>
      </c>
      <c r="C140" s="148" t="s">
        <v>4993</v>
      </c>
      <c r="D140" s="320">
        <v>7852808</v>
      </c>
    </row>
    <row r="141" spans="2:4" ht="15.6">
      <c r="B141" s="345" t="s">
        <v>4994</v>
      </c>
      <c r="C141" s="148" t="s">
        <v>4995</v>
      </c>
      <c r="D141" s="320">
        <v>25161036</v>
      </c>
    </row>
    <row r="142" spans="2:4" ht="15.6">
      <c r="B142" s="345" t="s">
        <v>4996</v>
      </c>
      <c r="C142" s="148" t="s">
        <v>4997</v>
      </c>
      <c r="D142" s="320">
        <v>282935012</v>
      </c>
    </row>
    <row r="143" spans="2:4" ht="15.6">
      <c r="B143" s="345" t="s">
        <v>4998</v>
      </c>
      <c r="C143" s="148" t="s">
        <v>4999</v>
      </c>
      <c r="D143" s="320">
        <v>52641000</v>
      </c>
    </row>
    <row r="144" spans="2:4" ht="15.6">
      <c r="B144" s="345" t="s">
        <v>5000</v>
      </c>
      <c r="C144" s="148" t="s">
        <v>5001</v>
      </c>
      <c r="D144" s="320">
        <v>48800000</v>
      </c>
    </row>
    <row r="145" spans="2:4" ht="15.6">
      <c r="B145" s="345" t="s">
        <v>5002</v>
      </c>
      <c r="C145" s="148" t="s">
        <v>5003</v>
      </c>
      <c r="D145" s="320"/>
    </row>
    <row r="146" spans="2:4" ht="15.6">
      <c r="B146" s="345" t="s">
        <v>5004</v>
      </c>
      <c r="C146" s="148" t="s">
        <v>5005</v>
      </c>
      <c r="D146" s="320">
        <v>121952500</v>
      </c>
    </row>
    <row r="147" spans="2:4" ht="15.6">
      <c r="B147" s="345" t="s">
        <v>5006</v>
      </c>
      <c r="C147" s="148" t="s">
        <v>5007</v>
      </c>
      <c r="D147" s="320">
        <v>39461453</v>
      </c>
    </row>
    <row r="148" spans="2:4" ht="15.6">
      <c r="B148" s="345" t="s">
        <v>5008</v>
      </c>
      <c r="C148" s="148" t="s">
        <v>5009</v>
      </c>
      <c r="D148" s="320">
        <v>44543820</v>
      </c>
    </row>
    <row r="149" spans="2:4" ht="15.6">
      <c r="B149" s="345" t="s">
        <v>5010</v>
      </c>
      <c r="C149" s="148" t="s">
        <v>5011</v>
      </c>
      <c r="D149" s="320">
        <v>100415526</v>
      </c>
    </row>
    <row r="150" spans="2:4" ht="15.6">
      <c r="B150" s="345" t="s">
        <v>5012</v>
      </c>
      <c r="C150" s="148" t="s">
        <v>5013</v>
      </c>
      <c r="D150" s="320">
        <v>1092000</v>
      </c>
    </row>
    <row r="151" spans="2:4" ht="15.6">
      <c r="B151" s="345" t="s">
        <v>5014</v>
      </c>
      <c r="C151" s="148" t="s">
        <v>5015</v>
      </c>
      <c r="D151" s="320">
        <v>4032889331</v>
      </c>
    </row>
    <row r="152" spans="2:4" ht="15.6">
      <c r="B152" s="345" t="s">
        <v>5016</v>
      </c>
      <c r="C152" s="148" t="s">
        <v>5017</v>
      </c>
      <c r="D152" s="320">
        <v>111648900</v>
      </c>
    </row>
    <row r="153" spans="2:4" ht="15.6">
      <c r="B153" s="345" t="s">
        <v>5018</v>
      </c>
      <c r="C153" s="148" t="s">
        <v>5019</v>
      </c>
      <c r="D153" s="320">
        <v>84351664</v>
      </c>
    </row>
    <row r="154" spans="2:4" ht="15.6">
      <c r="B154" s="345" t="s">
        <v>5020</v>
      </c>
      <c r="C154" s="148" t="s">
        <v>5021</v>
      </c>
      <c r="D154" s="320">
        <v>28367844</v>
      </c>
    </row>
    <row r="155" spans="2:4" ht="15.6">
      <c r="B155" s="345" t="s">
        <v>5022</v>
      </c>
      <c r="C155" s="148" t="s">
        <v>5023</v>
      </c>
      <c r="D155" s="320">
        <v>155256294</v>
      </c>
    </row>
    <row r="156" spans="2:4" ht="15.6">
      <c r="B156" s="345" t="s">
        <v>5024</v>
      </c>
      <c r="C156" s="148" t="s">
        <v>5025</v>
      </c>
      <c r="D156" s="320">
        <v>44089253</v>
      </c>
    </row>
    <row r="157" spans="2:4" ht="15.6">
      <c r="B157" s="345" t="s">
        <v>5026</v>
      </c>
      <c r="C157" s="148" t="s">
        <v>5027</v>
      </c>
      <c r="D157" s="320"/>
    </row>
    <row r="158" spans="2:4" ht="15.6">
      <c r="B158" s="345" t="s">
        <v>5028</v>
      </c>
      <c r="C158" s="148" t="s">
        <v>5029</v>
      </c>
      <c r="D158" s="320">
        <v>33861050</v>
      </c>
    </row>
    <row r="159" spans="2:4" ht="15.6">
      <c r="B159" s="345" t="s">
        <v>5030</v>
      </c>
      <c r="C159" s="148" t="s">
        <v>5031</v>
      </c>
      <c r="D159" s="320">
        <v>32274416</v>
      </c>
    </row>
    <row r="160" spans="2:4" ht="15.6">
      <c r="B160" s="345" t="s">
        <v>5032</v>
      </c>
      <c r="C160" s="148" t="s">
        <v>5033</v>
      </c>
      <c r="D160" s="320">
        <v>125402803</v>
      </c>
    </row>
    <row r="161" spans="2:4" ht="15.6">
      <c r="B161" s="345" t="s">
        <v>5034</v>
      </c>
      <c r="C161" s="148" t="s">
        <v>5035</v>
      </c>
      <c r="D161" s="320">
        <v>347000000</v>
      </c>
    </row>
    <row r="162" spans="2:4" ht="15.6">
      <c r="B162" s="345" t="s">
        <v>5036</v>
      </c>
      <c r="C162" s="148" t="s">
        <v>5037</v>
      </c>
      <c r="D162" s="320">
        <v>403000000</v>
      </c>
    </row>
    <row r="163" spans="2:4" ht="15.6">
      <c r="B163" s="345" t="s">
        <v>5038</v>
      </c>
      <c r="C163" s="148" t="s">
        <v>5039</v>
      </c>
      <c r="D163" s="320">
        <v>140591534</v>
      </c>
    </row>
    <row r="164" spans="2:4" ht="15.6">
      <c r="B164" s="345" t="s">
        <v>5040</v>
      </c>
      <c r="C164" s="148" t="s">
        <v>5041</v>
      </c>
      <c r="D164" s="320">
        <v>527622940</v>
      </c>
    </row>
    <row r="165" spans="2:4" ht="15.6">
      <c r="B165" s="345" t="s">
        <v>5042</v>
      </c>
      <c r="C165" s="148" t="s">
        <v>5043</v>
      </c>
      <c r="D165" s="320">
        <v>300000000</v>
      </c>
    </row>
    <row r="166" spans="2:4" ht="15.6">
      <c r="B166" s="345" t="s">
        <v>5044</v>
      </c>
      <c r="C166" s="148" t="s">
        <v>5045</v>
      </c>
      <c r="D166" s="320">
        <v>47842805</v>
      </c>
    </row>
    <row r="167" spans="2:4" ht="15.6">
      <c r="B167" s="345" t="s">
        <v>5046</v>
      </c>
      <c r="C167" s="148" t="s">
        <v>5047</v>
      </c>
      <c r="D167" s="320">
        <v>53645470</v>
      </c>
    </row>
    <row r="168" spans="2:4" ht="15.6">
      <c r="B168" s="345" t="s">
        <v>5048</v>
      </c>
      <c r="C168" s="148" t="s">
        <v>5049</v>
      </c>
      <c r="D168" s="320">
        <v>63283196</v>
      </c>
    </row>
    <row r="169" spans="2:4" ht="15.6">
      <c r="B169" s="345" t="s">
        <v>5050</v>
      </c>
      <c r="C169" s="148" t="s">
        <v>5051</v>
      </c>
      <c r="D169" s="320">
        <v>93671875</v>
      </c>
    </row>
    <row r="170" spans="2:4" ht="15.6">
      <c r="B170" s="345" t="s">
        <v>5052</v>
      </c>
      <c r="C170" s="148" t="s">
        <v>5053</v>
      </c>
      <c r="D170" s="320">
        <v>235660025</v>
      </c>
    </row>
    <row r="171" spans="2:4" ht="15.6">
      <c r="B171" s="345" t="s">
        <v>5054</v>
      </c>
      <c r="C171" s="148" t="s">
        <v>5055</v>
      </c>
      <c r="D171" s="320">
        <v>88009024</v>
      </c>
    </row>
    <row r="172" spans="2:4" ht="15.6">
      <c r="B172" s="345" t="s">
        <v>5056</v>
      </c>
      <c r="C172" s="148" t="s">
        <v>5057</v>
      </c>
      <c r="D172" s="320">
        <v>49432855</v>
      </c>
    </row>
    <row r="173" spans="2:4" ht="15.6">
      <c r="B173" s="345" t="s">
        <v>5058</v>
      </c>
      <c r="C173" s="148" t="s">
        <v>5059</v>
      </c>
      <c r="D173" s="320"/>
    </row>
    <row r="174" spans="2:4" ht="15.6">
      <c r="B174" s="345" t="s">
        <v>5060</v>
      </c>
      <c r="C174" s="148" t="s">
        <v>5061</v>
      </c>
      <c r="D174" s="320">
        <v>60934020</v>
      </c>
    </row>
    <row r="175" spans="2:4" ht="15.6">
      <c r="B175" s="345" t="s">
        <v>5062</v>
      </c>
      <c r="C175" s="148" t="s">
        <v>5063</v>
      </c>
      <c r="D175" s="320">
        <v>230601091</v>
      </c>
    </row>
    <row r="176" spans="2:4" ht="15.6">
      <c r="B176" s="345" t="s">
        <v>5064</v>
      </c>
      <c r="C176" s="148" t="s">
        <v>5065</v>
      </c>
      <c r="D176" s="320">
        <v>180117560</v>
      </c>
    </row>
    <row r="177" spans="2:4" ht="15.6">
      <c r="B177" s="345" t="s">
        <v>5066</v>
      </c>
      <c r="C177" s="148" t="s">
        <v>5067</v>
      </c>
      <c r="D177" s="320">
        <v>50522880</v>
      </c>
    </row>
    <row r="178" spans="2:4" ht="15.6">
      <c r="B178" s="345" t="s">
        <v>5068</v>
      </c>
      <c r="C178" s="148" t="s">
        <v>5069</v>
      </c>
      <c r="D178" s="320">
        <v>67449561</v>
      </c>
    </row>
    <row r="179" spans="2:4" ht="15.6">
      <c r="B179" s="345" t="s">
        <v>5070</v>
      </c>
      <c r="C179" s="148" t="s">
        <v>5071</v>
      </c>
      <c r="D179" s="320">
        <v>2234136</v>
      </c>
    </row>
    <row r="180" spans="2:4" ht="15.6">
      <c r="B180" s="345" t="s">
        <v>5072</v>
      </c>
      <c r="C180" s="148" t="s">
        <v>5073</v>
      </c>
      <c r="D180" s="320"/>
    </row>
    <row r="181" spans="2:4" ht="15.6">
      <c r="B181" s="345" t="s">
        <v>5074</v>
      </c>
      <c r="C181" s="148" t="s">
        <v>5075</v>
      </c>
      <c r="D181" s="320">
        <v>28700000</v>
      </c>
    </row>
    <row r="182" spans="2:4" ht="15.6">
      <c r="B182" s="345" t="s">
        <v>5076</v>
      </c>
      <c r="C182" s="148" t="s">
        <v>5077</v>
      </c>
      <c r="D182" s="320">
        <v>48880900</v>
      </c>
    </row>
    <row r="183" spans="2:4" ht="15.6">
      <c r="B183" s="345" t="s">
        <v>5078</v>
      </c>
      <c r="C183" s="148" t="s">
        <v>5079</v>
      </c>
      <c r="D183" s="320">
        <v>118279000</v>
      </c>
    </row>
    <row r="184" spans="2:4" ht="15.6">
      <c r="B184" s="345" t="s">
        <v>5080</v>
      </c>
      <c r="C184" s="148" t="s">
        <v>5081</v>
      </c>
      <c r="D184" s="320">
        <v>28700000</v>
      </c>
    </row>
    <row r="185" spans="2:4" ht="15.6">
      <c r="B185" s="345" t="s">
        <v>5082</v>
      </c>
      <c r="C185" s="148" t="s">
        <v>5083</v>
      </c>
      <c r="D185" s="320">
        <v>555128188</v>
      </c>
    </row>
    <row r="186" spans="2:4" ht="15.6">
      <c r="B186" s="345" t="s">
        <v>117</v>
      </c>
      <c r="C186" s="148" t="s">
        <v>5084</v>
      </c>
      <c r="D186" s="320">
        <v>12125851556</v>
      </c>
    </row>
    <row r="187" spans="2:4" ht="15.6">
      <c r="B187" s="345" t="s">
        <v>5085</v>
      </c>
      <c r="C187" s="148" t="s">
        <v>5086</v>
      </c>
      <c r="D187" s="320"/>
    </row>
    <row r="188" spans="2:4" ht="15.6">
      <c r="B188" s="345" t="s">
        <v>5087</v>
      </c>
      <c r="C188" s="148" t="s">
        <v>5088</v>
      </c>
      <c r="D188" s="320">
        <v>16478332</v>
      </c>
    </row>
    <row r="189" spans="2:4" ht="15.6">
      <c r="B189" s="345" t="s">
        <v>5089</v>
      </c>
      <c r="C189" s="148" t="s">
        <v>5090</v>
      </c>
      <c r="D189" s="320">
        <v>329964543</v>
      </c>
    </row>
    <row r="190" spans="2:4" ht="15.6">
      <c r="B190" s="345" t="s">
        <v>5091</v>
      </c>
      <c r="C190" s="148" t="s">
        <v>5092</v>
      </c>
      <c r="D190" s="320">
        <v>33858448</v>
      </c>
    </row>
    <row r="191" spans="2:4" ht="15.6">
      <c r="B191" s="345" t="s">
        <v>5093</v>
      </c>
      <c r="C191" s="148" t="s">
        <v>5094</v>
      </c>
      <c r="D191" s="320">
        <v>41505000</v>
      </c>
    </row>
    <row r="192" spans="2:4" ht="15.6">
      <c r="B192" s="345" t="s">
        <v>5095</v>
      </c>
      <c r="C192" s="148" t="s">
        <v>5096</v>
      </c>
      <c r="D192" s="320">
        <v>105932</v>
      </c>
    </row>
    <row r="193" spans="2:4" ht="15.6">
      <c r="B193" s="345" t="s">
        <v>5097</v>
      </c>
      <c r="C193" s="148" t="s">
        <v>5098</v>
      </c>
      <c r="D193" s="320">
        <v>29055400</v>
      </c>
    </row>
    <row r="194" spans="2:4" ht="15.6">
      <c r="B194" s="345" t="s">
        <v>5099</v>
      </c>
      <c r="C194" s="148" t="s">
        <v>5100</v>
      </c>
      <c r="D194" s="320">
        <v>459275583</v>
      </c>
    </row>
    <row r="195" spans="2:4" ht="15.6">
      <c r="B195" s="345" t="s">
        <v>5101</v>
      </c>
      <c r="C195" s="148" t="s">
        <v>5102</v>
      </c>
      <c r="D195" s="320">
        <v>295862764</v>
      </c>
    </row>
    <row r="196" spans="2:4" ht="15.6">
      <c r="B196" s="345" t="s">
        <v>5103</v>
      </c>
      <c r="C196" s="148" t="s">
        <v>5104</v>
      </c>
      <c r="D196" s="320">
        <v>178212280</v>
      </c>
    </row>
    <row r="197" spans="2:4" ht="15.6">
      <c r="B197" s="345" t="s">
        <v>5105</v>
      </c>
      <c r="C197" s="148" t="s">
        <v>5106</v>
      </c>
      <c r="D197" s="320">
        <v>78483924</v>
      </c>
    </row>
    <row r="198" spans="2:4" ht="15.6">
      <c r="B198" s="345" t="s">
        <v>5107</v>
      </c>
      <c r="C198" s="148" t="s">
        <v>5108</v>
      </c>
      <c r="D198" s="320">
        <v>132048936</v>
      </c>
    </row>
    <row r="199" spans="2:4" ht="15.6">
      <c r="B199" s="345" t="s">
        <v>5109</v>
      </c>
      <c r="C199" s="148" t="s">
        <v>5110</v>
      </c>
      <c r="D199" s="320">
        <v>664772200</v>
      </c>
    </row>
    <row r="200" spans="2:4" ht="15.6">
      <c r="B200" s="345" t="s">
        <v>5111</v>
      </c>
      <c r="C200" s="148" t="s">
        <v>5112</v>
      </c>
      <c r="D200" s="320">
        <v>42192040</v>
      </c>
    </row>
    <row r="201" spans="2:4" ht="15.6">
      <c r="B201" s="345" t="s">
        <v>5113</v>
      </c>
      <c r="C201" s="148" t="s">
        <v>5114</v>
      </c>
      <c r="D201" s="320">
        <v>75915000</v>
      </c>
    </row>
    <row r="202" spans="2:4" ht="15.6">
      <c r="B202" s="345" t="s">
        <v>5115</v>
      </c>
      <c r="C202" s="148" t="s">
        <v>5116</v>
      </c>
      <c r="D202" s="320">
        <v>903390</v>
      </c>
    </row>
    <row r="203" spans="2:4" ht="15.6">
      <c r="B203" s="345" t="s">
        <v>5117</v>
      </c>
      <c r="C203" s="148" t="s">
        <v>5118</v>
      </c>
      <c r="D203" s="320">
        <v>6266949</v>
      </c>
    </row>
    <row r="204" spans="2:4" ht="15.6">
      <c r="B204" s="345" t="s">
        <v>5119</v>
      </c>
      <c r="C204" s="148" t="s">
        <v>5120</v>
      </c>
      <c r="D204" s="320">
        <v>218220</v>
      </c>
    </row>
    <row r="205" spans="2:4" ht="15.6">
      <c r="B205" s="345" t="s">
        <v>5121</v>
      </c>
      <c r="C205" s="148" t="s">
        <v>5122</v>
      </c>
      <c r="D205" s="320">
        <v>72228830</v>
      </c>
    </row>
    <row r="206" spans="2:4" ht="15.6">
      <c r="B206" s="345" t="s">
        <v>5123</v>
      </c>
      <c r="C206" s="148" t="s">
        <v>5124</v>
      </c>
      <c r="D206" s="320">
        <v>32675106</v>
      </c>
    </row>
    <row r="207" spans="2:4" ht="15.6">
      <c r="B207" s="345" t="s">
        <v>5125</v>
      </c>
      <c r="C207" s="148" t="s">
        <v>5126</v>
      </c>
      <c r="D207" s="320">
        <v>6509330</v>
      </c>
    </row>
    <row r="208" spans="2:4" ht="15.6">
      <c r="B208" s="345" t="s">
        <v>5127</v>
      </c>
      <c r="C208" s="148" t="s">
        <v>5128</v>
      </c>
      <c r="D208" s="320">
        <v>27376666</v>
      </c>
    </row>
    <row r="209" spans="2:4" ht="15.6">
      <c r="B209" s="345" t="s">
        <v>5129</v>
      </c>
      <c r="C209" s="148" t="s">
        <v>5130</v>
      </c>
      <c r="D209" s="320">
        <v>19415000</v>
      </c>
    </row>
    <row r="210" spans="2:4" ht="15.6">
      <c r="B210" s="345" t="s">
        <v>5131</v>
      </c>
      <c r="C210" s="148" t="s">
        <v>5132</v>
      </c>
      <c r="D210" s="320">
        <v>37281800</v>
      </c>
    </row>
    <row r="211" spans="2:4" ht="15.6">
      <c r="B211" s="345" t="s">
        <v>5133</v>
      </c>
      <c r="C211" s="148" t="s">
        <v>5134</v>
      </c>
      <c r="D211" s="320">
        <v>260401515</v>
      </c>
    </row>
    <row r="212" spans="2:4" ht="15.6">
      <c r="B212" s="345" t="s">
        <v>5135</v>
      </c>
      <c r="C212" s="148" t="s">
        <v>5136</v>
      </c>
      <c r="D212" s="320"/>
    </row>
    <row r="213" spans="2:4" ht="15.6">
      <c r="B213" s="345" t="s">
        <v>5137</v>
      </c>
      <c r="C213" s="148" t="s">
        <v>5138</v>
      </c>
      <c r="D213" s="320">
        <v>2710000</v>
      </c>
    </row>
    <row r="214" spans="2:4" ht="15.6">
      <c r="B214" s="345" t="s">
        <v>5139</v>
      </c>
      <c r="C214" s="148" t="s">
        <v>5140</v>
      </c>
      <c r="D214" s="320">
        <v>76387884</v>
      </c>
    </row>
    <row r="215" spans="2:4" ht="15.6">
      <c r="B215" s="345" t="s">
        <v>5141</v>
      </c>
      <c r="C215" s="148" t="s">
        <v>5142</v>
      </c>
      <c r="D215" s="320"/>
    </row>
    <row r="216" spans="2:4" ht="15.6">
      <c r="B216" s="345" t="s">
        <v>5143</v>
      </c>
      <c r="C216" s="148" t="s">
        <v>5144</v>
      </c>
      <c r="D216" s="320">
        <v>84429633</v>
      </c>
    </row>
    <row r="217" spans="2:4" ht="15.6">
      <c r="B217" s="345" t="s">
        <v>5145</v>
      </c>
      <c r="C217" s="148" t="s">
        <v>5146</v>
      </c>
      <c r="D217" s="320">
        <v>478435836</v>
      </c>
    </row>
    <row r="218" spans="2:4" ht="15.6">
      <c r="B218" s="345" t="s">
        <v>5147</v>
      </c>
      <c r="C218" s="148" t="s">
        <v>5148</v>
      </c>
      <c r="D218" s="320"/>
    </row>
    <row r="219" spans="2:4" ht="15.6">
      <c r="B219" s="345" t="s">
        <v>5149</v>
      </c>
      <c r="C219" s="148" t="s">
        <v>5150</v>
      </c>
      <c r="D219" s="320"/>
    </row>
    <row r="220" spans="2:4" ht="15.6">
      <c r="B220" s="345" t="s">
        <v>5151</v>
      </c>
      <c r="C220" s="148" t="s">
        <v>5152</v>
      </c>
      <c r="D220" s="320">
        <v>82988757</v>
      </c>
    </row>
    <row r="221" spans="2:4" ht="15.6">
      <c r="B221" s="345" t="s">
        <v>5153</v>
      </c>
      <c r="C221" s="148" t="s">
        <v>5154</v>
      </c>
      <c r="D221" s="320">
        <v>236130145</v>
      </c>
    </row>
    <row r="222" spans="2:4" ht="15.6">
      <c r="B222" s="345" t="s">
        <v>5155</v>
      </c>
      <c r="C222" s="148" t="s">
        <v>5156</v>
      </c>
      <c r="D222" s="320">
        <v>64900000</v>
      </c>
    </row>
    <row r="223" spans="2:4" ht="15.6">
      <c r="B223" s="345" t="s">
        <v>5157</v>
      </c>
      <c r="C223" s="148" t="s">
        <v>5158</v>
      </c>
      <c r="D223" s="320">
        <v>6077000</v>
      </c>
    </row>
    <row r="224" spans="2:4" ht="15.6">
      <c r="B224" s="345" t="s">
        <v>5159</v>
      </c>
      <c r="C224" s="148" t="s">
        <v>5160</v>
      </c>
      <c r="D224" s="320">
        <v>14400000</v>
      </c>
    </row>
    <row r="225" spans="2:4" ht="15.6">
      <c r="B225" s="345" t="s">
        <v>5161</v>
      </c>
      <c r="C225" s="148" t="s">
        <v>5162</v>
      </c>
      <c r="D225" s="320">
        <v>32835000</v>
      </c>
    </row>
    <row r="226" spans="2:4" ht="15.6">
      <c r="B226" s="345" t="s">
        <v>5163</v>
      </c>
      <c r="C226" s="148" t="s">
        <v>5164</v>
      </c>
      <c r="D226" s="320"/>
    </row>
    <row r="227" spans="2:4" ht="15.6">
      <c r="B227" s="345" t="s">
        <v>5165</v>
      </c>
      <c r="C227" s="148" t="s">
        <v>5166</v>
      </c>
      <c r="D227" s="320">
        <v>127684610</v>
      </c>
    </row>
    <row r="228" spans="2:4" ht="15.6">
      <c r="B228" s="345" t="s">
        <v>5167</v>
      </c>
      <c r="C228" s="148" t="s">
        <v>5168</v>
      </c>
      <c r="D228" s="320">
        <v>769166929</v>
      </c>
    </row>
    <row r="229" spans="2:4" ht="15.6">
      <c r="B229" s="345" t="s">
        <v>5169</v>
      </c>
      <c r="C229" s="148" t="s">
        <v>5170</v>
      </c>
      <c r="D229" s="320">
        <v>400883925</v>
      </c>
    </row>
    <row r="230" spans="2:4" ht="15.6">
      <c r="B230" s="345" t="s">
        <v>5171</v>
      </c>
      <c r="C230" s="148" t="s">
        <v>5172</v>
      </c>
      <c r="D230" s="320">
        <v>331525135</v>
      </c>
    </row>
    <row r="231" spans="2:4" ht="15.6">
      <c r="B231" s="345" t="s">
        <v>5173</v>
      </c>
      <c r="C231" s="148" t="s">
        <v>5174</v>
      </c>
      <c r="D231" s="320"/>
    </row>
    <row r="232" spans="2:4" ht="15.6">
      <c r="B232" s="345" t="s">
        <v>5175</v>
      </c>
      <c r="C232" s="148" t="s">
        <v>5176</v>
      </c>
      <c r="D232" s="320">
        <v>131407399</v>
      </c>
    </row>
    <row r="233" spans="2:4" ht="15.6">
      <c r="B233" s="345" t="s">
        <v>5177</v>
      </c>
      <c r="C233" s="148" t="s">
        <v>5178</v>
      </c>
      <c r="D233" s="320"/>
    </row>
    <row r="234" spans="2:4" ht="15.6">
      <c r="B234" s="345" t="s">
        <v>5179</v>
      </c>
      <c r="C234" s="148" t="s">
        <v>5180</v>
      </c>
      <c r="D234" s="320">
        <v>59985824</v>
      </c>
    </row>
    <row r="235" spans="2:4" ht="15.6">
      <c r="B235" s="345" t="s">
        <v>5181</v>
      </c>
      <c r="C235" s="148" t="s">
        <v>5182</v>
      </c>
      <c r="D235" s="320">
        <v>105793490</v>
      </c>
    </row>
    <row r="236" spans="2:4" ht="15.6">
      <c r="B236" s="345" t="s">
        <v>5183</v>
      </c>
      <c r="C236" s="148" t="s">
        <v>5184</v>
      </c>
      <c r="D236" s="320">
        <v>732119</v>
      </c>
    </row>
    <row r="237" spans="2:4" ht="15.6">
      <c r="B237" s="345" t="s">
        <v>5185</v>
      </c>
      <c r="C237" s="148" t="s">
        <v>5186</v>
      </c>
      <c r="D237" s="320">
        <v>305493700</v>
      </c>
    </row>
    <row r="238" spans="2:4" ht="15.6">
      <c r="B238" s="345" t="s">
        <v>5187</v>
      </c>
      <c r="C238" s="148" t="s">
        <v>5188</v>
      </c>
      <c r="D238" s="320">
        <v>247499093</v>
      </c>
    </row>
    <row r="239" spans="2:4" ht="15.6">
      <c r="B239" s="345" t="s">
        <v>5189</v>
      </c>
      <c r="C239" s="148" t="s">
        <v>5190</v>
      </c>
      <c r="D239" s="320">
        <v>233036210</v>
      </c>
    </row>
    <row r="240" spans="2:4" ht="15.6">
      <c r="B240" s="345" t="s">
        <v>5191</v>
      </c>
      <c r="C240" s="148" t="s">
        <v>5192</v>
      </c>
      <c r="D240" s="320">
        <v>26437900</v>
      </c>
    </row>
    <row r="241" spans="2:4" ht="15.6">
      <c r="B241" s="345" t="s">
        <v>5193</v>
      </c>
      <c r="C241" s="148" t="s">
        <v>5194</v>
      </c>
      <c r="D241" s="320">
        <v>9762800</v>
      </c>
    </row>
    <row r="242" spans="2:4" ht="15.6">
      <c r="B242" s="345" t="s">
        <v>5195</v>
      </c>
      <c r="C242" s="148" t="s">
        <v>5196</v>
      </c>
      <c r="D242" s="320">
        <v>9000000</v>
      </c>
    </row>
    <row r="243" spans="2:4" ht="15.6">
      <c r="B243" s="345" t="s">
        <v>5197</v>
      </c>
      <c r="C243" s="148" t="s">
        <v>5198</v>
      </c>
      <c r="D243" s="320">
        <v>364653346</v>
      </c>
    </row>
    <row r="244" spans="2:4" ht="15.6">
      <c r="B244" s="345" t="s">
        <v>5199</v>
      </c>
      <c r="C244" s="148" t="s">
        <v>5200</v>
      </c>
      <c r="D244" s="320">
        <v>5387900</v>
      </c>
    </row>
    <row r="245" spans="2:4" ht="15.6">
      <c r="B245" s="345" t="s">
        <v>5201</v>
      </c>
      <c r="C245" s="148" t="s">
        <v>5202</v>
      </c>
      <c r="D245" s="320">
        <v>61611240</v>
      </c>
    </row>
    <row r="246" spans="2:4" ht="15.6">
      <c r="B246" s="345" t="s">
        <v>5203</v>
      </c>
      <c r="C246" s="148" t="s">
        <v>5204</v>
      </c>
      <c r="D246" s="320">
        <v>38179768</v>
      </c>
    </row>
    <row r="247" spans="2:4" ht="15.6">
      <c r="B247" s="345" t="s">
        <v>5205</v>
      </c>
      <c r="C247" s="148" t="s">
        <v>5206</v>
      </c>
      <c r="D247" s="320">
        <v>71024700</v>
      </c>
    </row>
    <row r="248" spans="2:4" ht="15.6">
      <c r="B248" s="345" t="s">
        <v>5207</v>
      </c>
      <c r="C248" s="148" t="s">
        <v>5208</v>
      </c>
      <c r="D248" s="320">
        <v>1438533634</v>
      </c>
    </row>
    <row r="249" spans="2:4" ht="15.6">
      <c r="B249" s="345" t="s">
        <v>5209</v>
      </c>
      <c r="C249" s="148" t="s">
        <v>5210</v>
      </c>
      <c r="D249" s="320">
        <v>19609800</v>
      </c>
    </row>
    <row r="250" spans="2:4" ht="15.6">
      <c r="B250" s="345" t="s">
        <v>5211</v>
      </c>
      <c r="C250" s="148" t="s">
        <v>5212</v>
      </c>
      <c r="D250" s="320">
        <v>4729500</v>
      </c>
    </row>
    <row r="251" spans="2:4" ht="15.6">
      <c r="B251" s="345" t="s">
        <v>5213</v>
      </c>
      <c r="C251" s="148" t="s">
        <v>5214</v>
      </c>
      <c r="D251" s="320">
        <v>360000</v>
      </c>
    </row>
    <row r="252" spans="2:4" ht="15.6">
      <c r="B252" s="345" t="s">
        <v>5215</v>
      </c>
      <c r="C252" s="148" t="s">
        <v>5216</v>
      </c>
      <c r="D252" s="320">
        <v>245066160</v>
      </c>
    </row>
    <row r="253" spans="2:4" ht="15.6">
      <c r="B253" s="345" t="s">
        <v>5217</v>
      </c>
      <c r="C253" s="148" t="s">
        <v>5218</v>
      </c>
      <c r="D253" s="320">
        <v>24000000</v>
      </c>
    </row>
    <row r="254" spans="2:4" ht="15.6">
      <c r="B254" s="345" t="s">
        <v>5219</v>
      </c>
      <c r="C254" s="148" t="s">
        <v>5220</v>
      </c>
      <c r="D254" s="320">
        <v>112810000</v>
      </c>
    </row>
    <row r="255" spans="2:4" ht="15.6">
      <c r="B255" s="345" t="s">
        <v>5221</v>
      </c>
      <c r="C255" s="148" t="s">
        <v>5222</v>
      </c>
      <c r="D255" s="320">
        <v>1831000191</v>
      </c>
    </row>
    <row r="256" spans="2:4" ht="15.6">
      <c r="B256" s="345" t="s">
        <v>5223</v>
      </c>
      <c r="C256" s="148" t="s">
        <v>5224</v>
      </c>
      <c r="D256" s="320">
        <v>12860000</v>
      </c>
    </row>
    <row r="257" spans="2:4" ht="15.6">
      <c r="B257" s="345" t="s">
        <v>5225</v>
      </c>
      <c r="C257" s="148" t="s">
        <v>5226</v>
      </c>
      <c r="D257" s="320">
        <v>189744230</v>
      </c>
    </row>
    <row r="258" spans="2:4" ht="15.6">
      <c r="B258" s="345" t="s">
        <v>5227</v>
      </c>
      <c r="C258" s="148" t="s">
        <v>5228</v>
      </c>
      <c r="D258" s="320">
        <v>6105000</v>
      </c>
    </row>
    <row r="259" spans="2:4" ht="15.6">
      <c r="B259" s="345" t="s">
        <v>5229</v>
      </c>
      <c r="C259" s="148" t="s">
        <v>5230</v>
      </c>
      <c r="D259" s="320"/>
    </row>
    <row r="260" spans="2:4" ht="15.6">
      <c r="B260" s="345" t="s">
        <v>5231</v>
      </c>
      <c r="C260" s="148" t="s">
        <v>5232</v>
      </c>
      <c r="D260" s="320">
        <v>813984901</v>
      </c>
    </row>
    <row r="261" spans="2:4" ht="15.6">
      <c r="B261" s="345" t="s">
        <v>5233</v>
      </c>
      <c r="C261" s="148" t="s">
        <v>5234</v>
      </c>
      <c r="D261" s="320">
        <v>78209920</v>
      </c>
    </row>
    <row r="262" spans="2:4" ht="15.6">
      <c r="B262" s="345" t="s">
        <v>5235</v>
      </c>
      <c r="C262" s="148" t="s">
        <v>5236</v>
      </c>
      <c r="D262" s="320">
        <v>71068450</v>
      </c>
    </row>
    <row r="263" spans="2:4" ht="15.6">
      <c r="B263" s="345" t="s">
        <v>5237</v>
      </c>
      <c r="C263" s="148" t="s">
        <v>5238</v>
      </c>
      <c r="D263" s="320">
        <v>2212500</v>
      </c>
    </row>
    <row r="264" spans="2:4" ht="15.6">
      <c r="B264" s="345" t="s">
        <v>5239</v>
      </c>
      <c r="C264" s="148" t="s">
        <v>5240</v>
      </c>
      <c r="D264" s="320">
        <v>371481371</v>
      </c>
    </row>
    <row r="265" spans="2:4" ht="15.6">
      <c r="B265" s="345" t="s">
        <v>5241</v>
      </c>
      <c r="C265" s="148" t="s">
        <v>5242</v>
      </c>
      <c r="D265" s="320">
        <v>45424100</v>
      </c>
    </row>
    <row r="266" spans="2:4" ht="15.6">
      <c r="B266" s="345" t="s">
        <v>5243</v>
      </c>
      <c r="C266" s="148" t="s">
        <v>5244</v>
      </c>
      <c r="D266" s="320">
        <v>19916525</v>
      </c>
    </row>
    <row r="267" spans="2:4" ht="15.6">
      <c r="B267" s="345" t="s">
        <v>5245</v>
      </c>
      <c r="C267" s="148" t="s">
        <v>5246</v>
      </c>
      <c r="D267" s="320">
        <v>29447450</v>
      </c>
    </row>
    <row r="268" spans="2:4" ht="15.6">
      <c r="B268" s="345" t="s">
        <v>5247</v>
      </c>
      <c r="C268" s="148" t="s">
        <v>5248</v>
      </c>
      <c r="D268" s="320">
        <v>13970000</v>
      </c>
    </row>
    <row r="269" spans="2:4" ht="15.6">
      <c r="B269" s="345" t="s">
        <v>5249</v>
      </c>
      <c r="C269" s="148" t="s">
        <v>5250</v>
      </c>
      <c r="D269" s="320">
        <v>163499440</v>
      </c>
    </row>
    <row r="270" spans="2:4" ht="15.6">
      <c r="B270" s="345" t="s">
        <v>5251</v>
      </c>
      <c r="C270" s="148" t="s">
        <v>5252</v>
      </c>
      <c r="D270" s="320">
        <v>196598776</v>
      </c>
    </row>
    <row r="271" spans="2:4" ht="15.6">
      <c r="B271" s="345" t="s">
        <v>5253</v>
      </c>
      <c r="C271" s="148" t="s">
        <v>5254</v>
      </c>
      <c r="D271" s="320">
        <v>7411115366</v>
      </c>
    </row>
    <row r="272" spans="2:4" ht="15.6">
      <c r="B272" s="345" t="s">
        <v>5255</v>
      </c>
      <c r="C272" s="148" t="s">
        <v>5256</v>
      </c>
      <c r="D272" s="320">
        <v>1945690858</v>
      </c>
    </row>
    <row r="273" spans="2:4" ht="15.6">
      <c r="B273" s="345" t="s">
        <v>5257</v>
      </c>
      <c r="C273" s="148" t="s">
        <v>5258</v>
      </c>
      <c r="D273" s="320">
        <v>62679690</v>
      </c>
    </row>
    <row r="274" spans="2:4" ht="15.6">
      <c r="B274" s="345" t="s">
        <v>5259</v>
      </c>
      <c r="C274" s="148" t="s">
        <v>5260</v>
      </c>
      <c r="D274" s="320">
        <v>27911060</v>
      </c>
    </row>
    <row r="275" spans="2:4" ht="15.6">
      <c r="B275" s="345" t="s">
        <v>5261</v>
      </c>
      <c r="C275" s="148" t="s">
        <v>5262</v>
      </c>
      <c r="D275" s="320">
        <v>29070000</v>
      </c>
    </row>
    <row r="276" spans="2:4" ht="15.6">
      <c r="B276" s="345" t="s">
        <v>5264</v>
      </c>
      <c r="C276" s="148" t="s">
        <v>5265</v>
      </c>
      <c r="D276" s="320">
        <v>2060300856</v>
      </c>
    </row>
    <row r="277" spans="2:4" ht="15.6">
      <c r="B277" s="345" t="s">
        <v>5266</v>
      </c>
      <c r="C277" s="148" t="s">
        <v>5267</v>
      </c>
      <c r="D277" s="320">
        <v>431274566</v>
      </c>
    </row>
    <row r="278" spans="2:4" ht="15.6">
      <c r="B278" s="345" t="s">
        <v>5268</v>
      </c>
      <c r="C278" s="148" t="s">
        <v>5269</v>
      </c>
      <c r="D278" s="320">
        <v>34970982</v>
      </c>
    </row>
    <row r="279" spans="2:4" ht="15.6">
      <c r="B279" s="345" t="s">
        <v>5270</v>
      </c>
      <c r="C279" s="148" t="s">
        <v>5271</v>
      </c>
      <c r="D279" s="320">
        <v>33056389</v>
      </c>
    </row>
    <row r="280" spans="2:4" ht="15.6">
      <c r="B280" s="345" t="s">
        <v>5273</v>
      </c>
      <c r="C280" s="148" t="s">
        <v>5274</v>
      </c>
      <c r="D280" s="320">
        <v>3652608074</v>
      </c>
    </row>
    <row r="281" spans="2:4" ht="15.6">
      <c r="B281" s="345" t="s">
        <v>5275</v>
      </c>
      <c r="C281" s="148" t="s">
        <v>5276</v>
      </c>
      <c r="D281" s="320">
        <v>157858040</v>
      </c>
    </row>
    <row r="282" spans="2:4" ht="15.6">
      <c r="B282" s="345" t="s">
        <v>5277</v>
      </c>
      <c r="C282" s="148" t="s">
        <v>5278</v>
      </c>
      <c r="D282" s="320">
        <v>80469670</v>
      </c>
    </row>
    <row r="283" spans="2:4" ht="15.6">
      <c r="B283" s="345" t="s">
        <v>5279</v>
      </c>
      <c r="C283" s="148" t="s">
        <v>5280</v>
      </c>
      <c r="D283" s="320">
        <v>93368250</v>
      </c>
    </row>
    <row r="284" spans="2:4" ht="15.6">
      <c r="B284" s="345" t="s">
        <v>5281</v>
      </c>
      <c r="C284" s="148" t="s">
        <v>5282</v>
      </c>
      <c r="D284" s="320">
        <v>14254237</v>
      </c>
    </row>
    <row r="285" spans="2:4" ht="15.6">
      <c r="B285" s="345" t="s">
        <v>5283</v>
      </c>
      <c r="C285" s="148" t="s">
        <v>5284</v>
      </c>
      <c r="D285" s="320">
        <v>1900000</v>
      </c>
    </row>
    <row r="286" spans="2:4" ht="15.6">
      <c r="B286" s="345" t="s">
        <v>5285</v>
      </c>
      <c r="C286" s="148" t="s">
        <v>5286</v>
      </c>
      <c r="D286" s="320">
        <v>380999368</v>
      </c>
    </row>
    <row r="287" spans="2:4" ht="15.6">
      <c r="B287" s="345" t="s">
        <v>5287</v>
      </c>
      <c r="C287" s="148" t="s">
        <v>5288</v>
      </c>
      <c r="D287" s="320">
        <v>2833500</v>
      </c>
    </row>
    <row r="288" spans="2:4" ht="15.6">
      <c r="B288" s="345" t="s">
        <v>5289</v>
      </c>
      <c r="C288" s="148" t="s">
        <v>5290</v>
      </c>
      <c r="D288" s="320">
        <v>143688922</v>
      </c>
    </row>
    <row r="289" spans="2:4" ht="15.6">
      <c r="B289" s="345" t="s">
        <v>5291</v>
      </c>
      <c r="C289" s="148" t="s">
        <v>5292</v>
      </c>
      <c r="D289" s="320">
        <v>115106511</v>
      </c>
    </row>
    <row r="290" spans="2:4" ht="15.6">
      <c r="B290" s="345" t="s">
        <v>5293</v>
      </c>
      <c r="C290" s="148" t="s">
        <v>5294</v>
      </c>
      <c r="D290" s="320">
        <v>2361000</v>
      </c>
    </row>
    <row r="291" spans="2:4" ht="15.6">
      <c r="B291" s="345" t="s">
        <v>5295</v>
      </c>
      <c r="C291" s="148" t="s">
        <v>5296</v>
      </c>
      <c r="D291" s="320">
        <v>51076920</v>
      </c>
    </row>
    <row r="292" spans="2:4" ht="15.6">
      <c r="B292" s="345" t="s">
        <v>5297</v>
      </c>
      <c r="C292" s="148" t="s">
        <v>5298</v>
      </c>
      <c r="D292" s="320">
        <v>394384461</v>
      </c>
    </row>
    <row r="293" spans="2:4" ht="15.6">
      <c r="B293" s="345" t="s">
        <v>5299</v>
      </c>
      <c r="C293" s="148" t="s">
        <v>5300</v>
      </c>
      <c r="D293" s="320">
        <v>79807800</v>
      </c>
    </row>
    <row r="294" spans="2:4" ht="15.6">
      <c r="B294" s="345" t="s">
        <v>5301</v>
      </c>
      <c r="C294" s="148" t="s">
        <v>5302</v>
      </c>
      <c r="D294" s="320">
        <v>78131860</v>
      </c>
    </row>
    <row r="295" spans="2:4" ht="15.6">
      <c r="B295" s="345" t="s">
        <v>5303</v>
      </c>
      <c r="C295" s="148" t="s">
        <v>5304</v>
      </c>
      <c r="D295" s="320">
        <v>200600000</v>
      </c>
    </row>
    <row r="296" spans="2:4" ht="15.6">
      <c r="B296" s="345" t="s">
        <v>5306</v>
      </c>
      <c r="C296" s="148" t="s">
        <v>5307</v>
      </c>
      <c r="D296" s="320">
        <v>45512600</v>
      </c>
    </row>
    <row r="297" spans="2:4" ht="15.6">
      <c r="B297" s="345" t="s">
        <v>5308</v>
      </c>
      <c r="C297" s="148" t="s">
        <v>5309</v>
      </c>
      <c r="D297" s="320">
        <v>575000000</v>
      </c>
    </row>
    <row r="298" spans="2:4" ht="15.6">
      <c r="B298" s="345" t="s">
        <v>5310</v>
      </c>
      <c r="C298" s="148" t="s">
        <v>5311</v>
      </c>
      <c r="D298" s="320">
        <v>25065855</v>
      </c>
    </row>
    <row r="299" spans="2:4" ht="15.6">
      <c r="B299" s="345" t="s">
        <v>5312</v>
      </c>
      <c r="C299" s="148" t="s">
        <v>5313</v>
      </c>
      <c r="D299" s="320">
        <v>161458180</v>
      </c>
    </row>
    <row r="300" spans="2:4" ht="15.6">
      <c r="B300" s="345" t="s">
        <v>5314</v>
      </c>
      <c r="C300" s="148" t="s">
        <v>5315</v>
      </c>
      <c r="D300" s="320"/>
    </row>
    <row r="301" spans="2:4" ht="15.6">
      <c r="B301" s="345" t="s">
        <v>5317</v>
      </c>
      <c r="C301" s="148" t="s">
        <v>5318</v>
      </c>
      <c r="D301" s="320">
        <v>1414422330</v>
      </c>
    </row>
    <row r="302" spans="2:4" ht="15.6">
      <c r="B302" s="345" t="s">
        <v>5319</v>
      </c>
      <c r="C302" s="148" t="s">
        <v>5320</v>
      </c>
      <c r="D302" s="320">
        <v>929404065</v>
      </c>
    </row>
    <row r="303" spans="2:4" ht="15.6">
      <c r="B303" s="345" t="s">
        <v>5321</v>
      </c>
      <c r="C303" s="148" t="s">
        <v>5322</v>
      </c>
      <c r="D303" s="320">
        <v>31946400</v>
      </c>
    </row>
    <row r="304" spans="2:4" ht="15.6">
      <c r="B304" s="345" t="s">
        <v>5323</v>
      </c>
      <c r="C304" s="148" t="s">
        <v>5324</v>
      </c>
      <c r="D304" s="320">
        <v>29043000</v>
      </c>
    </row>
    <row r="305" spans="2:4" ht="15.6">
      <c r="B305" s="345" t="s">
        <v>5325</v>
      </c>
      <c r="C305" s="148" t="s">
        <v>5326</v>
      </c>
      <c r="D305" s="320"/>
    </row>
    <row r="306" spans="2:4" ht="15.6">
      <c r="B306" s="345" t="s">
        <v>5327</v>
      </c>
      <c r="C306" s="148" t="s">
        <v>5328</v>
      </c>
      <c r="D306" s="320">
        <v>49447900</v>
      </c>
    </row>
    <row r="307" spans="2:4" ht="15.6">
      <c r="B307" s="345" t="s">
        <v>5329</v>
      </c>
      <c r="C307" s="148" t="s">
        <v>5330</v>
      </c>
      <c r="D307" s="320"/>
    </row>
    <row r="308" spans="2:4" ht="15.6">
      <c r="B308" s="345" t="s">
        <v>5331</v>
      </c>
      <c r="C308" s="148" t="s">
        <v>5332</v>
      </c>
      <c r="D308" s="320">
        <v>10610000</v>
      </c>
    </row>
    <row r="309" spans="2:4" ht="15.6">
      <c r="B309" s="345" t="s">
        <v>5333</v>
      </c>
      <c r="C309" s="148" t="s">
        <v>5334</v>
      </c>
      <c r="D309" s="320">
        <v>923729</v>
      </c>
    </row>
    <row r="310" spans="2:4" ht="15.6">
      <c r="B310" s="345" t="s">
        <v>5335</v>
      </c>
      <c r="C310" s="148" t="s">
        <v>5336</v>
      </c>
      <c r="D310" s="320">
        <v>118335220</v>
      </c>
    </row>
    <row r="311" spans="2:4" ht="15.6">
      <c r="B311" s="345" t="s">
        <v>5338</v>
      </c>
      <c r="C311" s="148" t="s">
        <v>5339</v>
      </c>
      <c r="D311" s="320">
        <v>69710000</v>
      </c>
    </row>
    <row r="312" spans="2:4" ht="15.6">
      <c r="B312" s="345" t="s">
        <v>5340</v>
      </c>
      <c r="C312" s="148" t="s">
        <v>5341</v>
      </c>
      <c r="D312" s="320"/>
    </row>
    <row r="313" spans="2:4" ht="15.6">
      <c r="B313" s="345" t="s">
        <v>5343</v>
      </c>
      <c r="C313" s="148" t="s">
        <v>5344</v>
      </c>
      <c r="D313" s="320">
        <v>42798600</v>
      </c>
    </row>
    <row r="314" spans="2:4" ht="15.6">
      <c r="B314" s="345" t="s">
        <v>5345</v>
      </c>
      <c r="C314" s="148" t="s">
        <v>5346</v>
      </c>
      <c r="D314" s="320">
        <v>34479740</v>
      </c>
    </row>
    <row r="315" spans="2:4" ht="15.6">
      <c r="B315" s="345" t="s">
        <v>5347</v>
      </c>
      <c r="C315" s="148" t="s">
        <v>5348</v>
      </c>
      <c r="D315" s="320">
        <v>147943350</v>
      </c>
    </row>
    <row r="316" spans="2:4" ht="15.6">
      <c r="B316" s="345" t="s">
        <v>5349</v>
      </c>
      <c r="C316" s="148" t="s">
        <v>5350</v>
      </c>
      <c r="D316" s="320">
        <v>270028409</v>
      </c>
    </row>
    <row r="317" spans="2:4" ht="15.6">
      <c r="B317" s="345" t="s">
        <v>5351</v>
      </c>
      <c r="C317" s="148" t="s">
        <v>5352</v>
      </c>
      <c r="D317" s="320">
        <v>47974080</v>
      </c>
    </row>
    <row r="318" spans="2:4" ht="15.6">
      <c r="B318" s="345" t="s">
        <v>5353</v>
      </c>
      <c r="C318" s="148" t="s">
        <v>5354</v>
      </c>
      <c r="D318" s="320">
        <v>89205846</v>
      </c>
    </row>
    <row r="319" spans="2:4" ht="15.6">
      <c r="B319" s="345" t="s">
        <v>5355</v>
      </c>
      <c r="C319" s="148" t="s">
        <v>5356</v>
      </c>
      <c r="D319" s="320">
        <v>2619681103</v>
      </c>
    </row>
    <row r="320" spans="2:4" ht="15.6">
      <c r="B320" s="345" t="s">
        <v>5357</v>
      </c>
      <c r="C320" s="148" t="s">
        <v>5358</v>
      </c>
      <c r="D320" s="320">
        <v>7809000</v>
      </c>
    </row>
    <row r="321" spans="2:4" ht="15.6">
      <c r="B321" s="345" t="s">
        <v>5359</v>
      </c>
      <c r="C321" s="148" t="s">
        <v>5360</v>
      </c>
      <c r="D321" s="320">
        <v>1206785754</v>
      </c>
    </row>
    <row r="322" spans="2:4" ht="15.6">
      <c r="B322" s="345" t="s">
        <v>5361</v>
      </c>
      <c r="C322" s="148" t="s">
        <v>5362</v>
      </c>
      <c r="D322" s="320">
        <v>427942552</v>
      </c>
    </row>
    <row r="323" spans="2:4" ht="15.6">
      <c r="B323" s="345" t="s">
        <v>5363</v>
      </c>
      <c r="C323" s="148" t="s">
        <v>5364</v>
      </c>
      <c r="D323" s="320"/>
    </row>
    <row r="324" spans="2:4" ht="15.6">
      <c r="B324" s="345" t="s">
        <v>5365</v>
      </c>
      <c r="C324" s="148" t="s">
        <v>5366</v>
      </c>
      <c r="D324" s="320">
        <v>1559825</v>
      </c>
    </row>
    <row r="325" spans="2:4" ht="15.6">
      <c r="B325" s="345" t="s">
        <v>5367</v>
      </c>
      <c r="C325" s="148" t="s">
        <v>5368</v>
      </c>
      <c r="D325" s="320">
        <v>15940000</v>
      </c>
    </row>
    <row r="326" spans="2:4" ht="15.6">
      <c r="B326" s="345" t="s">
        <v>5369</v>
      </c>
      <c r="C326" s="148" t="s">
        <v>5370</v>
      </c>
      <c r="D326" s="320">
        <v>26725282</v>
      </c>
    </row>
    <row r="327" spans="2:4" ht="15.6">
      <c r="B327" s="345" t="s">
        <v>5371</v>
      </c>
      <c r="C327" s="148" t="s">
        <v>5372</v>
      </c>
      <c r="D327" s="320">
        <v>63928483</v>
      </c>
    </row>
    <row r="328" spans="2:4" ht="15.6">
      <c r="B328" s="345" t="s">
        <v>5373</v>
      </c>
      <c r="C328" s="148" t="s">
        <v>5374</v>
      </c>
      <c r="D328" s="320">
        <v>158265000</v>
      </c>
    </row>
    <row r="329" spans="2:4" ht="15.6">
      <c r="B329" s="345" t="s">
        <v>5375</v>
      </c>
      <c r="C329" s="148" t="s">
        <v>5376</v>
      </c>
      <c r="D329" s="320"/>
    </row>
    <row r="330" spans="2:4" ht="15.6">
      <c r="B330" s="345" t="s">
        <v>5377</v>
      </c>
      <c r="C330" s="148" t="s">
        <v>5378</v>
      </c>
      <c r="D330" s="320">
        <v>3699300788</v>
      </c>
    </row>
    <row r="331" spans="2:4" ht="15.6">
      <c r="B331" s="345" t="s">
        <v>5379</v>
      </c>
      <c r="C331" s="148" t="s">
        <v>5380</v>
      </c>
      <c r="D331" s="320">
        <v>8583500</v>
      </c>
    </row>
    <row r="332" spans="2:4" ht="15.6">
      <c r="B332" s="345" t="s">
        <v>5381</v>
      </c>
      <c r="C332" s="148" t="s">
        <v>5382</v>
      </c>
      <c r="D332" s="320">
        <v>4554875</v>
      </c>
    </row>
    <row r="333" spans="2:4" ht="15.6">
      <c r="B333" s="345" t="s">
        <v>5383</v>
      </c>
      <c r="C333" s="148" t="s">
        <v>5384</v>
      </c>
      <c r="D333" s="320">
        <v>143185200</v>
      </c>
    </row>
    <row r="334" spans="2:4" ht="15.6">
      <c r="B334" s="345" t="s">
        <v>5385</v>
      </c>
      <c r="C334" s="148" t="s">
        <v>5386</v>
      </c>
      <c r="D334" s="320">
        <v>7719733745</v>
      </c>
    </row>
    <row r="335" spans="2:4" ht="15.6">
      <c r="B335" s="345" t="s">
        <v>5387</v>
      </c>
      <c r="C335" s="148" t="s">
        <v>5388</v>
      </c>
      <c r="D335" s="320">
        <v>34027000</v>
      </c>
    </row>
    <row r="336" spans="2:4" ht="15.6">
      <c r="B336" s="345" t="s">
        <v>5389</v>
      </c>
      <c r="C336" s="148" t="s">
        <v>5390</v>
      </c>
      <c r="D336" s="320">
        <v>41270000</v>
      </c>
    </row>
    <row r="337" spans="2:4" ht="15.6">
      <c r="B337" s="345" t="s">
        <v>5391</v>
      </c>
      <c r="C337" s="148" t="s">
        <v>5392</v>
      </c>
      <c r="D337" s="320">
        <v>70523000</v>
      </c>
    </row>
    <row r="338" spans="2:4" ht="15.6">
      <c r="B338" s="345" t="s">
        <v>5393</v>
      </c>
      <c r="C338" s="148" t="s">
        <v>5394</v>
      </c>
      <c r="D338" s="320">
        <v>1892200199</v>
      </c>
    </row>
    <row r="339" spans="2:4" ht="15.6">
      <c r="B339" s="345" t="s">
        <v>5395</v>
      </c>
      <c r="C339" s="148" t="s">
        <v>5396</v>
      </c>
      <c r="D339" s="320">
        <v>27015000</v>
      </c>
    </row>
    <row r="340" spans="2:4" ht="15.6">
      <c r="B340" s="345" t="s">
        <v>5397</v>
      </c>
      <c r="C340" s="148" t="s">
        <v>5398</v>
      </c>
      <c r="D340" s="320"/>
    </row>
    <row r="341" spans="2:4" ht="15.6">
      <c r="B341" s="345" t="s">
        <v>5399</v>
      </c>
      <c r="C341" s="148" t="s">
        <v>5400</v>
      </c>
      <c r="D341" s="320">
        <v>840000</v>
      </c>
    </row>
    <row r="342" spans="2:4" ht="15.6">
      <c r="B342" s="345" t="s">
        <v>5401</v>
      </c>
      <c r="C342" s="148" t="s">
        <v>5402</v>
      </c>
      <c r="D342" s="320">
        <v>6491111826</v>
      </c>
    </row>
    <row r="343" spans="2:4" ht="15.6">
      <c r="B343" s="345" t="s">
        <v>5403</v>
      </c>
      <c r="C343" s="148" t="s">
        <v>5404</v>
      </c>
      <c r="D343" s="320"/>
    </row>
    <row r="344" spans="2:4" ht="15.6">
      <c r="B344" s="345" t="s">
        <v>5405</v>
      </c>
      <c r="C344" s="148" t="s">
        <v>5406</v>
      </c>
      <c r="D344" s="320">
        <v>10000000</v>
      </c>
    </row>
    <row r="345" spans="2:4" ht="15.6">
      <c r="B345" s="345" t="s">
        <v>5407</v>
      </c>
      <c r="C345" s="148" t="s">
        <v>5408</v>
      </c>
      <c r="D345" s="320">
        <v>1048400</v>
      </c>
    </row>
    <row r="346" spans="2:4" ht="15.6">
      <c r="B346" s="345" t="s">
        <v>5409</v>
      </c>
      <c r="C346" s="148" t="s">
        <v>5410</v>
      </c>
      <c r="D346" s="320">
        <v>10643800</v>
      </c>
    </row>
    <row r="347" spans="2:4" ht="15.6">
      <c r="B347" s="345" t="s">
        <v>5411</v>
      </c>
      <c r="C347" s="148" t="s">
        <v>5412</v>
      </c>
      <c r="D347" s="320"/>
    </row>
    <row r="348" spans="2:4" ht="15.6">
      <c r="B348" s="345" t="s">
        <v>5413</v>
      </c>
      <c r="C348" s="148" t="s">
        <v>5414</v>
      </c>
      <c r="D348" s="320">
        <v>2974576</v>
      </c>
    </row>
    <row r="349" spans="2:4" ht="15.6">
      <c r="B349" s="345" t="s">
        <v>5415</v>
      </c>
      <c r="C349" s="148" t="s">
        <v>5416</v>
      </c>
      <c r="D349" s="320">
        <v>1007920425</v>
      </c>
    </row>
    <row r="350" spans="2:4" ht="15.6">
      <c r="B350" s="345" t="s">
        <v>5417</v>
      </c>
      <c r="C350" s="148" t="s">
        <v>5418</v>
      </c>
      <c r="D350" s="320">
        <v>62726432</v>
      </c>
    </row>
    <row r="351" spans="2:4" ht="15.6">
      <c r="B351" s="345" t="s">
        <v>5419</v>
      </c>
      <c r="C351" s="148" t="s">
        <v>5420</v>
      </c>
      <c r="D351" s="320">
        <v>33145315</v>
      </c>
    </row>
    <row r="352" spans="2:4" ht="15.6">
      <c r="B352" s="345" t="s">
        <v>5421</v>
      </c>
      <c r="C352" s="148" t="s">
        <v>5422</v>
      </c>
      <c r="D352" s="320">
        <v>5914500</v>
      </c>
    </row>
    <row r="353" spans="2:4" ht="15.6">
      <c r="B353" s="345" t="s">
        <v>5423</v>
      </c>
      <c r="C353" s="148" t="s">
        <v>5424</v>
      </c>
      <c r="D353" s="320">
        <v>194264125</v>
      </c>
    </row>
    <row r="354" spans="2:4" ht="15.6">
      <c r="B354" s="345" t="s">
        <v>5425</v>
      </c>
      <c r="C354" s="148" t="s">
        <v>5426</v>
      </c>
      <c r="D354" s="320">
        <v>775000</v>
      </c>
    </row>
    <row r="355" spans="2:4" ht="15.6">
      <c r="B355" s="345" t="s">
        <v>5427</v>
      </c>
      <c r="C355" s="148" t="s">
        <v>5428</v>
      </c>
      <c r="D355" s="320">
        <v>25689600</v>
      </c>
    </row>
    <row r="356" spans="2:4" ht="15.6">
      <c r="B356" s="345" t="s">
        <v>5429</v>
      </c>
      <c r="C356" s="148" t="s">
        <v>5430</v>
      </c>
      <c r="D356" s="320"/>
    </row>
    <row r="357" spans="2:4" ht="15.6">
      <c r="B357" s="345" t="s">
        <v>5431</v>
      </c>
      <c r="C357" s="148" t="s">
        <v>5432</v>
      </c>
      <c r="D357" s="320">
        <v>8618200</v>
      </c>
    </row>
    <row r="358" spans="2:4" ht="15.6">
      <c r="B358" s="345" t="s">
        <v>5433</v>
      </c>
      <c r="C358" s="148" t="s">
        <v>5434</v>
      </c>
      <c r="D358" s="320">
        <v>80986310</v>
      </c>
    </row>
    <row r="359" spans="2:4" ht="15.6">
      <c r="B359" s="345" t="s">
        <v>5435</v>
      </c>
      <c r="C359" s="148" t="s">
        <v>5436</v>
      </c>
      <c r="D359" s="320"/>
    </row>
    <row r="360" spans="2:4" ht="15.6">
      <c r="B360" s="345" t="s">
        <v>5437</v>
      </c>
      <c r="C360" s="148" t="s">
        <v>5438</v>
      </c>
      <c r="D360" s="320">
        <v>40647250</v>
      </c>
    </row>
    <row r="361" spans="2:4" ht="15.6">
      <c r="B361" s="345" t="s">
        <v>5439</v>
      </c>
      <c r="C361" s="148" t="s">
        <v>5440</v>
      </c>
      <c r="D361" s="320">
        <v>52200000</v>
      </c>
    </row>
    <row r="362" spans="2:4" ht="15.6">
      <c r="B362" s="345"/>
      <c r="C362" s="148" t="s">
        <v>5441</v>
      </c>
      <c r="D362" s="320">
        <v>26010000</v>
      </c>
    </row>
    <row r="363" spans="2:4" ht="15.6">
      <c r="B363" s="345" t="s">
        <v>5442</v>
      </c>
      <c r="C363" s="148" t="s">
        <v>5443</v>
      </c>
      <c r="D363" s="320">
        <v>309750000</v>
      </c>
    </row>
    <row r="364" spans="2:4" ht="15.6">
      <c r="B364" s="345" t="s">
        <v>5444</v>
      </c>
      <c r="C364" s="148" t="s">
        <v>5445</v>
      </c>
      <c r="D364" s="320">
        <v>40453086</v>
      </c>
    </row>
    <row r="365" spans="2:4" ht="15.6">
      <c r="B365" s="345" t="s">
        <v>5446</v>
      </c>
      <c r="C365" s="148" t="s">
        <v>5447</v>
      </c>
      <c r="D365" s="320">
        <v>68018818</v>
      </c>
    </row>
    <row r="366" spans="2:4" ht="15.6">
      <c r="B366" s="345" t="s">
        <v>5448</v>
      </c>
      <c r="C366" s="148" t="s">
        <v>5449</v>
      </c>
      <c r="D366" s="320">
        <v>385286747</v>
      </c>
    </row>
    <row r="367" spans="2:4" ht="15.6">
      <c r="B367" s="345" t="s">
        <v>5450</v>
      </c>
      <c r="C367" s="148" t="s">
        <v>5451</v>
      </c>
      <c r="D367" s="320">
        <v>32670394</v>
      </c>
    </row>
    <row r="368" spans="2:4" ht="15.6">
      <c r="B368" s="345" t="s">
        <v>5452</v>
      </c>
      <c r="C368" s="148" t="s">
        <v>5453</v>
      </c>
      <c r="D368" s="320">
        <v>7257000</v>
      </c>
    </row>
    <row r="369" spans="2:4" ht="15.6">
      <c r="B369" s="345" t="s">
        <v>5454</v>
      </c>
      <c r="C369" s="148" t="s">
        <v>5455</v>
      </c>
      <c r="D369" s="320">
        <v>183244961</v>
      </c>
    </row>
    <row r="370" spans="2:4" ht="15.6">
      <c r="B370" s="345" t="s">
        <v>5456</v>
      </c>
      <c r="C370" s="148" t="s">
        <v>5457</v>
      </c>
      <c r="D370" s="320">
        <v>9975000</v>
      </c>
    </row>
    <row r="371" spans="2:4" ht="15.6">
      <c r="B371" s="345" t="s">
        <v>5458</v>
      </c>
      <c r="C371" s="148" t="s">
        <v>5459</v>
      </c>
      <c r="D371" s="320">
        <v>38725000</v>
      </c>
    </row>
    <row r="372" spans="2:4" ht="15.6">
      <c r="B372" s="345" t="s">
        <v>5460</v>
      </c>
      <c r="C372" s="148" t="s">
        <v>5461</v>
      </c>
      <c r="D372" s="320">
        <v>319371294</v>
      </c>
    </row>
    <row r="373" spans="2:4" ht="15.6">
      <c r="B373" s="345" t="s">
        <v>5462</v>
      </c>
      <c r="C373" s="148" t="s">
        <v>5463</v>
      </c>
      <c r="D373" s="320">
        <v>20546750</v>
      </c>
    </row>
    <row r="374" spans="2:4" ht="15.6">
      <c r="B374" s="345" t="s">
        <v>5464</v>
      </c>
      <c r="C374" s="148" t="s">
        <v>5465</v>
      </c>
      <c r="D374" s="320">
        <v>8514000</v>
      </c>
    </row>
    <row r="375" spans="2:4" ht="15.6">
      <c r="B375" s="345" t="s">
        <v>5466</v>
      </c>
      <c r="C375" s="148" t="s">
        <v>5467</v>
      </c>
      <c r="D375" s="320">
        <v>198373724</v>
      </c>
    </row>
    <row r="376" spans="2:4" ht="15.6">
      <c r="B376" s="345" t="s">
        <v>5468</v>
      </c>
      <c r="C376" s="148" t="s">
        <v>5469</v>
      </c>
      <c r="D376" s="320">
        <v>40655130</v>
      </c>
    </row>
    <row r="377" spans="2:4" ht="15.6">
      <c r="B377" s="345" t="s">
        <v>5470</v>
      </c>
      <c r="C377" s="148" t="s">
        <v>5471</v>
      </c>
      <c r="D377" s="320">
        <v>97350000</v>
      </c>
    </row>
    <row r="378" spans="2:4" ht="15.6">
      <c r="B378" s="345" t="s">
        <v>5472</v>
      </c>
      <c r="C378" s="148" t="s">
        <v>5473</v>
      </c>
      <c r="D378" s="320">
        <v>29949810</v>
      </c>
    </row>
    <row r="379" spans="2:4" ht="15.6">
      <c r="B379" s="345" t="s">
        <v>5474</v>
      </c>
      <c r="C379" s="148" t="s">
        <v>5475</v>
      </c>
      <c r="D379" s="320"/>
    </row>
    <row r="380" spans="2:4" ht="15.6">
      <c r="B380" s="345" t="s">
        <v>5476</v>
      </c>
      <c r="C380" s="148" t="s">
        <v>5477</v>
      </c>
      <c r="D380" s="320"/>
    </row>
    <row r="381" spans="2:4" ht="15.6">
      <c r="B381" s="345" t="s">
        <v>5478</v>
      </c>
      <c r="C381" s="148" t="s">
        <v>5479</v>
      </c>
      <c r="D381" s="320"/>
    </row>
    <row r="382" spans="2:4" ht="15.6">
      <c r="B382" s="345" t="s">
        <v>5480</v>
      </c>
      <c r="C382" s="148" t="s">
        <v>5481</v>
      </c>
      <c r="D382" s="320">
        <v>125000</v>
      </c>
    </row>
    <row r="383" spans="2:4" ht="15.6">
      <c r="B383" s="345" t="s">
        <v>5482</v>
      </c>
      <c r="C383" s="148" t="s">
        <v>5483</v>
      </c>
      <c r="D383" s="320">
        <v>41649846</v>
      </c>
    </row>
    <row r="384" spans="2:4" ht="15.6">
      <c r="B384" s="345" t="s">
        <v>5484</v>
      </c>
      <c r="C384" s="148" t="s">
        <v>5485</v>
      </c>
      <c r="D384" s="320"/>
    </row>
    <row r="385" spans="2:4" ht="15.6">
      <c r="B385" s="345" t="s">
        <v>5486</v>
      </c>
      <c r="C385" s="148" t="s">
        <v>5487</v>
      </c>
      <c r="D385" s="320">
        <v>64321100</v>
      </c>
    </row>
    <row r="386" spans="2:4" ht="15.6">
      <c r="B386" s="345" t="s">
        <v>5488</v>
      </c>
      <c r="C386" s="148" t="s">
        <v>5489</v>
      </c>
      <c r="D386" s="320"/>
    </row>
    <row r="387" spans="2:4" ht="15.6">
      <c r="B387" s="345" t="s">
        <v>5490</v>
      </c>
      <c r="C387" s="148" t="s">
        <v>5491</v>
      </c>
      <c r="D387" s="320">
        <v>60973252</v>
      </c>
    </row>
    <row r="388" spans="2:4" ht="15.6">
      <c r="B388" s="345" t="s">
        <v>5492</v>
      </c>
      <c r="C388" s="148" t="s">
        <v>5493</v>
      </c>
      <c r="D388" s="320">
        <v>500000</v>
      </c>
    </row>
    <row r="389" spans="2:4" ht="15.6">
      <c r="B389" s="345" t="s">
        <v>5494</v>
      </c>
      <c r="C389" s="148" t="s">
        <v>5495</v>
      </c>
      <c r="D389" s="320">
        <v>287317850</v>
      </c>
    </row>
    <row r="390" spans="2:4" ht="15.6">
      <c r="B390" s="345" t="s">
        <v>5496</v>
      </c>
      <c r="C390" s="148" t="s">
        <v>5497</v>
      </c>
      <c r="D390" s="320">
        <v>40060114</v>
      </c>
    </row>
    <row r="391" spans="2:4" ht="15.6">
      <c r="B391" s="345" t="s">
        <v>5498</v>
      </c>
      <c r="C391" s="148" t="s">
        <v>5499</v>
      </c>
      <c r="D391" s="320">
        <v>10000000</v>
      </c>
    </row>
    <row r="392" spans="2:4" ht="15.6">
      <c r="B392" s="345" t="s">
        <v>5500</v>
      </c>
      <c r="C392" s="148" t="s">
        <v>5501</v>
      </c>
      <c r="D392" s="320"/>
    </row>
    <row r="393" spans="2:4" ht="15.6">
      <c r="B393" s="345" t="s">
        <v>5502</v>
      </c>
      <c r="C393" s="148" t="s">
        <v>5503</v>
      </c>
      <c r="D393" s="320">
        <v>182584010</v>
      </c>
    </row>
    <row r="394" spans="2:4" ht="15.6">
      <c r="B394" s="345" t="s">
        <v>5504</v>
      </c>
      <c r="C394" s="148" t="s">
        <v>5505</v>
      </c>
      <c r="D394" s="320">
        <v>10326295</v>
      </c>
    </row>
    <row r="395" spans="2:4" ht="15.6">
      <c r="B395" s="345" t="s">
        <v>5506</v>
      </c>
      <c r="C395" s="148" t="s">
        <v>5507</v>
      </c>
      <c r="D395" s="320"/>
    </row>
    <row r="396" spans="2:4" ht="15.6">
      <c r="B396" s="345" t="s">
        <v>5508</v>
      </c>
      <c r="C396" s="148" t="s">
        <v>5509</v>
      </c>
      <c r="D396" s="320">
        <v>163608880</v>
      </c>
    </row>
    <row r="397" spans="2:4" ht="15.6">
      <c r="B397" s="345" t="s">
        <v>5510</v>
      </c>
      <c r="C397" s="148" t="s">
        <v>5511</v>
      </c>
      <c r="D397" s="320">
        <v>301616194</v>
      </c>
    </row>
    <row r="398" spans="2:4" ht="15.6">
      <c r="B398" s="345" t="s">
        <v>5512</v>
      </c>
      <c r="C398" s="148" t="s">
        <v>5513</v>
      </c>
      <c r="D398" s="320">
        <v>333120698</v>
      </c>
    </row>
    <row r="399" spans="2:4" ht="15.6">
      <c r="B399" s="345" t="s">
        <v>5514</v>
      </c>
      <c r="C399" s="148" t="s">
        <v>5515</v>
      </c>
      <c r="D399" s="320">
        <v>113299050</v>
      </c>
    </row>
    <row r="400" spans="2:4" ht="15.6">
      <c r="B400" s="345" t="s">
        <v>5516</v>
      </c>
      <c r="C400" s="148" t="s">
        <v>5517</v>
      </c>
      <c r="D400" s="320">
        <v>113442250</v>
      </c>
    </row>
    <row r="401" spans="2:4" ht="15.6">
      <c r="B401" s="345" t="s">
        <v>5518</v>
      </c>
      <c r="C401" s="148" t="s">
        <v>5519</v>
      </c>
      <c r="D401" s="320">
        <v>342184050</v>
      </c>
    </row>
    <row r="402" spans="2:4" ht="15.6">
      <c r="B402" s="345" t="s">
        <v>5520</v>
      </c>
      <c r="C402" s="148" t="s">
        <v>5521</v>
      </c>
      <c r="D402" s="320">
        <v>52021326</v>
      </c>
    </row>
    <row r="403" spans="2:4" ht="15.6">
      <c r="B403" s="345" t="s">
        <v>5522</v>
      </c>
      <c r="C403" s="148" t="s">
        <v>5523</v>
      </c>
      <c r="D403" s="320"/>
    </row>
    <row r="404" spans="2:4" ht="15.6">
      <c r="B404" s="345" t="s">
        <v>5525</v>
      </c>
      <c r="C404" s="148" t="s">
        <v>5526</v>
      </c>
      <c r="D404" s="320">
        <v>194630948</v>
      </c>
    </row>
    <row r="405" spans="2:4" ht="15.6">
      <c r="B405" s="345" t="s">
        <v>5527</v>
      </c>
      <c r="C405" s="148" t="s">
        <v>5528</v>
      </c>
      <c r="D405" s="320">
        <v>40726609</v>
      </c>
    </row>
    <row r="406" spans="2:4" ht="15.6">
      <c r="B406" s="345" t="s">
        <v>5529</v>
      </c>
      <c r="C406" s="148" t="s">
        <v>5530</v>
      </c>
      <c r="D406" s="320">
        <v>84339940</v>
      </c>
    </row>
    <row r="407" spans="2:4" ht="15.6">
      <c r="B407" s="345" t="s">
        <v>5531</v>
      </c>
      <c r="C407" s="148" t="s">
        <v>5532</v>
      </c>
      <c r="D407" s="320">
        <v>3143500</v>
      </c>
    </row>
    <row r="408" spans="2:4" ht="15.6">
      <c r="B408" s="345" t="s">
        <v>5533</v>
      </c>
      <c r="C408" s="148" t="s">
        <v>5534</v>
      </c>
      <c r="D408" s="320">
        <v>33377377</v>
      </c>
    </row>
    <row r="409" spans="2:4" ht="15.6">
      <c r="B409" s="345" t="s">
        <v>5535</v>
      </c>
      <c r="C409" s="148" t="s">
        <v>5536</v>
      </c>
      <c r="D409" s="320">
        <v>131093280</v>
      </c>
    </row>
    <row r="410" spans="2:4" ht="15.6">
      <c r="B410" s="345" t="s">
        <v>5537</v>
      </c>
      <c r="C410" s="148" t="s">
        <v>5538</v>
      </c>
      <c r="D410" s="320">
        <v>516949</v>
      </c>
    </row>
    <row r="411" spans="2:4" ht="15.6">
      <c r="B411" s="345" t="s">
        <v>5539</v>
      </c>
      <c r="C411" s="148" t="s">
        <v>5540</v>
      </c>
      <c r="D411" s="320">
        <v>11469356</v>
      </c>
    </row>
    <row r="412" spans="2:4" ht="15.6">
      <c r="B412" s="345" t="s">
        <v>5541</v>
      </c>
      <c r="C412" s="148" t="s">
        <v>5542</v>
      </c>
      <c r="D412" s="320">
        <v>71347815</v>
      </c>
    </row>
    <row r="413" spans="2:4" ht="15.6">
      <c r="B413" s="345" t="s">
        <v>5543</v>
      </c>
      <c r="C413" s="148" t="s">
        <v>5544</v>
      </c>
      <c r="D413" s="320">
        <v>106258050</v>
      </c>
    </row>
    <row r="414" spans="2:4" ht="15.6">
      <c r="B414" s="345" t="s">
        <v>5545</v>
      </c>
      <c r="C414" s="148" t="s">
        <v>5546</v>
      </c>
      <c r="D414" s="320">
        <v>623100506</v>
      </c>
    </row>
    <row r="415" spans="2:4" ht="15.6">
      <c r="B415" s="345" t="s">
        <v>5547</v>
      </c>
      <c r="C415" s="148" t="s">
        <v>5548</v>
      </c>
      <c r="D415" s="320">
        <v>68355357</v>
      </c>
    </row>
    <row r="416" spans="2:4" ht="15.6">
      <c r="B416" s="345" t="s">
        <v>5549</v>
      </c>
      <c r="C416" s="148" t="s">
        <v>5550</v>
      </c>
      <c r="D416" s="320"/>
    </row>
    <row r="417" spans="2:4" ht="15.6">
      <c r="B417" s="345" t="s">
        <v>5551</v>
      </c>
      <c r="C417" s="148" t="s">
        <v>5552</v>
      </c>
      <c r="D417" s="320">
        <v>473999863</v>
      </c>
    </row>
    <row r="418" spans="2:4" ht="15.6">
      <c r="B418" s="345" t="s">
        <v>5553</v>
      </c>
      <c r="C418" s="148" t="s">
        <v>5554</v>
      </c>
      <c r="D418" s="320">
        <v>372809485</v>
      </c>
    </row>
    <row r="419" spans="2:4" ht="15.6">
      <c r="B419" s="345" t="s">
        <v>5555</v>
      </c>
      <c r="C419" s="148" t="s">
        <v>5556</v>
      </c>
      <c r="D419" s="320">
        <v>507858482</v>
      </c>
    </row>
    <row r="420" spans="2:4" ht="15.6">
      <c r="B420" s="345" t="s">
        <v>5557</v>
      </c>
      <c r="C420" s="148" t="s">
        <v>5558</v>
      </c>
      <c r="D420" s="320">
        <v>220406715</v>
      </c>
    </row>
    <row r="421" spans="2:4" ht="15.6">
      <c r="B421" s="345" t="s">
        <v>5560</v>
      </c>
      <c r="C421" s="148" t="s">
        <v>5561</v>
      </c>
      <c r="D421" s="320">
        <v>168494822</v>
      </c>
    </row>
    <row r="422" spans="2:4" ht="15.6">
      <c r="B422" s="345" t="s">
        <v>5562</v>
      </c>
      <c r="C422" s="148" t="s">
        <v>5563</v>
      </c>
      <c r="D422" s="320"/>
    </row>
    <row r="423" spans="2:4" ht="15.6">
      <c r="B423" s="345" t="s">
        <v>5564</v>
      </c>
      <c r="C423" s="148" t="s">
        <v>5565</v>
      </c>
      <c r="D423" s="320">
        <v>220696817</v>
      </c>
    </row>
    <row r="424" spans="2:4" ht="15.6">
      <c r="B424" s="345" t="s">
        <v>5566</v>
      </c>
      <c r="C424" s="148" t="s">
        <v>5567</v>
      </c>
      <c r="D424" s="320">
        <v>38302939</v>
      </c>
    </row>
    <row r="425" spans="2:4" ht="15.6">
      <c r="B425" s="345" t="s">
        <v>5568</v>
      </c>
      <c r="C425" s="148" t="s">
        <v>5569</v>
      </c>
      <c r="D425" s="320">
        <v>12225000</v>
      </c>
    </row>
    <row r="426" spans="2:4" ht="15.6">
      <c r="B426" s="345" t="s">
        <v>5570</v>
      </c>
      <c r="C426" s="148" t="s">
        <v>5571</v>
      </c>
      <c r="D426" s="320">
        <v>60801182</v>
      </c>
    </row>
    <row r="427" spans="2:4" ht="15.6">
      <c r="B427" s="345" t="s">
        <v>5572</v>
      </c>
      <c r="C427" s="148" t="s">
        <v>5573</v>
      </c>
      <c r="D427" s="320">
        <v>12500000</v>
      </c>
    </row>
    <row r="428" spans="2:4" ht="15.6">
      <c r="B428" s="345" t="s">
        <v>5574</v>
      </c>
      <c r="C428" s="148" t="s">
        <v>5575</v>
      </c>
      <c r="D428" s="320">
        <v>34739200</v>
      </c>
    </row>
    <row r="429" spans="2:4" ht="15.6">
      <c r="B429" s="345" t="s">
        <v>5576</v>
      </c>
      <c r="C429" s="148" t="s">
        <v>5577</v>
      </c>
      <c r="D429" s="320">
        <v>2066000</v>
      </c>
    </row>
    <row r="430" spans="2:4" ht="15.6">
      <c r="B430" s="345" t="s">
        <v>5578</v>
      </c>
      <c r="C430" s="148" t="s">
        <v>5579</v>
      </c>
      <c r="D430" s="320">
        <v>46323544</v>
      </c>
    </row>
    <row r="431" spans="2:4" ht="15.6">
      <c r="B431" s="345" t="s">
        <v>5580</v>
      </c>
      <c r="C431" s="148" t="s">
        <v>5581</v>
      </c>
      <c r="D431" s="320">
        <v>2832000</v>
      </c>
    </row>
    <row r="432" spans="2:4" ht="15.6">
      <c r="B432" s="345" t="s">
        <v>5582</v>
      </c>
      <c r="C432" s="148" t="s">
        <v>5583</v>
      </c>
      <c r="D432" s="320">
        <v>2432203</v>
      </c>
    </row>
    <row r="433" spans="2:4" ht="15.6">
      <c r="B433" s="345" t="s">
        <v>5584</v>
      </c>
      <c r="C433" s="148" t="s">
        <v>5585</v>
      </c>
      <c r="D433" s="320">
        <v>48300000</v>
      </c>
    </row>
    <row r="434" spans="2:4" ht="15.6">
      <c r="B434" s="345" t="s">
        <v>5586</v>
      </c>
      <c r="C434" s="148" t="s">
        <v>5587</v>
      </c>
      <c r="D434" s="320">
        <v>203966040</v>
      </c>
    </row>
    <row r="435" spans="2:4" ht="15.6">
      <c r="B435" s="345" t="s">
        <v>5588</v>
      </c>
      <c r="C435" s="148" t="s">
        <v>5589</v>
      </c>
      <c r="D435" s="320">
        <v>158775200</v>
      </c>
    </row>
    <row r="436" spans="2:4" ht="15.6">
      <c r="B436" s="345" t="s">
        <v>5590</v>
      </c>
      <c r="C436" s="148" t="s">
        <v>5591</v>
      </c>
      <c r="D436" s="320">
        <v>35921562</v>
      </c>
    </row>
    <row r="437" spans="2:4" ht="15.6">
      <c r="B437" s="345" t="s">
        <v>5592</v>
      </c>
      <c r="C437" s="148" t="s">
        <v>5593</v>
      </c>
      <c r="D437" s="320">
        <v>97364160</v>
      </c>
    </row>
    <row r="438" spans="2:4" ht="15.6">
      <c r="B438" s="345" t="s">
        <v>5594</v>
      </c>
      <c r="C438" s="148" t="s">
        <v>5595</v>
      </c>
      <c r="D438" s="320">
        <v>123870736</v>
      </c>
    </row>
    <row r="439" spans="2:4" ht="15.6">
      <c r="B439" s="345" t="s">
        <v>5596</v>
      </c>
      <c r="C439" s="148" t="s">
        <v>5597</v>
      </c>
      <c r="D439" s="320">
        <v>33087200</v>
      </c>
    </row>
    <row r="440" spans="2:4" ht="15.6">
      <c r="B440" s="345" t="s">
        <v>5598</v>
      </c>
      <c r="C440" s="148" t="s">
        <v>5599</v>
      </c>
      <c r="D440" s="320">
        <v>54560377</v>
      </c>
    </row>
    <row r="441" spans="2:4" ht="15.6">
      <c r="B441" s="345" t="s">
        <v>5600</v>
      </c>
      <c r="C441" s="148" t="s">
        <v>5601</v>
      </c>
      <c r="D441" s="320">
        <v>38822000</v>
      </c>
    </row>
    <row r="442" spans="2:4" ht="15.6">
      <c r="B442" s="345" t="s">
        <v>5602</v>
      </c>
      <c r="C442" s="148" t="s">
        <v>5603</v>
      </c>
      <c r="D442" s="320">
        <v>520000</v>
      </c>
    </row>
    <row r="443" spans="2:4" ht="15.6">
      <c r="B443" s="345" t="s">
        <v>5604</v>
      </c>
      <c r="C443" s="148" t="s">
        <v>5605</v>
      </c>
      <c r="D443" s="320">
        <v>68147158</v>
      </c>
    </row>
    <row r="444" spans="2:4" ht="15.6">
      <c r="B444" s="345" t="s">
        <v>5606</v>
      </c>
      <c r="C444" s="148" t="s">
        <v>5607</v>
      </c>
      <c r="D444" s="320"/>
    </row>
    <row r="445" spans="2:4" ht="15.6">
      <c r="B445" s="345" t="s">
        <v>5608</v>
      </c>
      <c r="C445" s="148" t="s">
        <v>5609</v>
      </c>
      <c r="D445" s="320">
        <v>29012959</v>
      </c>
    </row>
    <row r="446" spans="2:4" ht="15.6">
      <c r="B446" s="345" t="s">
        <v>5611</v>
      </c>
      <c r="C446" s="148" t="s">
        <v>5612</v>
      </c>
      <c r="D446" s="320">
        <v>4100000</v>
      </c>
    </row>
    <row r="447" spans="2:4" ht="15.6">
      <c r="B447" s="345" t="s">
        <v>5613</v>
      </c>
      <c r="C447" s="148" t="s">
        <v>5614</v>
      </c>
      <c r="D447" s="320"/>
    </row>
    <row r="448" spans="2:4" ht="15.6">
      <c r="B448" s="345" t="s">
        <v>5615</v>
      </c>
      <c r="C448" s="148" t="s">
        <v>5616</v>
      </c>
      <c r="D448" s="320">
        <v>54767415</v>
      </c>
    </row>
    <row r="449" spans="2:4" ht="15.6">
      <c r="B449" s="345" t="s">
        <v>5617</v>
      </c>
      <c r="C449" s="148" t="s">
        <v>5618</v>
      </c>
      <c r="D449" s="320"/>
    </row>
    <row r="450" spans="2:4" ht="15.6">
      <c r="B450" s="345" t="s">
        <v>5619</v>
      </c>
      <c r="C450" s="148" t="s">
        <v>5620</v>
      </c>
      <c r="D450" s="320">
        <v>43091700</v>
      </c>
    </row>
    <row r="451" spans="2:4" ht="15.6">
      <c r="B451" s="345" t="s">
        <v>5622</v>
      </c>
      <c r="C451" s="148" t="s">
        <v>5623</v>
      </c>
      <c r="D451" s="320">
        <v>99940000</v>
      </c>
    </row>
    <row r="452" spans="2:4" ht="15.6">
      <c r="B452" s="345" t="s">
        <v>5624</v>
      </c>
      <c r="C452" s="148" t="s">
        <v>5625</v>
      </c>
      <c r="D452" s="320">
        <v>728361365</v>
      </c>
    </row>
    <row r="453" spans="2:4" ht="15.6">
      <c r="B453" s="345" t="s">
        <v>5626</v>
      </c>
      <c r="C453" s="148" t="s">
        <v>5627</v>
      </c>
      <c r="D453" s="320">
        <v>124027400</v>
      </c>
    </row>
    <row r="454" spans="2:4" ht="15.6">
      <c r="B454" s="345" t="s">
        <v>5628</v>
      </c>
      <c r="C454" s="148" t="s">
        <v>5629</v>
      </c>
      <c r="D454" s="320">
        <v>8055169</v>
      </c>
    </row>
    <row r="455" spans="2:4" ht="15.6">
      <c r="B455" s="345" t="s">
        <v>5630</v>
      </c>
      <c r="C455" s="148" t="s">
        <v>5631</v>
      </c>
      <c r="D455" s="320">
        <v>477552159</v>
      </c>
    </row>
    <row r="456" spans="2:4" ht="15.6">
      <c r="B456" s="345" t="s">
        <v>5632</v>
      </c>
      <c r="C456" s="148" t="s">
        <v>5633</v>
      </c>
      <c r="D456" s="320">
        <v>48170550</v>
      </c>
    </row>
    <row r="457" spans="2:4" ht="15.6">
      <c r="B457" s="345" t="s">
        <v>5634</v>
      </c>
      <c r="C457" s="148" t="s">
        <v>5635</v>
      </c>
      <c r="D457" s="320">
        <v>260630830</v>
      </c>
    </row>
    <row r="458" spans="2:4" ht="15.6">
      <c r="B458" s="345" t="s">
        <v>5636</v>
      </c>
      <c r="C458" s="148" t="s">
        <v>5637</v>
      </c>
      <c r="D458" s="320">
        <v>167223532</v>
      </c>
    </row>
    <row r="459" spans="2:4" ht="15.6">
      <c r="B459" s="345" t="s">
        <v>5638</v>
      </c>
      <c r="C459" s="148" t="s">
        <v>5639</v>
      </c>
      <c r="D459" s="320">
        <v>37999726</v>
      </c>
    </row>
    <row r="460" spans="2:4" ht="15.6">
      <c r="B460" s="345" t="s">
        <v>5640</v>
      </c>
      <c r="C460" s="148" t="s">
        <v>5641</v>
      </c>
      <c r="D460" s="320">
        <v>190124994</v>
      </c>
    </row>
    <row r="461" spans="2:4" ht="15.6">
      <c r="B461" s="345" t="s">
        <v>5642</v>
      </c>
      <c r="C461" s="148" t="s">
        <v>5643</v>
      </c>
      <c r="D461" s="320">
        <v>162500</v>
      </c>
    </row>
    <row r="462" spans="2:4" ht="15.6">
      <c r="B462" s="345" t="s">
        <v>5644</v>
      </c>
      <c r="C462" s="148" t="s">
        <v>5645</v>
      </c>
      <c r="D462" s="320">
        <v>46610000</v>
      </c>
    </row>
    <row r="463" spans="2:4" ht="15.6">
      <c r="B463" s="345" t="s">
        <v>5646</v>
      </c>
      <c r="C463" s="148" t="s">
        <v>5647</v>
      </c>
      <c r="D463" s="320">
        <v>46722150</v>
      </c>
    </row>
    <row r="464" spans="2:4" ht="15.6">
      <c r="B464" s="345" t="s">
        <v>5648</v>
      </c>
      <c r="C464" s="148" t="s">
        <v>5649</v>
      </c>
      <c r="D464" s="320"/>
    </row>
    <row r="465" spans="2:4" ht="15.6">
      <c r="B465" s="345" t="s">
        <v>5651</v>
      </c>
      <c r="C465" s="148" t="s">
        <v>5652</v>
      </c>
      <c r="D465" s="320">
        <v>955144849</v>
      </c>
    </row>
    <row r="466" spans="2:4" ht="15.6">
      <c r="B466" s="345" t="s">
        <v>5653</v>
      </c>
      <c r="C466" s="148" t="s">
        <v>5654</v>
      </c>
      <c r="D466" s="320">
        <v>191413220</v>
      </c>
    </row>
    <row r="467" spans="2:4" ht="15.6">
      <c r="B467" s="345" t="s">
        <v>5655</v>
      </c>
      <c r="C467" s="148" t="s">
        <v>5656</v>
      </c>
      <c r="D467" s="320">
        <v>8541524</v>
      </c>
    </row>
    <row r="468" spans="2:4" ht="15.6">
      <c r="B468" s="345" t="s">
        <v>5657</v>
      </c>
      <c r="C468" s="148" t="s">
        <v>5658</v>
      </c>
      <c r="D468" s="320"/>
    </row>
    <row r="469" spans="2:4" ht="15.6">
      <c r="B469" s="345" t="s">
        <v>5659</v>
      </c>
      <c r="C469" s="148" t="s">
        <v>5660</v>
      </c>
      <c r="D469" s="320">
        <v>39961785</v>
      </c>
    </row>
    <row r="470" spans="2:4" ht="15.6">
      <c r="B470" s="345" t="s">
        <v>5661</v>
      </c>
      <c r="C470" s="148" t="s">
        <v>5662</v>
      </c>
      <c r="D470" s="320">
        <v>6408168953</v>
      </c>
    </row>
    <row r="471" spans="2:4" ht="15.6">
      <c r="B471" s="345" t="s">
        <v>5663</v>
      </c>
      <c r="C471" s="148" t="s">
        <v>5664</v>
      </c>
      <c r="D471" s="320">
        <v>70110526</v>
      </c>
    </row>
    <row r="472" spans="2:4" ht="15.6">
      <c r="B472" s="345" t="s">
        <v>5665</v>
      </c>
      <c r="C472" s="148" t="s">
        <v>5666</v>
      </c>
      <c r="D472" s="320">
        <v>68169450</v>
      </c>
    </row>
    <row r="473" spans="2:4" ht="15.6">
      <c r="B473" s="345" t="s">
        <v>5667</v>
      </c>
      <c r="C473" s="148" t="s">
        <v>5668</v>
      </c>
      <c r="D473" s="320">
        <v>4340000</v>
      </c>
    </row>
    <row r="474" spans="2:4" ht="15.6">
      <c r="B474" s="345" t="s">
        <v>5669</v>
      </c>
      <c r="C474" s="148" t="s">
        <v>5670</v>
      </c>
      <c r="D474" s="320">
        <v>81200963</v>
      </c>
    </row>
    <row r="475" spans="2:4" ht="15.6">
      <c r="B475" s="345" t="s">
        <v>5672</v>
      </c>
      <c r="C475" s="148" t="s">
        <v>5673</v>
      </c>
      <c r="D475" s="320">
        <v>30890345</v>
      </c>
    </row>
    <row r="476" spans="2:4" ht="15.6">
      <c r="B476" s="345" t="s">
        <v>5674</v>
      </c>
      <c r="C476" s="148" t="s">
        <v>5675</v>
      </c>
      <c r="D476" s="320"/>
    </row>
    <row r="477" spans="2:4" ht="15.6">
      <c r="B477" s="345" t="s">
        <v>5676</v>
      </c>
      <c r="C477" s="148" t="s">
        <v>5677</v>
      </c>
      <c r="D477" s="320">
        <v>66510700</v>
      </c>
    </row>
    <row r="478" spans="2:4" ht="15.6">
      <c r="B478" s="345" t="s">
        <v>5678</v>
      </c>
      <c r="C478" s="148" t="s">
        <v>5679</v>
      </c>
      <c r="D478" s="320">
        <v>31800000</v>
      </c>
    </row>
    <row r="479" spans="2:4" ht="15.6">
      <c r="B479" s="345" t="s">
        <v>5680</v>
      </c>
      <c r="C479" s="148" t="s">
        <v>5681</v>
      </c>
      <c r="D479" s="320">
        <v>12019151</v>
      </c>
    </row>
    <row r="480" spans="2:4" ht="15.6">
      <c r="B480" s="345" t="s">
        <v>5682</v>
      </c>
      <c r="C480" s="148" t="s">
        <v>5683</v>
      </c>
      <c r="D480" s="320">
        <v>154674440</v>
      </c>
    </row>
    <row r="481" spans="2:4" ht="15.6">
      <c r="B481" s="345" t="s">
        <v>5684</v>
      </c>
      <c r="C481" s="148" t="s">
        <v>5685</v>
      </c>
      <c r="D481" s="320">
        <v>2610169</v>
      </c>
    </row>
    <row r="482" spans="2:4" ht="15.6">
      <c r="B482" s="345" t="s">
        <v>5686</v>
      </c>
      <c r="C482" s="148" t="s">
        <v>5687</v>
      </c>
      <c r="D482" s="320">
        <v>504919561</v>
      </c>
    </row>
    <row r="483" spans="2:4" ht="15.6">
      <c r="B483" s="345" t="s">
        <v>5688</v>
      </c>
      <c r="C483" s="148" t="s">
        <v>5689</v>
      </c>
      <c r="D483" s="320">
        <v>47790000</v>
      </c>
    </row>
    <row r="484" spans="2:4" ht="15.6">
      <c r="B484" s="345" t="s">
        <v>5690</v>
      </c>
      <c r="C484" s="148" t="s">
        <v>5691</v>
      </c>
      <c r="D484" s="320">
        <v>3300000</v>
      </c>
    </row>
    <row r="485" spans="2:4" ht="15.6">
      <c r="B485" s="345" t="s">
        <v>5692</v>
      </c>
      <c r="C485" s="148" t="s">
        <v>5693</v>
      </c>
      <c r="D485" s="320">
        <v>1835909111</v>
      </c>
    </row>
    <row r="486" spans="2:4" ht="15.6">
      <c r="B486" s="345" t="s">
        <v>5694</v>
      </c>
      <c r="C486" s="148" t="s">
        <v>5695</v>
      </c>
      <c r="D486" s="320">
        <v>1111671839</v>
      </c>
    </row>
    <row r="487" spans="2:4" ht="15.6">
      <c r="B487" s="345" t="s">
        <v>5696</v>
      </c>
      <c r="C487" s="148" t="s">
        <v>5697</v>
      </c>
      <c r="D487" s="320">
        <v>152928000</v>
      </c>
    </row>
    <row r="488" spans="2:4" ht="15.6">
      <c r="B488" s="345" t="s">
        <v>5698</v>
      </c>
      <c r="C488" s="148" t="s">
        <v>5699</v>
      </c>
      <c r="D488" s="320">
        <v>1223022800</v>
      </c>
    </row>
    <row r="489" spans="2:4" ht="15.6">
      <c r="B489" s="345" t="s">
        <v>5700</v>
      </c>
      <c r="C489" s="148" t="s">
        <v>5701</v>
      </c>
      <c r="D489" s="320">
        <v>3473578</v>
      </c>
    </row>
    <row r="490" spans="2:4" ht="15.6">
      <c r="B490" s="345" t="s">
        <v>5702</v>
      </c>
      <c r="C490" s="148" t="s">
        <v>5703</v>
      </c>
      <c r="D490" s="320">
        <v>96855906</v>
      </c>
    </row>
    <row r="491" spans="2:4" ht="15.6">
      <c r="B491" s="345" t="s">
        <v>5704</v>
      </c>
      <c r="C491" s="148" t="s">
        <v>5705</v>
      </c>
      <c r="D491" s="320">
        <v>815571787</v>
      </c>
    </row>
    <row r="492" spans="2:4" ht="15.6">
      <c r="B492" s="345" t="s">
        <v>5706</v>
      </c>
      <c r="C492" s="148" t="s">
        <v>5707</v>
      </c>
      <c r="D492" s="320"/>
    </row>
    <row r="493" spans="2:4" ht="15.6">
      <c r="B493" s="345" t="s">
        <v>5708</v>
      </c>
      <c r="C493" s="148" t="s">
        <v>5709</v>
      </c>
      <c r="D493" s="320">
        <v>57577781</v>
      </c>
    </row>
    <row r="494" spans="2:4" ht="15.6">
      <c r="B494" s="345" t="s">
        <v>5710</v>
      </c>
      <c r="C494" s="148" t="s">
        <v>5711</v>
      </c>
      <c r="D494" s="320">
        <v>1962712</v>
      </c>
    </row>
    <row r="495" spans="2:4" ht="15.6">
      <c r="B495" s="345" t="s">
        <v>5712</v>
      </c>
      <c r="C495" s="148" t="s">
        <v>5713</v>
      </c>
      <c r="D495" s="320">
        <v>137824000</v>
      </c>
    </row>
    <row r="496" spans="2:4" ht="15.6">
      <c r="B496" s="345" t="s">
        <v>5714</v>
      </c>
      <c r="C496" s="148" t="s">
        <v>5715</v>
      </c>
      <c r="D496" s="320">
        <v>212227813</v>
      </c>
    </row>
    <row r="497" spans="2:4" ht="15.6">
      <c r="B497" s="345" t="s">
        <v>5716</v>
      </c>
      <c r="C497" s="148" t="s">
        <v>5717</v>
      </c>
      <c r="D497" s="320"/>
    </row>
    <row r="498" spans="2:4" ht="15.6">
      <c r="B498" s="345" t="s">
        <v>5718</v>
      </c>
      <c r="C498" s="148" t="s">
        <v>5719</v>
      </c>
      <c r="D498" s="320"/>
    </row>
    <row r="499" spans="2:4" ht="15.6">
      <c r="B499" s="345" t="s">
        <v>5720</v>
      </c>
      <c r="C499" s="148" t="s">
        <v>5721</v>
      </c>
      <c r="D499" s="320">
        <v>20603390</v>
      </c>
    </row>
    <row r="500" spans="2:4" ht="15.6">
      <c r="B500" s="345" t="s">
        <v>5722</v>
      </c>
      <c r="C500" s="148" t="s">
        <v>5723</v>
      </c>
      <c r="D500" s="320">
        <v>1498243016</v>
      </c>
    </row>
    <row r="501" spans="2:4" ht="15.6">
      <c r="B501" s="345" t="s">
        <v>5724</v>
      </c>
      <c r="C501" s="148" t="s">
        <v>5725</v>
      </c>
      <c r="D501" s="320">
        <v>34338000</v>
      </c>
    </row>
    <row r="502" spans="2:4" ht="15.6">
      <c r="B502" s="345" t="s">
        <v>5726</v>
      </c>
      <c r="C502" s="148" t="s">
        <v>5727</v>
      </c>
      <c r="D502" s="320">
        <v>1090178636</v>
      </c>
    </row>
    <row r="503" spans="2:4" ht="15.6">
      <c r="B503" s="345" t="s">
        <v>5728</v>
      </c>
      <c r="C503" s="148" t="s">
        <v>5729</v>
      </c>
      <c r="D503" s="320"/>
    </row>
    <row r="504" spans="2:4" ht="15.6">
      <c r="B504" s="345" t="s">
        <v>5730</v>
      </c>
      <c r="C504" s="148" t="s">
        <v>5731</v>
      </c>
      <c r="D504" s="320">
        <v>72671067</v>
      </c>
    </row>
    <row r="505" spans="2:4" ht="15.6">
      <c r="B505" s="345" t="s">
        <v>5732</v>
      </c>
      <c r="C505" s="148" t="s">
        <v>5733</v>
      </c>
      <c r="D505" s="320"/>
    </row>
    <row r="506" spans="2:4" ht="15.6">
      <c r="B506" s="345" t="s">
        <v>5734</v>
      </c>
      <c r="C506" s="148" t="s">
        <v>5735</v>
      </c>
      <c r="D506" s="320">
        <v>5725232244</v>
      </c>
    </row>
    <row r="507" spans="2:4" ht="15.6">
      <c r="B507" s="345" t="s">
        <v>5736</v>
      </c>
      <c r="C507" s="148" t="s">
        <v>5737</v>
      </c>
      <c r="D507" s="320">
        <v>44401542</v>
      </c>
    </row>
    <row r="508" spans="2:4" ht="15.6">
      <c r="B508" s="345" t="s">
        <v>5738</v>
      </c>
      <c r="C508" s="148" t="s">
        <v>5739</v>
      </c>
      <c r="D508" s="320">
        <v>432203</v>
      </c>
    </row>
    <row r="509" spans="2:4" ht="15.6">
      <c r="B509" s="345" t="s">
        <v>5740</v>
      </c>
      <c r="C509" s="148" t="s">
        <v>5741</v>
      </c>
      <c r="D509" s="320">
        <v>25172245</v>
      </c>
    </row>
    <row r="510" spans="2:4" ht="15.6">
      <c r="B510" s="345" t="s">
        <v>199</v>
      </c>
      <c r="C510" s="148" t="s">
        <v>5742</v>
      </c>
      <c r="D510" s="320">
        <v>61051487</v>
      </c>
    </row>
    <row r="511" spans="2:4" ht="15.6">
      <c r="B511" s="345" t="s">
        <v>5743</v>
      </c>
      <c r="C511" s="148" t="s">
        <v>5744</v>
      </c>
      <c r="D511" s="320"/>
    </row>
    <row r="512" spans="2:4" ht="15.6">
      <c r="B512" s="345" t="s">
        <v>5745</v>
      </c>
      <c r="C512" s="148" t="s">
        <v>5746</v>
      </c>
      <c r="D512" s="320">
        <v>274015959</v>
      </c>
    </row>
    <row r="513" spans="2:4" ht="15.6">
      <c r="B513" s="345" t="s">
        <v>5747</v>
      </c>
      <c r="C513" s="148" t="s">
        <v>5748</v>
      </c>
      <c r="D513" s="320">
        <v>78771228</v>
      </c>
    </row>
    <row r="514" spans="2:4" ht="15.6">
      <c r="B514" s="345" t="s">
        <v>5749</v>
      </c>
      <c r="C514" s="148" t="s">
        <v>5750</v>
      </c>
      <c r="D514" s="320">
        <v>35400000</v>
      </c>
    </row>
    <row r="515" spans="2:4" ht="15.6">
      <c r="B515" s="345" t="s">
        <v>5751</v>
      </c>
      <c r="C515" s="148" t="s">
        <v>5752</v>
      </c>
      <c r="D515" s="320">
        <v>79524451</v>
      </c>
    </row>
    <row r="516" spans="2:4" ht="15.6">
      <c r="B516" s="345" t="s">
        <v>5753</v>
      </c>
      <c r="C516" s="148" t="s">
        <v>5754</v>
      </c>
      <c r="D516" s="320">
        <v>3585000</v>
      </c>
    </row>
    <row r="517" spans="2:4" ht="15.6">
      <c r="B517" s="345" t="s">
        <v>5755</v>
      </c>
      <c r="C517" s="148" t="s">
        <v>5756</v>
      </c>
      <c r="D517" s="320">
        <v>114166298</v>
      </c>
    </row>
    <row r="518" spans="2:4" ht="15.6">
      <c r="B518" s="345" t="s">
        <v>5757</v>
      </c>
      <c r="C518" s="148" t="s">
        <v>5758</v>
      </c>
      <c r="D518" s="320">
        <v>14254316</v>
      </c>
    </row>
    <row r="519" spans="2:4" ht="15.6">
      <c r="B519" s="345" t="s">
        <v>5759</v>
      </c>
      <c r="C519" s="148" t="s">
        <v>5760</v>
      </c>
      <c r="D519" s="320">
        <v>118997896</v>
      </c>
    </row>
    <row r="520" spans="2:4" ht="15.6">
      <c r="B520" s="345" t="s">
        <v>5761</v>
      </c>
      <c r="C520" s="148" t="s">
        <v>5762</v>
      </c>
      <c r="D520" s="320">
        <v>457303361</v>
      </c>
    </row>
    <row r="521" spans="2:4" ht="15.6">
      <c r="B521" s="345" t="s">
        <v>5763</v>
      </c>
      <c r="C521" s="148" t="s">
        <v>5764</v>
      </c>
      <c r="D521" s="320"/>
    </row>
    <row r="522" spans="2:4" ht="15.6">
      <c r="B522" s="345" t="s">
        <v>5765</v>
      </c>
      <c r="C522" s="148" t="s">
        <v>5766</v>
      </c>
      <c r="D522" s="320">
        <v>97190700</v>
      </c>
    </row>
    <row r="523" spans="2:4" ht="15.6">
      <c r="B523" s="345" t="s">
        <v>5767</v>
      </c>
      <c r="C523" s="148" t="s">
        <v>5768</v>
      </c>
      <c r="D523" s="320">
        <v>122157836</v>
      </c>
    </row>
    <row r="524" spans="2:4" ht="15.6">
      <c r="B524" s="345" t="s">
        <v>5769</v>
      </c>
      <c r="C524" s="148" t="s">
        <v>5770</v>
      </c>
      <c r="D524" s="320">
        <v>2872881</v>
      </c>
    </row>
    <row r="525" spans="2:4" ht="15.6">
      <c r="B525" s="345" t="s">
        <v>5771</v>
      </c>
      <c r="C525" s="148" t="s">
        <v>5772</v>
      </c>
      <c r="D525" s="320">
        <v>27753600</v>
      </c>
    </row>
    <row r="526" spans="2:4" ht="15.6">
      <c r="B526" s="345" t="s">
        <v>5773</v>
      </c>
      <c r="C526" s="148" t="s">
        <v>5774</v>
      </c>
      <c r="D526" s="320"/>
    </row>
    <row r="527" spans="2:4" ht="15.6">
      <c r="B527" s="345" t="s">
        <v>5775</v>
      </c>
      <c r="C527" s="148" t="s">
        <v>5776</v>
      </c>
      <c r="D527" s="320"/>
    </row>
    <row r="528" spans="2:4" ht="15.6">
      <c r="B528" s="345" t="s">
        <v>5777</v>
      </c>
      <c r="C528" s="148" t="s">
        <v>5778</v>
      </c>
      <c r="D528" s="320">
        <v>150000</v>
      </c>
    </row>
    <row r="529" spans="2:4" ht="15.6">
      <c r="B529" s="345" t="s">
        <v>5779</v>
      </c>
      <c r="C529" s="148" t="s">
        <v>5780</v>
      </c>
      <c r="D529" s="320">
        <v>31270000</v>
      </c>
    </row>
    <row r="530" spans="2:4" ht="15.6">
      <c r="B530" s="345" t="s">
        <v>5781</v>
      </c>
      <c r="C530" s="148" t="s">
        <v>5782</v>
      </c>
      <c r="D530" s="320">
        <v>50566747</v>
      </c>
    </row>
    <row r="531" spans="2:4" ht="15.6">
      <c r="B531" s="345" t="s">
        <v>5783</v>
      </c>
      <c r="C531" s="148" t="s">
        <v>5784</v>
      </c>
      <c r="D531" s="320"/>
    </row>
    <row r="532" spans="2:4" ht="15.6">
      <c r="B532" s="345" t="s">
        <v>5785</v>
      </c>
      <c r="C532" s="148" t="s">
        <v>5786</v>
      </c>
      <c r="D532" s="320">
        <v>99136591</v>
      </c>
    </row>
    <row r="533" spans="2:4" ht="15.6">
      <c r="B533" s="345" t="s">
        <v>5787</v>
      </c>
      <c r="C533" s="148" t="s">
        <v>5788</v>
      </c>
      <c r="D533" s="320">
        <v>255396085</v>
      </c>
    </row>
    <row r="534" spans="2:4" ht="15.6">
      <c r="B534" s="345" t="s">
        <v>5789</v>
      </c>
      <c r="C534" s="148" t="s">
        <v>5790</v>
      </c>
      <c r="D534" s="320"/>
    </row>
    <row r="535" spans="2:4" ht="15.6">
      <c r="B535" s="345" t="s">
        <v>5791</v>
      </c>
      <c r="C535" s="148" t="s">
        <v>5792</v>
      </c>
      <c r="D535" s="320">
        <v>80583700</v>
      </c>
    </row>
    <row r="536" spans="2:4" ht="15.6">
      <c r="B536" s="345" t="s">
        <v>5793</v>
      </c>
      <c r="C536" s="148" t="s">
        <v>5794</v>
      </c>
      <c r="D536" s="320">
        <v>51858935</v>
      </c>
    </row>
    <row r="537" spans="2:4" ht="15.6">
      <c r="B537" s="345" t="s">
        <v>5796</v>
      </c>
      <c r="C537" s="148" t="s">
        <v>5797</v>
      </c>
      <c r="D537" s="320">
        <v>111062384</v>
      </c>
    </row>
    <row r="538" spans="2:4" ht="15.6">
      <c r="B538" s="345" t="s">
        <v>5798</v>
      </c>
      <c r="C538" s="148" t="s">
        <v>5799</v>
      </c>
      <c r="D538" s="320">
        <v>4184000</v>
      </c>
    </row>
    <row r="539" spans="2:4" ht="15.6">
      <c r="B539" s="345" t="s">
        <v>5800</v>
      </c>
      <c r="C539" s="148" t="s">
        <v>5801</v>
      </c>
      <c r="D539" s="320">
        <v>241927659</v>
      </c>
    </row>
    <row r="540" spans="2:4" ht="15.6">
      <c r="B540" s="345" t="s">
        <v>5802</v>
      </c>
      <c r="C540" s="148" t="s">
        <v>5803</v>
      </c>
      <c r="D540" s="320">
        <v>1087483144</v>
      </c>
    </row>
    <row r="541" spans="2:4" ht="15.6">
      <c r="B541" s="345" t="s">
        <v>5804</v>
      </c>
      <c r="C541" s="148" t="s">
        <v>5805</v>
      </c>
      <c r="D541" s="320">
        <v>395932774</v>
      </c>
    </row>
    <row r="542" spans="2:4" ht="15.6">
      <c r="B542" s="345" t="s">
        <v>5806</v>
      </c>
      <c r="C542" s="148" t="s">
        <v>5807</v>
      </c>
      <c r="D542" s="320">
        <v>3907931068</v>
      </c>
    </row>
    <row r="543" spans="2:4" ht="15.6">
      <c r="B543" s="345" t="s">
        <v>5808</v>
      </c>
      <c r="C543" s="148" t="s">
        <v>5809</v>
      </c>
      <c r="D543" s="320">
        <v>1737288</v>
      </c>
    </row>
    <row r="544" spans="2:4" ht="15.6">
      <c r="B544" s="345" t="s">
        <v>5810</v>
      </c>
      <c r="C544" s="148" t="s">
        <v>5811</v>
      </c>
      <c r="D544" s="320">
        <v>22025635</v>
      </c>
    </row>
    <row r="545" spans="2:4" ht="15.6">
      <c r="B545" s="345" t="s">
        <v>5812</v>
      </c>
      <c r="C545" s="148" t="s">
        <v>5813</v>
      </c>
      <c r="D545" s="320">
        <v>10110000</v>
      </c>
    </row>
    <row r="546" spans="2:4" ht="15.6">
      <c r="B546" s="345" t="s">
        <v>5814</v>
      </c>
      <c r="C546" s="148" t="s">
        <v>5815</v>
      </c>
      <c r="D546" s="320">
        <v>219742946</v>
      </c>
    </row>
    <row r="547" spans="2:4" ht="15.6">
      <c r="B547" s="345" t="s">
        <v>5816</v>
      </c>
      <c r="C547" s="148" t="s">
        <v>5817</v>
      </c>
      <c r="D547" s="320">
        <v>22711864</v>
      </c>
    </row>
    <row r="548" spans="2:4" ht="15.6">
      <c r="B548" s="345" t="s">
        <v>5818</v>
      </c>
      <c r="C548" s="148" t="s">
        <v>5819</v>
      </c>
      <c r="D548" s="320"/>
    </row>
    <row r="549" spans="2:4" ht="15.6">
      <c r="B549" s="345" t="s">
        <v>5820</v>
      </c>
      <c r="C549" s="148" t="s">
        <v>5821</v>
      </c>
      <c r="D549" s="320">
        <v>29500000</v>
      </c>
    </row>
    <row r="550" spans="2:4" ht="15.6">
      <c r="B550" s="345" t="s">
        <v>5822</v>
      </c>
      <c r="C550" s="148" t="s">
        <v>5823</v>
      </c>
      <c r="D550" s="320">
        <v>3556304653</v>
      </c>
    </row>
    <row r="551" spans="2:4" ht="15.6">
      <c r="B551" s="345" t="s">
        <v>5824</v>
      </c>
      <c r="C551" s="148" t="s">
        <v>5825</v>
      </c>
      <c r="D551" s="320">
        <v>1148271550</v>
      </c>
    </row>
    <row r="552" spans="2:4" ht="15.6">
      <c r="B552" s="345" t="s">
        <v>5826</v>
      </c>
      <c r="C552" s="148" t="s">
        <v>5827</v>
      </c>
      <c r="D552" s="320">
        <v>3481572241</v>
      </c>
    </row>
    <row r="553" spans="2:4" ht="15.6">
      <c r="B553" s="345" t="s">
        <v>5828</v>
      </c>
      <c r="C553" s="148" t="s">
        <v>5829</v>
      </c>
      <c r="D553" s="320">
        <v>58063080</v>
      </c>
    </row>
    <row r="554" spans="2:4" ht="15.6">
      <c r="B554" s="345" t="s">
        <v>5830</v>
      </c>
      <c r="C554" s="148" t="s">
        <v>5831</v>
      </c>
      <c r="D554" s="320">
        <v>118000000</v>
      </c>
    </row>
    <row r="555" spans="2:4" ht="15.6">
      <c r="B555" s="345" t="s">
        <v>5832</v>
      </c>
      <c r="C555" s="148" t="s">
        <v>5833</v>
      </c>
      <c r="D555" s="320">
        <v>37446946</v>
      </c>
    </row>
    <row r="556" spans="2:4" ht="15.6">
      <c r="B556" s="345" t="s">
        <v>5834</v>
      </c>
      <c r="C556" s="148" t="s">
        <v>5835</v>
      </c>
      <c r="D556" s="320">
        <v>31566355</v>
      </c>
    </row>
    <row r="557" spans="2:4" ht="15.6">
      <c r="B557" s="345" t="s">
        <v>5836</v>
      </c>
      <c r="C557" s="148" t="s">
        <v>5837</v>
      </c>
      <c r="D557" s="320">
        <v>54808680</v>
      </c>
    </row>
    <row r="558" spans="2:4" ht="15.6">
      <c r="B558" s="345" t="s">
        <v>5838</v>
      </c>
      <c r="C558" s="148" t="s">
        <v>5839</v>
      </c>
      <c r="D558" s="320">
        <v>13750847</v>
      </c>
    </row>
    <row r="559" spans="2:4" ht="15.6">
      <c r="B559" s="345" t="s">
        <v>5840</v>
      </c>
      <c r="C559" s="148" t="s">
        <v>5841</v>
      </c>
      <c r="D559" s="320"/>
    </row>
    <row r="560" spans="2:4" ht="15.6">
      <c r="B560" s="345" t="s">
        <v>5842</v>
      </c>
      <c r="C560" s="148" t="s">
        <v>5843</v>
      </c>
      <c r="D560" s="320">
        <v>42390000</v>
      </c>
    </row>
    <row r="561" spans="2:4" ht="15.6">
      <c r="B561" s="345" t="s">
        <v>5844</v>
      </c>
      <c r="C561" s="148" t="s">
        <v>5845</v>
      </c>
      <c r="D561" s="320"/>
    </row>
    <row r="562" spans="2:4" ht="15.6">
      <c r="B562" s="345" t="s">
        <v>5846</v>
      </c>
      <c r="C562" s="148" t="s">
        <v>5847</v>
      </c>
      <c r="D562" s="320">
        <v>310529207</v>
      </c>
    </row>
    <row r="563" spans="2:4" ht="15.6">
      <c r="B563" s="345" t="s">
        <v>5848</v>
      </c>
      <c r="C563" s="148" t="s">
        <v>5849</v>
      </c>
      <c r="D563" s="320">
        <v>104395997</v>
      </c>
    </row>
    <row r="564" spans="2:4" ht="15.6">
      <c r="B564" s="345" t="s">
        <v>5850</v>
      </c>
      <c r="C564" s="148" t="s">
        <v>5851</v>
      </c>
      <c r="D564" s="320">
        <v>639544521</v>
      </c>
    </row>
    <row r="565" spans="2:4" ht="15.6">
      <c r="B565" s="345" t="s">
        <v>5852</v>
      </c>
      <c r="C565" s="148" t="s">
        <v>5853</v>
      </c>
      <c r="D565" s="320"/>
    </row>
    <row r="566" spans="2:4" ht="15.6">
      <c r="B566" s="345" t="s">
        <v>5854</v>
      </c>
      <c r="C566" s="148" t="s">
        <v>5855</v>
      </c>
      <c r="D566" s="320">
        <v>564993281</v>
      </c>
    </row>
    <row r="567" spans="2:4" ht="15.6">
      <c r="B567" s="345" t="s">
        <v>5856</v>
      </c>
      <c r="C567" s="148" t="s">
        <v>5857</v>
      </c>
      <c r="D567" s="320"/>
    </row>
    <row r="568" spans="2:4" ht="15.6">
      <c r="B568" s="345" t="s">
        <v>5858</v>
      </c>
      <c r="C568" s="148" t="s">
        <v>5859</v>
      </c>
      <c r="D568" s="320">
        <v>26833200</v>
      </c>
    </row>
    <row r="569" spans="2:4" ht="15.6">
      <c r="B569" s="345" t="s">
        <v>5860</v>
      </c>
      <c r="C569" s="148" t="s">
        <v>5861</v>
      </c>
      <c r="D569" s="320">
        <v>63640940</v>
      </c>
    </row>
    <row r="570" spans="2:4" ht="15.6">
      <c r="B570" s="345" t="s">
        <v>5862</v>
      </c>
      <c r="C570" s="148" t="s">
        <v>5863</v>
      </c>
      <c r="D570" s="320">
        <v>1245473620</v>
      </c>
    </row>
    <row r="571" spans="2:4" ht="15.6">
      <c r="B571" s="345" t="s">
        <v>5865</v>
      </c>
      <c r="C571" s="148" t="s">
        <v>5866</v>
      </c>
      <c r="D571" s="320"/>
    </row>
    <row r="572" spans="2:4" ht="15.6">
      <c r="B572" s="345" t="s">
        <v>5867</v>
      </c>
      <c r="C572" s="148" t="s">
        <v>5868</v>
      </c>
      <c r="D572" s="320">
        <v>26092160</v>
      </c>
    </row>
    <row r="573" spans="2:4" ht="15.6">
      <c r="B573" s="345" t="s">
        <v>5870</v>
      </c>
      <c r="C573" s="148" t="s">
        <v>5871</v>
      </c>
      <c r="D573" s="320">
        <v>33690204</v>
      </c>
    </row>
    <row r="574" spans="2:4" ht="15.6">
      <c r="B574" s="345" t="s">
        <v>5872</v>
      </c>
      <c r="C574" s="148" t="s">
        <v>5873</v>
      </c>
      <c r="D574" s="320">
        <v>92763929</v>
      </c>
    </row>
    <row r="575" spans="2:4" ht="15.6">
      <c r="B575" s="345" t="s">
        <v>119</v>
      </c>
      <c r="C575" s="148" t="s">
        <v>5874</v>
      </c>
      <c r="D575" s="320">
        <v>2341395649</v>
      </c>
    </row>
    <row r="576" spans="2:4" ht="15.6">
      <c r="B576" s="345" t="s">
        <v>5875</v>
      </c>
      <c r="C576" s="148" t="s">
        <v>5876</v>
      </c>
      <c r="D576" s="320">
        <v>494702784</v>
      </c>
    </row>
    <row r="577" spans="2:4" ht="15.6">
      <c r="B577" s="345" t="s">
        <v>5877</v>
      </c>
      <c r="C577" s="148" t="s">
        <v>5878</v>
      </c>
      <c r="D577" s="320">
        <v>45933055</v>
      </c>
    </row>
    <row r="578" spans="2:4" ht="15.6">
      <c r="B578" s="345" t="s">
        <v>5879</v>
      </c>
      <c r="C578" s="148" t="s">
        <v>5880</v>
      </c>
      <c r="D578" s="320">
        <v>80635300</v>
      </c>
    </row>
    <row r="579" spans="2:4" ht="15.6">
      <c r="B579" s="345" t="s">
        <v>5881</v>
      </c>
      <c r="C579" s="148" t="s">
        <v>5882</v>
      </c>
      <c r="D579" s="320">
        <v>151209749</v>
      </c>
    </row>
    <row r="580" spans="2:4" ht="15.6">
      <c r="B580" s="345" t="s">
        <v>5883</v>
      </c>
      <c r="C580" s="148" t="s">
        <v>5884</v>
      </c>
      <c r="D580" s="320">
        <v>56805615</v>
      </c>
    </row>
    <row r="581" spans="2:4" ht="15.6">
      <c r="B581" s="345" t="s">
        <v>5885</v>
      </c>
      <c r="C581" s="148" t="s">
        <v>5886</v>
      </c>
      <c r="D581" s="320"/>
    </row>
    <row r="582" spans="2:4" ht="15.6">
      <c r="B582" s="345" t="s">
        <v>5887</v>
      </c>
      <c r="C582" s="148" t="s">
        <v>5888</v>
      </c>
      <c r="D582" s="320">
        <v>223013849</v>
      </c>
    </row>
    <row r="583" spans="2:4" ht="15.6">
      <c r="B583" s="345" t="s">
        <v>5889</v>
      </c>
      <c r="C583" s="148" t="s">
        <v>5890</v>
      </c>
      <c r="D583" s="320">
        <v>163366743</v>
      </c>
    </row>
    <row r="584" spans="2:4" ht="15.6">
      <c r="B584" s="345" t="s">
        <v>5891</v>
      </c>
      <c r="C584" s="148" t="s">
        <v>5892</v>
      </c>
      <c r="D584" s="320">
        <v>28070266</v>
      </c>
    </row>
    <row r="585" spans="2:4" ht="15.6">
      <c r="B585" s="345" t="s">
        <v>5893</v>
      </c>
      <c r="C585" s="148" t="s">
        <v>5894</v>
      </c>
      <c r="D585" s="320"/>
    </row>
    <row r="586" spans="2:4" ht="15.6">
      <c r="B586" s="345" t="s">
        <v>5895</v>
      </c>
      <c r="C586" s="148" t="s">
        <v>5896</v>
      </c>
      <c r="D586" s="320">
        <v>92208150</v>
      </c>
    </row>
    <row r="587" spans="2:4" ht="15.6">
      <c r="B587" s="345" t="s">
        <v>5897</v>
      </c>
      <c r="C587" s="148" t="s">
        <v>5898</v>
      </c>
      <c r="D587" s="320"/>
    </row>
    <row r="588" spans="2:4" ht="15.6">
      <c r="B588" s="345" t="s">
        <v>5899</v>
      </c>
      <c r="C588" s="148" t="s">
        <v>5900</v>
      </c>
      <c r="D588" s="320">
        <v>97983955</v>
      </c>
    </row>
    <row r="589" spans="2:4" ht="15.6">
      <c r="B589" s="345" t="s">
        <v>5901</v>
      </c>
      <c r="C589" s="148" t="s">
        <v>5902</v>
      </c>
      <c r="D589" s="320">
        <v>866367189</v>
      </c>
    </row>
    <row r="590" spans="2:4" ht="15.6">
      <c r="B590" s="345" t="s">
        <v>5903</v>
      </c>
      <c r="C590" s="148" t="s">
        <v>5904</v>
      </c>
      <c r="D590" s="320">
        <v>362735410</v>
      </c>
    </row>
    <row r="591" spans="2:4" ht="15.6">
      <c r="B591" s="345" t="s">
        <v>5905</v>
      </c>
      <c r="C591" s="148" t="s">
        <v>5906</v>
      </c>
      <c r="D591" s="320">
        <v>1279003854</v>
      </c>
    </row>
    <row r="592" spans="2:4" ht="15.6">
      <c r="B592" s="345" t="s">
        <v>5907</v>
      </c>
      <c r="C592" s="148" t="s">
        <v>5908</v>
      </c>
      <c r="D592" s="320">
        <v>54085300</v>
      </c>
    </row>
    <row r="593" spans="2:4" ht="15.6">
      <c r="B593" s="345" t="s">
        <v>5909</v>
      </c>
      <c r="C593" s="148" t="s">
        <v>5910</v>
      </c>
      <c r="D593" s="320">
        <v>94718581</v>
      </c>
    </row>
    <row r="594" spans="2:4" ht="15.6">
      <c r="B594" s="345" t="s">
        <v>5911</v>
      </c>
      <c r="C594" s="148" t="s">
        <v>5912</v>
      </c>
      <c r="D594" s="320">
        <v>116213090</v>
      </c>
    </row>
    <row r="595" spans="2:4" ht="15.6">
      <c r="B595" s="345" t="s">
        <v>5913</v>
      </c>
      <c r="C595" s="148" t="s">
        <v>5914</v>
      </c>
      <c r="D595" s="320">
        <v>83534036</v>
      </c>
    </row>
    <row r="596" spans="2:4" ht="15.6">
      <c r="B596" s="345" t="s">
        <v>5915</v>
      </c>
      <c r="C596" s="148" t="s">
        <v>5916</v>
      </c>
      <c r="D596" s="320">
        <v>143443020</v>
      </c>
    </row>
    <row r="597" spans="2:4" ht="15.6">
      <c r="B597" s="345" t="s">
        <v>5917</v>
      </c>
      <c r="C597" s="148" t="s">
        <v>5918</v>
      </c>
      <c r="D597" s="320"/>
    </row>
    <row r="598" spans="2:4" ht="15.6">
      <c r="B598" s="345" t="s">
        <v>5919</v>
      </c>
      <c r="C598" s="148" t="s">
        <v>5920</v>
      </c>
      <c r="D598" s="320">
        <v>88535751</v>
      </c>
    </row>
    <row r="599" spans="2:4" ht="15.6">
      <c r="B599" s="345" t="s">
        <v>5921</v>
      </c>
      <c r="C599" s="148" t="s">
        <v>5922</v>
      </c>
      <c r="D599" s="320">
        <v>40718973</v>
      </c>
    </row>
    <row r="600" spans="2:4" ht="15.6">
      <c r="B600" s="345" t="s">
        <v>5923</v>
      </c>
      <c r="C600" s="148" t="s">
        <v>5924</v>
      </c>
      <c r="D600" s="320">
        <v>173838057</v>
      </c>
    </row>
    <row r="601" spans="2:4" ht="15.6">
      <c r="B601" s="345" t="s">
        <v>5925</v>
      </c>
      <c r="C601" s="148" t="s">
        <v>5926</v>
      </c>
      <c r="D601" s="320">
        <v>12000000</v>
      </c>
    </row>
    <row r="602" spans="2:4" ht="15.6">
      <c r="B602" s="345" t="s">
        <v>5927</v>
      </c>
      <c r="C602" s="148" t="s">
        <v>5928</v>
      </c>
      <c r="D602" s="320">
        <v>171292528</v>
      </c>
    </row>
    <row r="603" spans="2:4" ht="15.6">
      <c r="B603" s="345" t="s">
        <v>5929</v>
      </c>
      <c r="C603" s="148" t="s">
        <v>5930</v>
      </c>
      <c r="D603" s="320"/>
    </row>
    <row r="604" spans="2:4" ht="15.6">
      <c r="B604" s="345" t="s">
        <v>5931</v>
      </c>
      <c r="C604" s="148" t="s">
        <v>5932</v>
      </c>
      <c r="D604" s="320">
        <v>8420000</v>
      </c>
    </row>
    <row r="605" spans="2:4" ht="15.6">
      <c r="B605" s="345" t="s">
        <v>5933</v>
      </c>
      <c r="C605" s="148" t="s">
        <v>5934</v>
      </c>
      <c r="D605" s="320">
        <v>549423990</v>
      </c>
    </row>
    <row r="606" spans="2:4" ht="15.6">
      <c r="B606" s="345" t="s">
        <v>5935</v>
      </c>
      <c r="C606" s="148" t="s">
        <v>5936</v>
      </c>
      <c r="D606" s="320">
        <v>5163302304</v>
      </c>
    </row>
    <row r="607" spans="2:4" ht="15.6">
      <c r="B607" s="345" t="s">
        <v>5937</v>
      </c>
      <c r="C607" s="148" t="s">
        <v>5938</v>
      </c>
      <c r="D607" s="320">
        <v>430110621</v>
      </c>
    </row>
    <row r="608" spans="2:4" ht="15.6">
      <c r="B608" s="345" t="s">
        <v>5939</v>
      </c>
      <c r="C608" s="148" t="s">
        <v>5940</v>
      </c>
      <c r="D608" s="320">
        <v>81969467</v>
      </c>
    </row>
    <row r="609" spans="2:4" ht="15.6">
      <c r="B609" s="345" t="s">
        <v>5941</v>
      </c>
      <c r="C609" s="148" t="s">
        <v>5942</v>
      </c>
      <c r="D609" s="320"/>
    </row>
    <row r="610" spans="2:4" ht="15.6">
      <c r="B610" s="345" t="s">
        <v>5943</v>
      </c>
      <c r="C610" s="148" t="s">
        <v>5944</v>
      </c>
      <c r="D610" s="320"/>
    </row>
    <row r="611" spans="2:4" ht="15.6">
      <c r="B611" s="345" t="s">
        <v>5945</v>
      </c>
      <c r="C611" s="148" t="s">
        <v>5946</v>
      </c>
      <c r="D611" s="320"/>
    </row>
    <row r="612" spans="2:4" ht="15.6">
      <c r="B612" s="345" t="s">
        <v>5947</v>
      </c>
      <c r="C612" s="148" t="s">
        <v>5948</v>
      </c>
      <c r="D612" s="320">
        <v>42002767</v>
      </c>
    </row>
    <row r="613" spans="2:4" ht="15.6">
      <c r="B613" s="345" t="s">
        <v>5949</v>
      </c>
      <c r="C613" s="148" t="s">
        <v>5950</v>
      </c>
      <c r="D613" s="320">
        <v>88113804</v>
      </c>
    </row>
    <row r="614" spans="2:4" ht="15.6">
      <c r="B614" s="345" t="s">
        <v>5951</v>
      </c>
      <c r="C614" s="148" t="s">
        <v>5952</v>
      </c>
      <c r="D614" s="320">
        <v>29657589</v>
      </c>
    </row>
    <row r="615" spans="2:4" ht="15.6">
      <c r="B615" s="345" t="s">
        <v>5953</v>
      </c>
      <c r="C615" s="148" t="s">
        <v>5954</v>
      </c>
      <c r="D615" s="320"/>
    </row>
    <row r="616" spans="2:4" ht="15.6">
      <c r="B616" s="345" t="s">
        <v>5955</v>
      </c>
      <c r="C616" s="148" t="s">
        <v>5956</v>
      </c>
      <c r="D616" s="320">
        <v>146912242</v>
      </c>
    </row>
    <row r="617" spans="2:4" ht="15.6">
      <c r="B617" s="345" t="s">
        <v>5957</v>
      </c>
      <c r="C617" s="148" t="s">
        <v>5958</v>
      </c>
      <c r="D617" s="320">
        <v>29382000</v>
      </c>
    </row>
    <row r="618" spans="2:4" ht="15.6">
      <c r="B618" s="345" t="s">
        <v>5959</v>
      </c>
      <c r="C618" s="148" t="s">
        <v>5960</v>
      </c>
      <c r="D618" s="320">
        <v>249724628</v>
      </c>
    </row>
    <row r="619" spans="2:4" ht="15.6">
      <c r="B619" s="345" t="s">
        <v>5961</v>
      </c>
      <c r="C619" s="148" t="s">
        <v>5962</v>
      </c>
      <c r="D619" s="320">
        <v>5396059</v>
      </c>
    </row>
    <row r="620" spans="2:4" ht="15.6">
      <c r="B620" s="345" t="s">
        <v>5963</v>
      </c>
      <c r="C620" s="148" t="s">
        <v>5964</v>
      </c>
      <c r="D620" s="320">
        <v>38350000</v>
      </c>
    </row>
    <row r="621" spans="2:4" ht="15.6">
      <c r="B621" s="345" t="s">
        <v>5965</v>
      </c>
      <c r="C621" s="148" t="s">
        <v>5966</v>
      </c>
      <c r="D621" s="320">
        <v>121598750</v>
      </c>
    </row>
    <row r="622" spans="2:4" ht="15.6">
      <c r="B622" s="345" t="s">
        <v>5967</v>
      </c>
      <c r="C622" s="148" t="s">
        <v>5968</v>
      </c>
      <c r="D622" s="320">
        <v>169263940</v>
      </c>
    </row>
    <row r="623" spans="2:4" ht="15.6">
      <c r="B623" s="345" t="s">
        <v>5969</v>
      </c>
      <c r="C623" s="148" t="s">
        <v>5970</v>
      </c>
      <c r="D623" s="320">
        <v>9775000</v>
      </c>
    </row>
    <row r="624" spans="2:4" ht="15.6">
      <c r="B624" s="345" t="s">
        <v>5971</v>
      </c>
      <c r="C624" s="148" t="s">
        <v>5972</v>
      </c>
      <c r="D624" s="320"/>
    </row>
    <row r="625" spans="2:4" ht="15.6">
      <c r="B625" s="345" t="s">
        <v>5973</v>
      </c>
      <c r="C625" s="148" t="s">
        <v>5974</v>
      </c>
      <c r="D625" s="320">
        <v>72727322</v>
      </c>
    </row>
    <row r="626" spans="2:4" ht="15.6">
      <c r="B626" s="345" t="s">
        <v>5975</v>
      </c>
      <c r="C626" s="148" t="s">
        <v>5976</v>
      </c>
      <c r="D626" s="320">
        <v>74210000</v>
      </c>
    </row>
    <row r="627" spans="2:4" ht="15.6">
      <c r="B627" s="345" t="s">
        <v>5977</v>
      </c>
      <c r="C627" s="148" t="s">
        <v>5978</v>
      </c>
      <c r="D627" s="320">
        <v>2445488498</v>
      </c>
    </row>
    <row r="628" spans="2:4" ht="15.6">
      <c r="B628" s="345" t="s">
        <v>5979</v>
      </c>
      <c r="C628" s="148" t="s">
        <v>5980</v>
      </c>
      <c r="D628" s="320">
        <v>45046405</v>
      </c>
    </row>
    <row r="629" spans="2:4" ht="15.6">
      <c r="B629" s="345" t="s">
        <v>5981</v>
      </c>
      <c r="C629" s="148" t="s">
        <v>5982</v>
      </c>
      <c r="D629" s="320">
        <v>171082300</v>
      </c>
    </row>
    <row r="630" spans="2:4" ht="15.6">
      <c r="B630" s="345" t="s">
        <v>5983</v>
      </c>
      <c r="C630" s="148" t="s">
        <v>5984</v>
      </c>
      <c r="D630" s="320">
        <v>92515772</v>
      </c>
    </row>
    <row r="631" spans="2:4" ht="15.6">
      <c r="B631" s="345" t="s">
        <v>5985</v>
      </c>
      <c r="C631" s="148" t="s">
        <v>5986</v>
      </c>
      <c r="D631" s="320">
        <v>373395195</v>
      </c>
    </row>
    <row r="632" spans="2:4" ht="15.6">
      <c r="B632" s="345" t="s">
        <v>5987</v>
      </c>
      <c r="C632" s="148" t="s">
        <v>5988</v>
      </c>
      <c r="D632" s="320">
        <v>192984169</v>
      </c>
    </row>
    <row r="633" spans="2:4" ht="15.6">
      <c r="B633" s="345" t="s">
        <v>5989</v>
      </c>
      <c r="C633" s="148" t="s">
        <v>5990</v>
      </c>
      <c r="D633" s="320">
        <v>382442303</v>
      </c>
    </row>
    <row r="634" spans="2:4" ht="15.6">
      <c r="B634" s="345" t="s">
        <v>5991</v>
      </c>
      <c r="C634" s="148" t="s">
        <v>5992</v>
      </c>
      <c r="D634" s="320"/>
    </row>
    <row r="635" spans="2:4" ht="15.6">
      <c r="B635" s="345" t="s">
        <v>5993</v>
      </c>
      <c r="C635" s="148" t="s">
        <v>5994</v>
      </c>
      <c r="D635" s="320">
        <v>32163100</v>
      </c>
    </row>
    <row r="636" spans="2:4" ht="15.6">
      <c r="B636" s="345" t="s">
        <v>5995</v>
      </c>
      <c r="C636" s="148" t="s">
        <v>5996</v>
      </c>
      <c r="D636" s="320"/>
    </row>
    <row r="637" spans="2:4" ht="15.6">
      <c r="B637" s="345" t="s">
        <v>5997</v>
      </c>
      <c r="C637" s="148" t="s">
        <v>5998</v>
      </c>
      <c r="D637" s="320">
        <v>340238985</v>
      </c>
    </row>
    <row r="638" spans="2:4" ht="15.6">
      <c r="B638" s="345" t="s">
        <v>5999</v>
      </c>
      <c r="C638" s="148" t="s">
        <v>6000</v>
      </c>
      <c r="D638" s="320">
        <v>2144160886</v>
      </c>
    </row>
    <row r="639" spans="2:4" ht="15.6">
      <c r="B639" s="345" t="s">
        <v>6001</v>
      </c>
      <c r="C639" s="148" t="s">
        <v>6002</v>
      </c>
      <c r="D639" s="320">
        <v>70103800</v>
      </c>
    </row>
    <row r="640" spans="2:4" ht="15.6">
      <c r="B640" s="345" t="s">
        <v>6003</v>
      </c>
      <c r="C640" s="148" t="s">
        <v>6004</v>
      </c>
      <c r="D640" s="320">
        <v>47577600</v>
      </c>
    </row>
    <row r="641" spans="2:4" ht="15.6">
      <c r="B641" s="345" t="s">
        <v>6005</v>
      </c>
      <c r="C641" s="148" t="s">
        <v>6006</v>
      </c>
      <c r="D641" s="320">
        <v>39907000</v>
      </c>
    </row>
    <row r="642" spans="2:4" ht="15.6">
      <c r="B642" s="345" t="s">
        <v>6007</v>
      </c>
      <c r="C642" s="148" t="s">
        <v>6008</v>
      </c>
      <c r="D642" s="320">
        <v>1412258250</v>
      </c>
    </row>
    <row r="643" spans="2:4" ht="15.6">
      <c r="B643" s="345" t="s">
        <v>6009</v>
      </c>
      <c r="C643" s="148" t="s">
        <v>6010</v>
      </c>
      <c r="D643" s="320">
        <v>582106861</v>
      </c>
    </row>
    <row r="644" spans="2:4" ht="15.6">
      <c r="B644" s="345" t="s">
        <v>6011</v>
      </c>
      <c r="C644" s="148" t="s">
        <v>6012</v>
      </c>
      <c r="D644" s="320">
        <v>134676100</v>
      </c>
    </row>
    <row r="645" spans="2:4" ht="15.6">
      <c r="B645" s="345" t="s">
        <v>6013</v>
      </c>
      <c r="C645" s="148" t="s">
        <v>6014</v>
      </c>
      <c r="D645" s="320">
        <v>1563252669</v>
      </c>
    </row>
    <row r="646" spans="2:4" ht="15.6">
      <c r="B646" s="345" t="s">
        <v>6015</v>
      </c>
      <c r="C646" s="148" t="s">
        <v>6016</v>
      </c>
      <c r="D646" s="320">
        <v>79549624</v>
      </c>
    </row>
    <row r="647" spans="2:4" ht="15.6">
      <c r="B647" s="345" t="s">
        <v>6017</v>
      </c>
      <c r="C647" s="148" t="s">
        <v>6018</v>
      </c>
      <c r="D647" s="320">
        <v>199648656</v>
      </c>
    </row>
    <row r="648" spans="2:4" ht="15.6">
      <c r="B648" s="345" t="s">
        <v>6019</v>
      </c>
      <c r="C648" s="148" t="s">
        <v>6020</v>
      </c>
      <c r="D648" s="320">
        <v>246620000</v>
      </c>
    </row>
    <row r="649" spans="2:4" ht="15.6">
      <c r="B649" s="345" t="s">
        <v>6021</v>
      </c>
      <c r="C649" s="148" t="s">
        <v>6022</v>
      </c>
      <c r="D649" s="320">
        <v>63386571</v>
      </c>
    </row>
    <row r="650" spans="2:4" ht="15.6">
      <c r="B650" s="345" t="s">
        <v>6023</v>
      </c>
      <c r="C650" s="148" t="s">
        <v>6024</v>
      </c>
      <c r="D650" s="320"/>
    </row>
    <row r="651" spans="2:4" ht="15.6">
      <c r="B651" s="345" t="s">
        <v>6025</v>
      </c>
      <c r="C651" s="148" t="s">
        <v>6026</v>
      </c>
      <c r="D651" s="320">
        <v>84240000</v>
      </c>
    </row>
    <row r="652" spans="2:4" ht="15.6">
      <c r="B652" s="345" t="s">
        <v>6028</v>
      </c>
      <c r="C652" s="148" t="s">
        <v>6029</v>
      </c>
      <c r="D652" s="320">
        <v>3526979386</v>
      </c>
    </row>
    <row r="653" spans="2:4" ht="15.6">
      <c r="B653" s="345" t="s">
        <v>6030</v>
      </c>
      <c r="C653" s="148" t="s">
        <v>6031</v>
      </c>
      <c r="D653" s="320"/>
    </row>
    <row r="654" spans="2:4" ht="15.6">
      <c r="B654" s="345" t="s">
        <v>6032</v>
      </c>
      <c r="C654" s="148" t="s">
        <v>6033</v>
      </c>
      <c r="D654" s="320">
        <v>67020000</v>
      </c>
    </row>
    <row r="655" spans="2:4" ht="15.6">
      <c r="B655" s="345" t="s">
        <v>6034</v>
      </c>
      <c r="C655" s="148" t="s">
        <v>6035</v>
      </c>
      <c r="D655" s="320">
        <v>5475168899</v>
      </c>
    </row>
    <row r="656" spans="2:4" ht="15.6">
      <c r="B656" s="345" t="s">
        <v>6036</v>
      </c>
      <c r="C656" s="148" t="s">
        <v>6037</v>
      </c>
      <c r="D656" s="320">
        <v>24979512206</v>
      </c>
    </row>
    <row r="657" spans="2:4" ht="15.6">
      <c r="B657" s="345" t="s">
        <v>6038</v>
      </c>
      <c r="C657" s="148" t="s">
        <v>6039</v>
      </c>
      <c r="D657" s="320">
        <v>24100451223</v>
      </c>
    </row>
    <row r="658" spans="2:4" ht="15.6">
      <c r="B658" s="345" t="s">
        <v>6040</v>
      </c>
      <c r="C658" s="148" t="s">
        <v>6041</v>
      </c>
      <c r="D658" s="320">
        <v>49801781</v>
      </c>
    </row>
    <row r="659" spans="2:4" ht="15.6">
      <c r="B659" s="345" t="s">
        <v>6042</v>
      </c>
      <c r="C659" s="148" t="s">
        <v>6043</v>
      </c>
      <c r="D659" s="320">
        <v>29961330802</v>
      </c>
    </row>
    <row r="660" spans="2:4" ht="15.6">
      <c r="B660" s="345" t="s">
        <v>6044</v>
      </c>
      <c r="C660" s="148" t="s">
        <v>6045</v>
      </c>
      <c r="D660" s="320">
        <v>162702137</v>
      </c>
    </row>
    <row r="661" spans="2:4" ht="15.6">
      <c r="B661" s="345" t="s">
        <v>6046</v>
      </c>
      <c r="C661" s="148" t="s">
        <v>6047</v>
      </c>
      <c r="D661" s="320">
        <v>255379196</v>
      </c>
    </row>
    <row r="662" spans="2:4" ht="15.6">
      <c r="B662" s="345" t="s">
        <v>6048</v>
      </c>
      <c r="C662" s="148" t="s">
        <v>6049</v>
      </c>
      <c r="D662" s="320">
        <v>945443579</v>
      </c>
    </row>
    <row r="663" spans="2:4" ht="15.6">
      <c r="B663" s="345" t="s">
        <v>6050</v>
      </c>
      <c r="C663" s="148" t="s">
        <v>6051</v>
      </c>
      <c r="D663" s="320">
        <v>4273203567</v>
      </c>
    </row>
    <row r="664" spans="2:4" ht="15.6">
      <c r="B664" s="345" t="s">
        <v>6052</v>
      </c>
      <c r="C664" s="148" t="s">
        <v>6053</v>
      </c>
      <c r="D664" s="320">
        <v>1595283796</v>
      </c>
    </row>
    <row r="665" spans="2:4" ht="15.6">
      <c r="B665" s="345" t="s">
        <v>6054</v>
      </c>
      <c r="C665" s="148" t="s">
        <v>6055</v>
      </c>
      <c r="D665" s="320">
        <v>593795024</v>
      </c>
    </row>
    <row r="666" spans="2:4" ht="15.6">
      <c r="B666" s="345" t="s">
        <v>6056</v>
      </c>
      <c r="C666" s="148" t="s">
        <v>6057</v>
      </c>
      <c r="D666" s="320">
        <v>1431384300</v>
      </c>
    </row>
    <row r="667" spans="2:4" ht="15.6">
      <c r="B667" s="345" t="s">
        <v>6058</v>
      </c>
      <c r="C667" s="148" t="s">
        <v>6059</v>
      </c>
      <c r="D667" s="320">
        <v>538920500</v>
      </c>
    </row>
    <row r="668" spans="2:4" ht="15.6">
      <c r="B668" s="345" t="s">
        <v>6060</v>
      </c>
      <c r="C668" s="148" t="s">
        <v>6061</v>
      </c>
      <c r="D668" s="320">
        <v>468388730</v>
      </c>
    </row>
    <row r="669" spans="2:4" ht="15.6">
      <c r="B669" s="345" t="s">
        <v>6062</v>
      </c>
      <c r="C669" s="148" t="s">
        <v>6063</v>
      </c>
      <c r="D669" s="320">
        <v>715318928</v>
      </c>
    </row>
    <row r="670" spans="2:4" ht="15.6">
      <c r="B670" s="345" t="s">
        <v>6064</v>
      </c>
      <c r="C670" s="148" t="s">
        <v>6065</v>
      </c>
      <c r="D670" s="320">
        <v>56161171268</v>
      </c>
    </row>
    <row r="671" spans="2:4" ht="15.6">
      <c r="B671" s="345" t="s">
        <v>6066</v>
      </c>
      <c r="C671" s="148" t="s">
        <v>6067</v>
      </c>
      <c r="D671" s="320">
        <v>973470541</v>
      </c>
    </row>
    <row r="672" spans="2:4" ht="15.6">
      <c r="B672" s="345" t="s">
        <v>6068</v>
      </c>
      <c r="C672" s="148" t="s">
        <v>6069</v>
      </c>
      <c r="D672" s="320">
        <v>13237731</v>
      </c>
    </row>
    <row r="673" spans="2:4" ht="15.6">
      <c r="B673" s="345" t="s">
        <v>6070</v>
      </c>
      <c r="C673" s="148" t="s">
        <v>6071</v>
      </c>
      <c r="D673" s="320">
        <v>129077638</v>
      </c>
    </row>
    <row r="674" spans="2:4" ht="15.6">
      <c r="B674" s="345" t="s">
        <v>6072</v>
      </c>
      <c r="C674" s="148" t="s">
        <v>6073</v>
      </c>
      <c r="D674" s="320">
        <v>1433127180</v>
      </c>
    </row>
    <row r="675" spans="2:4" ht="15.6">
      <c r="B675" s="345" t="s">
        <v>6074</v>
      </c>
      <c r="C675" s="148" t="s">
        <v>6075</v>
      </c>
      <c r="D675" s="320">
        <v>48146081</v>
      </c>
    </row>
    <row r="676" spans="2:4" ht="15.6">
      <c r="B676" s="345" t="s">
        <v>6076</v>
      </c>
      <c r="C676" s="148" t="s">
        <v>6077</v>
      </c>
      <c r="D676" s="320">
        <v>66690000</v>
      </c>
    </row>
    <row r="677" spans="2:4" ht="15.6">
      <c r="B677" s="345" t="s">
        <v>6078</v>
      </c>
      <c r="C677" s="148" t="s">
        <v>6079</v>
      </c>
      <c r="D677" s="320">
        <v>1228016965</v>
      </c>
    </row>
    <row r="678" spans="2:4" ht="15.6">
      <c r="B678" s="345" t="s">
        <v>6080</v>
      </c>
      <c r="C678" s="148" t="s">
        <v>6081</v>
      </c>
      <c r="D678" s="320">
        <v>104047215</v>
      </c>
    </row>
    <row r="679" spans="2:4" ht="15.6">
      <c r="B679" s="345" t="s">
        <v>6085</v>
      </c>
      <c r="C679" s="148" t="s">
        <v>6086</v>
      </c>
      <c r="D679" s="320">
        <v>36872281</v>
      </c>
    </row>
    <row r="680" spans="2:4" ht="15.6">
      <c r="B680" s="345" t="s">
        <v>6089</v>
      </c>
      <c r="C680" s="148" t="s">
        <v>6090</v>
      </c>
      <c r="D680" s="320">
        <v>13298734</v>
      </c>
    </row>
    <row r="681" spans="2:4" ht="15.6">
      <c r="B681" s="345" t="s">
        <v>6091</v>
      </c>
      <c r="C681" s="148" t="s">
        <v>6092</v>
      </c>
      <c r="D681" s="320">
        <v>80824546</v>
      </c>
    </row>
    <row r="682" spans="2:4" ht="15.6">
      <c r="B682" s="345" t="s">
        <v>6093</v>
      </c>
      <c r="C682" s="148" t="s">
        <v>6094</v>
      </c>
      <c r="D682" s="320">
        <v>76941123</v>
      </c>
    </row>
    <row r="683" spans="2:4" ht="15.6">
      <c r="B683" s="345" t="s">
        <v>6095</v>
      </c>
      <c r="C683" s="148" t="s">
        <v>6096</v>
      </c>
      <c r="D683" s="320">
        <v>85223767346</v>
      </c>
    </row>
    <row r="684" spans="2:4" ht="15.6">
      <c r="B684" s="345" t="s">
        <v>6098</v>
      </c>
      <c r="C684" s="148" t="s">
        <v>6099</v>
      </c>
      <c r="D684" s="320">
        <v>14521346595</v>
      </c>
    </row>
    <row r="685" spans="2:4" ht="15.6">
      <c r="B685" s="345" t="s">
        <v>6100</v>
      </c>
      <c r="C685" s="148" t="s">
        <v>6101</v>
      </c>
      <c r="D685" s="320">
        <v>2004464617</v>
      </c>
    </row>
    <row r="686" spans="2:4" ht="15.6">
      <c r="B686" s="345" t="s">
        <v>6104</v>
      </c>
      <c r="C686" s="148" t="s">
        <v>6105</v>
      </c>
      <c r="D686" s="320">
        <v>794072</v>
      </c>
    </row>
    <row r="687" spans="2:4" ht="15.6">
      <c r="B687" s="345" t="s">
        <v>6108</v>
      </c>
      <c r="C687" s="148" t="s">
        <v>6109</v>
      </c>
      <c r="D687" s="320">
        <v>3145521969</v>
      </c>
    </row>
    <row r="688" spans="2:4" ht="15.6">
      <c r="B688" s="345" t="s">
        <v>6110</v>
      </c>
      <c r="C688" s="148" t="s">
        <v>6111</v>
      </c>
      <c r="D688" s="320"/>
    </row>
    <row r="689" spans="2:4" ht="15.6">
      <c r="B689" s="345" t="s">
        <v>6112</v>
      </c>
      <c r="C689" s="148" t="s">
        <v>6113</v>
      </c>
      <c r="D689" s="320">
        <v>42102990</v>
      </c>
    </row>
    <row r="690" spans="2:4" ht="15.6">
      <c r="B690" s="345" t="s">
        <v>6114</v>
      </c>
      <c r="C690" s="148" t="s">
        <v>6115</v>
      </c>
      <c r="D690" s="320">
        <v>3480524</v>
      </c>
    </row>
    <row r="691" spans="2:4" ht="15.6">
      <c r="B691" s="345" t="s">
        <v>6116</v>
      </c>
      <c r="C691" s="148" t="s">
        <v>6117</v>
      </c>
      <c r="D691" s="320">
        <v>1678151989</v>
      </c>
    </row>
    <row r="692" spans="2:4" ht="15.6">
      <c r="B692" s="345" t="s">
        <v>6119</v>
      </c>
      <c r="C692" s="148" t="s">
        <v>6120</v>
      </c>
      <c r="D692" s="320">
        <v>945269272</v>
      </c>
    </row>
    <row r="693" spans="2:4" ht="15.6">
      <c r="B693" s="345" t="s">
        <v>6121</v>
      </c>
      <c r="C693" s="148" t="s">
        <v>6122</v>
      </c>
      <c r="D693" s="320">
        <v>1472218150</v>
      </c>
    </row>
    <row r="694" spans="2:4" ht="15.6">
      <c r="B694" s="345" t="s">
        <v>6123</v>
      </c>
      <c r="C694" s="148" t="s">
        <v>6124</v>
      </c>
      <c r="D694" s="320">
        <v>594954892</v>
      </c>
    </row>
    <row r="695" spans="2:4" ht="15.6">
      <c r="B695" s="345" t="s">
        <v>6126</v>
      </c>
      <c r="C695" s="148" t="s">
        <v>6127</v>
      </c>
      <c r="D695" s="320">
        <v>1218580072</v>
      </c>
    </row>
    <row r="696" spans="2:4" ht="15.6">
      <c r="B696" s="345" t="s">
        <v>6129</v>
      </c>
      <c r="C696" s="148" t="s">
        <v>6130</v>
      </c>
      <c r="D696" s="320">
        <v>67854654</v>
      </c>
    </row>
    <row r="697" spans="2:4" ht="15.6">
      <c r="B697" s="345" t="s">
        <v>6131</v>
      </c>
      <c r="C697" s="148" t="s">
        <v>6132</v>
      </c>
      <c r="D697" s="320">
        <v>97161398</v>
      </c>
    </row>
    <row r="698" spans="2:4" ht="15.6">
      <c r="B698" s="345" t="s">
        <v>6133</v>
      </c>
      <c r="C698" s="148" t="s">
        <v>6134</v>
      </c>
      <c r="D698" s="320">
        <v>49356710</v>
      </c>
    </row>
    <row r="699" spans="2:4" ht="15.6">
      <c r="B699" s="345" t="s">
        <v>6135</v>
      </c>
      <c r="C699" s="148" t="s">
        <v>6136</v>
      </c>
      <c r="D699" s="320"/>
    </row>
    <row r="700" spans="2:4" ht="15.6">
      <c r="B700" s="345" t="s">
        <v>6137</v>
      </c>
      <c r="C700" s="148" t="s">
        <v>6138</v>
      </c>
      <c r="D700" s="320">
        <v>460048391</v>
      </c>
    </row>
    <row r="701" spans="2:4" ht="15.6">
      <c r="B701" s="345" t="s">
        <v>6139</v>
      </c>
      <c r="C701" s="148" t="s">
        <v>6140</v>
      </c>
      <c r="D701" s="320">
        <v>60102942</v>
      </c>
    </row>
    <row r="702" spans="2:4" ht="15.6">
      <c r="B702" s="345" t="s">
        <v>6141</v>
      </c>
      <c r="C702" s="148" t="s">
        <v>6142</v>
      </c>
      <c r="D702" s="320">
        <v>432541248</v>
      </c>
    </row>
    <row r="703" spans="2:4" ht="15.6">
      <c r="B703" s="345" t="s">
        <v>6143</v>
      </c>
      <c r="C703" s="148" t="s">
        <v>6144</v>
      </c>
      <c r="D703" s="320">
        <v>229606529</v>
      </c>
    </row>
    <row r="704" spans="2:4" ht="15.6">
      <c r="B704" s="345" t="s">
        <v>6145</v>
      </c>
      <c r="C704" s="148" t="s">
        <v>6146</v>
      </c>
      <c r="D704" s="320"/>
    </row>
    <row r="705" spans="2:4" ht="15.6">
      <c r="B705" s="345" t="s">
        <v>6147</v>
      </c>
      <c r="C705" s="148" t="s">
        <v>6148</v>
      </c>
      <c r="D705" s="320"/>
    </row>
    <row r="706" spans="2:4" ht="15.6">
      <c r="B706" s="345"/>
      <c r="C706" s="148" t="s">
        <v>6149</v>
      </c>
      <c r="D706" s="320">
        <v>29977688</v>
      </c>
    </row>
    <row r="707" spans="2:4" ht="15.6">
      <c r="B707" s="345"/>
      <c r="C707" s="148" t="s">
        <v>6150</v>
      </c>
      <c r="D707" s="320">
        <v>188144335</v>
      </c>
    </row>
    <row r="708" spans="2:4" ht="15.6">
      <c r="B708" s="345"/>
      <c r="C708" s="148" t="s">
        <v>6151</v>
      </c>
      <c r="D708" s="320"/>
    </row>
    <row r="709" spans="2:4" ht="15.6">
      <c r="B709" s="345"/>
      <c r="C709" s="148" t="s">
        <v>6152</v>
      </c>
      <c r="D709" s="320"/>
    </row>
    <row r="710" spans="2:4" ht="15.6">
      <c r="B710" s="345"/>
      <c r="C710" s="148" t="s">
        <v>6153</v>
      </c>
      <c r="D710" s="320">
        <v>765000</v>
      </c>
    </row>
    <row r="711" spans="2:4" ht="15.6">
      <c r="B711" s="345"/>
      <c r="C711" s="148" t="s">
        <v>6154</v>
      </c>
      <c r="D711" s="320">
        <v>28183575</v>
      </c>
    </row>
    <row r="712" spans="2:4" ht="15.6">
      <c r="B712" s="345"/>
      <c r="C712" s="148" t="s">
        <v>6155</v>
      </c>
      <c r="D712" s="320">
        <v>49480783</v>
      </c>
    </row>
    <row r="713" spans="2:4" ht="15.6">
      <c r="B713" s="345"/>
      <c r="C713" s="148" t="s">
        <v>6156</v>
      </c>
      <c r="D713" s="320">
        <v>158646701</v>
      </c>
    </row>
    <row r="714" spans="2:4" ht="15.6">
      <c r="B714" s="345"/>
      <c r="C714" s="148" t="s">
        <v>6157</v>
      </c>
      <c r="D714" s="320">
        <v>45433540</v>
      </c>
    </row>
    <row r="715" spans="2:4" ht="15.6">
      <c r="B715" s="345"/>
      <c r="C715" s="148" t="s">
        <v>6158</v>
      </c>
      <c r="D715" s="320">
        <v>172662900</v>
      </c>
    </row>
    <row r="716" spans="2:4" ht="15.6">
      <c r="B716" s="345"/>
      <c r="C716" s="148" t="s">
        <v>6159</v>
      </c>
      <c r="D716" s="320">
        <v>128107000</v>
      </c>
    </row>
    <row r="717" spans="2:4" ht="15.6">
      <c r="B717" s="345"/>
      <c r="C717" s="148" t="s">
        <v>6160</v>
      </c>
      <c r="D717" s="320">
        <v>91842361</v>
      </c>
    </row>
    <row r="718" spans="2:4" ht="15.6">
      <c r="B718" s="345"/>
      <c r="C718" s="148" t="s">
        <v>6161</v>
      </c>
      <c r="D718" s="320">
        <v>305263954</v>
      </c>
    </row>
    <row r="719" spans="2:4" ht="15.6">
      <c r="B719" s="345"/>
      <c r="C719" s="148" t="s">
        <v>6162</v>
      </c>
      <c r="D719" s="320">
        <v>84295000</v>
      </c>
    </row>
    <row r="720" spans="2:4" ht="15.6">
      <c r="B720" s="345"/>
      <c r="C720" s="148" t="s">
        <v>6163</v>
      </c>
      <c r="D720" s="320">
        <v>217883537</v>
      </c>
    </row>
    <row r="721" spans="2:4" ht="15.6">
      <c r="B721" s="345"/>
      <c r="C721" s="148" t="s">
        <v>6164</v>
      </c>
      <c r="D721" s="320">
        <v>37373025</v>
      </c>
    </row>
    <row r="722" spans="2:4" ht="15.6">
      <c r="B722" s="345"/>
      <c r="C722" s="148" t="s">
        <v>6165</v>
      </c>
      <c r="D722" s="320">
        <v>30294246</v>
      </c>
    </row>
    <row r="723" spans="2:4" ht="15.6">
      <c r="B723" s="345"/>
      <c r="C723" s="148" t="s">
        <v>6166</v>
      </c>
      <c r="D723" s="320">
        <v>349748945</v>
      </c>
    </row>
    <row r="724" spans="2:4" ht="15.6">
      <c r="B724" s="345"/>
      <c r="C724" s="148" t="s">
        <v>6167</v>
      </c>
      <c r="D724" s="320">
        <v>32455164</v>
      </c>
    </row>
    <row r="725" spans="2:4" ht="15.6">
      <c r="B725" s="345"/>
      <c r="C725" s="148" t="s">
        <v>6168</v>
      </c>
      <c r="D725" s="320">
        <v>300000</v>
      </c>
    </row>
    <row r="726" spans="2:4" ht="15.6">
      <c r="B726" s="345"/>
      <c r="C726" s="148" t="s">
        <v>6169</v>
      </c>
      <c r="D726" s="320">
        <v>26490478</v>
      </c>
    </row>
    <row r="727" spans="2:4" ht="15.6">
      <c r="B727" s="345"/>
      <c r="C727" s="148" t="s">
        <v>6170</v>
      </c>
      <c r="D727" s="320">
        <v>32096744</v>
      </c>
    </row>
    <row r="728" spans="2:4" ht="15.6">
      <c r="B728" s="345"/>
      <c r="C728" s="148" t="s">
        <v>6171</v>
      </c>
      <c r="D728" s="320">
        <v>90042539</v>
      </c>
    </row>
    <row r="729" spans="2:4" ht="15.6">
      <c r="B729" s="345"/>
      <c r="C729" s="148" t="s">
        <v>6172</v>
      </c>
      <c r="D729" s="320">
        <v>162607554</v>
      </c>
    </row>
    <row r="730" spans="2:4" ht="15.6">
      <c r="B730" s="345"/>
      <c r="C730" s="148" t="s">
        <v>6173</v>
      </c>
      <c r="D730" s="320">
        <v>109906995</v>
      </c>
    </row>
    <row r="731" spans="2:4" ht="15.6">
      <c r="B731" s="345"/>
      <c r="C731" s="148" t="s">
        <v>6174</v>
      </c>
      <c r="D731" s="320">
        <v>62690000</v>
      </c>
    </row>
    <row r="732" spans="2:4" ht="15.6">
      <c r="B732" s="345"/>
      <c r="C732" s="148" t="s">
        <v>6175</v>
      </c>
      <c r="D732" s="320">
        <v>183716361</v>
      </c>
    </row>
    <row r="733" spans="2:4" ht="15.6">
      <c r="B733" s="345"/>
      <c r="C733" s="148" t="s">
        <v>6176</v>
      </c>
      <c r="D733" s="320">
        <v>104240000</v>
      </c>
    </row>
    <row r="734" spans="2:4" ht="15.6">
      <c r="B734" s="345"/>
      <c r="C734" s="148" t="s">
        <v>6177</v>
      </c>
      <c r="D734" s="320">
        <v>42216250</v>
      </c>
    </row>
    <row r="735" spans="2:4" ht="15.6">
      <c r="B735" s="345"/>
      <c r="C735" s="148" t="s">
        <v>6178</v>
      </c>
      <c r="D735" s="320">
        <v>173018015</v>
      </c>
    </row>
    <row r="736" spans="2:4" ht="15.6">
      <c r="B736" s="345"/>
      <c r="C736" s="148" t="s">
        <v>6179</v>
      </c>
      <c r="D736" s="320">
        <v>68772998</v>
      </c>
    </row>
    <row r="737" spans="2:4" ht="15.6">
      <c r="B737" s="345"/>
      <c r="C737" s="148" t="s">
        <v>6180</v>
      </c>
      <c r="D737" s="320">
        <v>34574750</v>
      </c>
    </row>
    <row r="738" spans="2:4" ht="15.6">
      <c r="B738" s="345"/>
      <c r="C738" s="148" t="s">
        <v>6181</v>
      </c>
      <c r="D738" s="320">
        <v>108384000</v>
      </c>
    </row>
    <row r="739" spans="2:4" ht="15.6">
      <c r="B739" s="345"/>
      <c r="C739" s="148" t="s">
        <v>6182</v>
      </c>
      <c r="D739" s="320">
        <v>135000</v>
      </c>
    </row>
    <row r="740" spans="2:4" ht="15.6">
      <c r="B740" s="345"/>
      <c r="C740" s="148" t="s">
        <v>6183</v>
      </c>
      <c r="D740" s="320">
        <v>28657414</v>
      </c>
    </row>
    <row r="741" spans="2:4" ht="15.6">
      <c r="B741" s="345"/>
      <c r="C741" s="148" t="s">
        <v>6184</v>
      </c>
      <c r="D741" s="320">
        <v>15000000</v>
      </c>
    </row>
    <row r="742" spans="2:4" ht="15.6">
      <c r="B742" s="345"/>
      <c r="C742" s="148" t="s">
        <v>6185</v>
      </c>
      <c r="D742" s="320">
        <v>108000</v>
      </c>
    </row>
    <row r="743" spans="2:4" ht="15.6">
      <c r="B743" s="345"/>
      <c r="C743" s="148" t="s">
        <v>6186</v>
      </c>
      <c r="D743" s="320">
        <v>33989309</v>
      </c>
    </row>
    <row r="744" spans="2:4" ht="15.6">
      <c r="B744" s="345"/>
      <c r="C744" s="148" t="s">
        <v>6187</v>
      </c>
      <c r="D744" s="320">
        <v>53904000</v>
      </c>
    </row>
    <row r="745" spans="2:4" ht="15.6">
      <c r="B745" s="345"/>
      <c r="C745" s="148" t="s">
        <v>6188</v>
      </c>
      <c r="D745" s="320">
        <v>199985597</v>
      </c>
    </row>
    <row r="746" spans="2:4" ht="15.6">
      <c r="B746" s="345"/>
      <c r="C746" s="148" t="s">
        <v>6189</v>
      </c>
      <c r="D746" s="320">
        <v>25727200</v>
      </c>
    </row>
    <row r="747" spans="2:4" ht="15.6">
      <c r="B747" s="345"/>
      <c r="C747" s="148" t="s">
        <v>6190</v>
      </c>
      <c r="D747" s="320">
        <v>51970997</v>
      </c>
    </row>
    <row r="748" spans="2:4" ht="15.6">
      <c r="B748" s="345"/>
      <c r="C748" s="148" t="s">
        <v>6191</v>
      </c>
      <c r="D748" s="320">
        <v>111570581</v>
      </c>
    </row>
    <row r="749" spans="2:4" ht="15.6">
      <c r="B749" s="345"/>
      <c r="C749" s="148" t="s">
        <v>6192</v>
      </c>
      <c r="D749" s="320">
        <v>32830963</v>
      </c>
    </row>
    <row r="750" spans="2:4" ht="15.6">
      <c r="B750" s="345"/>
      <c r="C750" s="148" t="s">
        <v>6193</v>
      </c>
      <c r="D750" s="320">
        <v>193505411</v>
      </c>
    </row>
    <row r="751" spans="2:4" ht="15.6">
      <c r="B751" s="345"/>
      <c r="C751" s="148" t="s">
        <v>6194</v>
      </c>
      <c r="D751" s="320">
        <v>38551491</v>
      </c>
    </row>
    <row r="752" spans="2:4" ht="15.6">
      <c r="B752" s="345"/>
      <c r="C752" s="148" t="s">
        <v>6195</v>
      </c>
      <c r="D752" s="320">
        <v>70680000</v>
      </c>
    </row>
    <row r="753" spans="2:4" ht="15.6">
      <c r="B753" s="345"/>
      <c r="C753" s="148" t="s">
        <v>6196</v>
      </c>
      <c r="D753" s="320">
        <v>100898715</v>
      </c>
    </row>
    <row r="754" spans="2:4" ht="15.6">
      <c r="B754" s="345"/>
      <c r="C754" s="148" t="s">
        <v>6197</v>
      </c>
      <c r="D754" s="320">
        <v>85887446</v>
      </c>
    </row>
    <row r="755" spans="2:4" ht="15.6">
      <c r="B755" s="345"/>
      <c r="C755" s="148" t="s">
        <v>6198</v>
      </c>
      <c r="D755" s="320">
        <v>144458328</v>
      </c>
    </row>
    <row r="756" spans="2:4" ht="15.6">
      <c r="B756" s="345"/>
      <c r="C756" s="148" t="s">
        <v>6199</v>
      </c>
      <c r="D756" s="320">
        <v>45679173</v>
      </c>
    </row>
    <row r="757" spans="2:4" ht="15.6">
      <c r="B757" s="345"/>
      <c r="C757" s="148" t="s">
        <v>6200</v>
      </c>
      <c r="D757" s="320">
        <v>30157100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2FC6-C410-4277-B404-AA54C38D2D0B}">
  <sheetPr>
    <tabColor theme="9"/>
  </sheetPr>
  <dimension ref="A1:H292"/>
  <sheetViews>
    <sheetView workbookViewId="0">
      <selection activeCell="C285" sqref="C285:C290"/>
    </sheetView>
  </sheetViews>
  <sheetFormatPr defaultColWidth="11.42578125" defaultRowHeight="14.45"/>
  <cols>
    <col min="2" max="2" width="58.85546875" bestFit="1" customWidth="1"/>
    <col min="3" max="3" width="13.28515625" bestFit="1" customWidth="1"/>
    <col min="4" max="4" width="16.85546875" bestFit="1" customWidth="1"/>
    <col min="5" max="5" width="14.5703125" bestFit="1" customWidth="1"/>
    <col min="6" max="6" width="14.5703125" customWidth="1"/>
    <col min="7" max="7" width="17.42578125" bestFit="1" customWidth="1"/>
    <col min="8" max="8" width="16.42578125" bestFit="1" customWidth="1"/>
  </cols>
  <sheetData>
    <row r="1" spans="1:8">
      <c r="A1" t="s">
        <v>8252</v>
      </c>
      <c r="B1" s="15" t="s">
        <v>8188</v>
      </c>
      <c r="C1" s="5"/>
      <c r="D1" s="52"/>
    </row>
    <row r="2" spans="1:8">
      <c r="B2" s="175" t="s">
        <v>8168</v>
      </c>
      <c r="C2" s="175" t="s">
        <v>3</v>
      </c>
      <c r="D2" s="175" t="s">
        <v>799</v>
      </c>
      <c r="E2" s="175" t="s">
        <v>802</v>
      </c>
      <c r="F2" s="175" t="s">
        <v>6285</v>
      </c>
      <c r="G2" s="175" t="s">
        <v>794</v>
      </c>
      <c r="H2" s="175" t="s">
        <v>1450</v>
      </c>
    </row>
    <row r="3" spans="1:8">
      <c r="B3" s="134" t="s">
        <v>5</v>
      </c>
      <c r="C3" s="134" t="s">
        <v>17</v>
      </c>
      <c r="D3" s="143">
        <v>150000</v>
      </c>
      <c r="E3" s="233"/>
      <c r="F3" s="233"/>
      <c r="G3" s="233"/>
      <c r="H3" s="233"/>
    </row>
    <row r="4" spans="1:8">
      <c r="B4" s="134" t="s">
        <v>7</v>
      </c>
      <c r="C4" s="134" t="s">
        <v>6</v>
      </c>
      <c r="D4" s="143">
        <v>6880000</v>
      </c>
      <c r="E4" s="233"/>
      <c r="F4" s="233"/>
      <c r="G4" s="233"/>
      <c r="H4" s="233"/>
    </row>
    <row r="5" spans="1:8">
      <c r="B5" s="134" t="s">
        <v>8</v>
      </c>
      <c r="C5" s="134"/>
      <c r="D5" s="143">
        <v>5000000</v>
      </c>
      <c r="E5" s="233"/>
      <c r="F5" s="233"/>
      <c r="G5" s="233"/>
      <c r="H5" s="233"/>
    </row>
    <row r="6" spans="1:8">
      <c r="B6" s="134" t="s">
        <v>10</v>
      </c>
      <c r="C6" s="134" t="s">
        <v>9</v>
      </c>
      <c r="D6" s="143">
        <v>5852000</v>
      </c>
      <c r="E6" s="233"/>
      <c r="F6" s="233"/>
      <c r="G6" s="233"/>
      <c r="H6" s="233"/>
    </row>
    <row r="7" spans="1:8">
      <c r="B7" s="134" t="s">
        <v>11</v>
      </c>
      <c r="C7" s="134" t="s">
        <v>17</v>
      </c>
      <c r="D7" s="143">
        <v>31000</v>
      </c>
      <c r="E7" s="233"/>
      <c r="F7" s="233"/>
      <c r="G7" s="233"/>
      <c r="H7" s="233"/>
    </row>
    <row r="8" spans="1:8">
      <c r="B8" s="134" t="s">
        <v>12</v>
      </c>
      <c r="C8" s="134" t="s">
        <v>17</v>
      </c>
      <c r="D8" s="143">
        <v>5000000</v>
      </c>
      <c r="E8" s="233"/>
      <c r="F8" s="233"/>
      <c r="G8" s="233"/>
      <c r="H8" s="233"/>
    </row>
    <row r="9" spans="1:8">
      <c r="B9" s="134" t="s">
        <v>14</v>
      </c>
      <c r="C9" s="134" t="s">
        <v>13</v>
      </c>
      <c r="D9" s="143">
        <v>10000000</v>
      </c>
      <c r="E9" s="233"/>
      <c r="F9" s="233"/>
      <c r="G9" s="233"/>
      <c r="H9" s="233"/>
    </row>
    <row r="10" spans="1:8">
      <c r="B10" s="134" t="s">
        <v>16</v>
      </c>
      <c r="C10" s="134" t="s">
        <v>15</v>
      </c>
      <c r="D10" s="143">
        <v>976000</v>
      </c>
      <c r="E10" s="233"/>
      <c r="G10" s="318">
        <v>15956838</v>
      </c>
      <c r="H10" s="233"/>
    </row>
    <row r="11" spans="1:8">
      <c r="B11" s="134" t="s">
        <v>18</v>
      </c>
      <c r="C11" s="134" t="s">
        <v>17</v>
      </c>
      <c r="D11" s="143">
        <v>1000000</v>
      </c>
      <c r="E11" s="233"/>
      <c r="F11" s="233"/>
      <c r="G11" s="233"/>
      <c r="H11" s="233"/>
    </row>
    <row r="12" spans="1:8">
      <c r="B12" s="134" t="s">
        <v>19</v>
      </c>
      <c r="C12" s="134" t="s">
        <v>17</v>
      </c>
      <c r="D12" s="143">
        <v>800000</v>
      </c>
      <c r="E12" s="233"/>
      <c r="F12" s="233"/>
      <c r="G12" s="233"/>
      <c r="H12" s="233"/>
    </row>
    <row r="13" spans="1:8">
      <c r="B13" s="134" t="s">
        <v>20</v>
      </c>
      <c r="C13" s="134" t="s">
        <v>17</v>
      </c>
      <c r="D13" s="143">
        <v>920000</v>
      </c>
      <c r="E13" s="233"/>
      <c r="F13" s="233"/>
      <c r="G13" s="233"/>
      <c r="H13" s="233"/>
    </row>
    <row r="14" spans="1:8">
      <c r="B14" s="134" t="s">
        <v>22</v>
      </c>
      <c r="C14" s="134" t="s">
        <v>21</v>
      </c>
      <c r="D14" s="143">
        <v>5000000</v>
      </c>
      <c r="E14" s="233"/>
      <c r="F14" s="233"/>
      <c r="G14" s="233"/>
      <c r="H14" s="233"/>
    </row>
    <row r="15" spans="1:8">
      <c r="B15" s="134" t="s">
        <v>23</v>
      </c>
      <c r="C15" s="134" t="s">
        <v>17</v>
      </c>
      <c r="D15" s="143">
        <v>780000</v>
      </c>
      <c r="E15" s="233"/>
      <c r="F15" s="233"/>
      <c r="G15" s="233"/>
      <c r="H15" s="233"/>
    </row>
    <row r="16" spans="1:8">
      <c r="B16" s="134" t="s">
        <v>25</v>
      </c>
      <c r="C16" s="134" t="s">
        <v>24</v>
      </c>
      <c r="D16" s="143">
        <v>120000</v>
      </c>
      <c r="E16" s="233"/>
      <c r="F16" s="233"/>
      <c r="G16" s="233"/>
      <c r="H16" s="233"/>
    </row>
    <row r="17" spans="2:8">
      <c r="B17" s="134" t="s">
        <v>27</v>
      </c>
      <c r="C17" s="134" t="s">
        <v>26</v>
      </c>
      <c r="D17" s="143">
        <v>15000000</v>
      </c>
      <c r="E17" s="233"/>
      <c r="F17" s="233"/>
      <c r="G17" s="233"/>
      <c r="H17" s="233"/>
    </row>
    <row r="18" spans="2:8">
      <c r="B18" s="134" t="s">
        <v>28</v>
      </c>
      <c r="C18" s="134" t="s">
        <v>17</v>
      </c>
      <c r="D18" s="143">
        <v>110000</v>
      </c>
      <c r="E18" s="233"/>
      <c r="F18" s="233"/>
      <c r="G18" s="233"/>
      <c r="H18" s="233"/>
    </row>
    <row r="19" spans="2:8">
      <c r="B19" s="134" t="s">
        <v>29</v>
      </c>
      <c r="C19" s="134" t="s">
        <v>17</v>
      </c>
      <c r="D19" s="143">
        <v>50000</v>
      </c>
      <c r="E19" s="233"/>
      <c r="F19" s="233"/>
      <c r="G19" s="233"/>
      <c r="H19" s="233"/>
    </row>
    <row r="20" spans="2:8">
      <c r="B20" s="134" t="s">
        <v>30</v>
      </c>
      <c r="C20" s="134" t="s">
        <v>17</v>
      </c>
      <c r="D20" s="143">
        <v>5000000</v>
      </c>
      <c r="E20" s="233"/>
      <c r="F20" s="233"/>
      <c r="G20" s="233"/>
      <c r="H20" s="233"/>
    </row>
    <row r="21" spans="2:8">
      <c r="B21" s="134" t="s">
        <v>31</v>
      </c>
      <c r="C21" s="134" t="s">
        <v>17</v>
      </c>
      <c r="D21" s="143">
        <v>15050000</v>
      </c>
      <c r="E21" s="233"/>
      <c r="F21" s="233"/>
      <c r="G21" s="233"/>
      <c r="H21" s="233"/>
    </row>
    <row r="22" spans="2:8">
      <c r="B22" s="134" t="s">
        <v>33</v>
      </c>
      <c r="C22" s="134" t="s">
        <v>32</v>
      </c>
      <c r="D22" s="143">
        <v>2384300</v>
      </c>
      <c r="E22" s="233"/>
      <c r="G22" s="318">
        <v>1210671</v>
      </c>
      <c r="H22" s="233"/>
    </row>
    <row r="23" spans="2:8">
      <c r="B23" s="134" t="s">
        <v>35</v>
      </c>
      <c r="C23" s="134" t="s">
        <v>34</v>
      </c>
      <c r="D23" s="143">
        <v>260000</v>
      </c>
      <c r="E23" s="306">
        <v>796330723</v>
      </c>
      <c r="F23" s="233"/>
      <c r="G23" s="318">
        <v>1425814956</v>
      </c>
      <c r="H23" s="233"/>
    </row>
    <row r="24" spans="2:8">
      <c r="B24" s="134" t="s">
        <v>36</v>
      </c>
      <c r="C24" s="134" t="s">
        <v>17</v>
      </c>
      <c r="D24" s="143">
        <v>15800000</v>
      </c>
      <c r="E24" s="233"/>
      <c r="F24" s="233"/>
      <c r="G24" s="233"/>
      <c r="H24" s="233"/>
    </row>
    <row r="25" spans="2:8">
      <c r="B25" s="134" t="s">
        <v>37</v>
      </c>
      <c r="C25" s="134" t="s">
        <v>17</v>
      </c>
      <c r="D25" s="143">
        <v>500000</v>
      </c>
      <c r="E25" s="233"/>
      <c r="F25" s="233"/>
      <c r="G25" s="233"/>
      <c r="H25" s="233"/>
    </row>
    <row r="26" spans="2:8">
      <c r="B26" s="134" t="s">
        <v>38</v>
      </c>
      <c r="C26" s="134" t="s">
        <v>17</v>
      </c>
      <c r="D26" s="143">
        <v>15000000</v>
      </c>
      <c r="E26" s="233"/>
      <c r="F26" s="233"/>
      <c r="G26" s="233"/>
      <c r="H26" s="233"/>
    </row>
    <row r="27" spans="2:8">
      <c r="B27" s="134" t="s">
        <v>40</v>
      </c>
      <c r="C27" s="134" t="s">
        <v>39</v>
      </c>
      <c r="D27" s="143">
        <v>21600000</v>
      </c>
      <c r="E27" s="233"/>
      <c r="F27" s="233"/>
      <c r="G27" s="233"/>
      <c r="H27" s="233"/>
    </row>
    <row r="28" spans="2:8">
      <c r="B28" s="134" t="s">
        <v>42</v>
      </c>
      <c r="C28" s="134" t="s">
        <v>41</v>
      </c>
      <c r="D28" s="143">
        <v>5088000</v>
      </c>
      <c r="E28" s="233"/>
      <c r="F28" s="233"/>
      <c r="G28" s="233"/>
      <c r="H28" s="233"/>
    </row>
    <row r="29" spans="2:8">
      <c r="B29" s="134" t="s">
        <v>43</v>
      </c>
      <c r="C29" s="134" t="s">
        <v>17</v>
      </c>
      <c r="D29" s="143">
        <v>15000000</v>
      </c>
      <c r="E29" s="233"/>
      <c r="F29" s="233"/>
      <c r="G29" s="233"/>
      <c r="H29" s="233"/>
    </row>
    <row r="30" spans="2:8">
      <c r="B30" s="134" t="s">
        <v>44</v>
      </c>
      <c r="C30" s="134" t="s">
        <v>17</v>
      </c>
      <c r="D30" s="143">
        <v>6000000</v>
      </c>
      <c r="E30" s="233"/>
      <c r="F30" s="233"/>
      <c r="G30" s="233"/>
      <c r="H30" s="233"/>
    </row>
    <row r="31" spans="2:8">
      <c r="B31" s="134" t="s">
        <v>45</v>
      </c>
      <c r="C31" s="134" t="s">
        <v>17</v>
      </c>
      <c r="D31" s="143">
        <v>100000</v>
      </c>
      <c r="E31" s="233"/>
      <c r="F31" s="233"/>
      <c r="G31" s="233"/>
      <c r="H31" s="233"/>
    </row>
    <row r="32" spans="2:8">
      <c r="B32" s="134" t="s">
        <v>46</v>
      </c>
      <c r="C32" s="134" t="s">
        <v>17</v>
      </c>
      <c r="D32" s="143">
        <v>256000</v>
      </c>
      <c r="E32" s="233"/>
      <c r="F32" s="233"/>
      <c r="G32" s="233"/>
      <c r="H32" s="233"/>
    </row>
    <row r="33" spans="2:8">
      <c r="B33" s="134" t="s">
        <v>47</v>
      </c>
      <c r="C33" s="134" t="s">
        <v>17</v>
      </c>
      <c r="D33" s="143">
        <v>50000</v>
      </c>
      <c r="E33" s="233"/>
      <c r="F33" s="233"/>
      <c r="G33" s="233"/>
      <c r="H33" s="233"/>
    </row>
    <row r="34" spans="2:8">
      <c r="B34" s="134" t="s">
        <v>48</v>
      </c>
      <c r="C34" s="134" t="s">
        <v>17</v>
      </c>
      <c r="D34" s="143">
        <v>50000</v>
      </c>
      <c r="E34" s="233"/>
      <c r="F34" s="233"/>
      <c r="G34" s="233"/>
      <c r="H34" s="233"/>
    </row>
    <row r="35" spans="2:8">
      <c r="B35" s="134" t="s">
        <v>49</v>
      </c>
      <c r="C35" s="134" t="s">
        <v>17</v>
      </c>
      <c r="D35" s="143">
        <v>5100000</v>
      </c>
      <c r="E35" s="233"/>
      <c r="F35" s="233"/>
      <c r="G35" s="233"/>
      <c r="H35" s="233"/>
    </row>
    <row r="36" spans="2:8">
      <c r="B36" s="134" t="s">
        <v>51</v>
      </c>
      <c r="C36" s="134" t="s">
        <v>50</v>
      </c>
      <c r="D36" s="143">
        <v>101431000</v>
      </c>
      <c r="E36" s="233"/>
      <c r="G36" s="318">
        <v>114304642</v>
      </c>
      <c r="H36" s="233"/>
    </row>
    <row r="37" spans="2:8">
      <c r="B37" s="134" t="s">
        <v>53</v>
      </c>
      <c r="C37" s="134" t="s">
        <v>52</v>
      </c>
      <c r="D37" s="143">
        <v>5000000</v>
      </c>
      <c r="E37" s="233"/>
      <c r="F37" s="233"/>
      <c r="G37" s="233"/>
      <c r="H37" s="233"/>
    </row>
    <row r="38" spans="2:8">
      <c r="B38" s="134" t="s">
        <v>55</v>
      </c>
      <c r="C38" s="134" t="s">
        <v>54</v>
      </c>
      <c r="D38" s="143">
        <v>600000</v>
      </c>
      <c r="E38" s="233"/>
      <c r="F38" s="233"/>
      <c r="G38" s="233"/>
      <c r="H38" s="233"/>
    </row>
    <row r="39" spans="2:8">
      <c r="B39" s="134" t="s">
        <v>56</v>
      </c>
      <c r="C39" s="134" t="s">
        <v>17</v>
      </c>
      <c r="D39" s="143">
        <v>5050000</v>
      </c>
      <c r="E39" s="233"/>
      <c r="F39" s="233"/>
      <c r="G39" s="233"/>
      <c r="H39" s="233"/>
    </row>
    <row r="40" spans="2:8">
      <c r="B40" s="134" t="s">
        <v>57</v>
      </c>
      <c r="C40" s="134" t="s">
        <v>17</v>
      </c>
      <c r="D40" s="143">
        <v>6304000</v>
      </c>
      <c r="E40" s="233"/>
      <c r="F40" s="233"/>
      <c r="G40" s="233"/>
      <c r="H40" s="233"/>
    </row>
    <row r="41" spans="2:8">
      <c r="B41" s="134" t="s">
        <v>58</v>
      </c>
      <c r="C41" s="134" t="s">
        <v>17</v>
      </c>
      <c r="D41" s="143">
        <v>50000</v>
      </c>
      <c r="E41" s="233"/>
      <c r="F41" s="233"/>
      <c r="G41" s="233"/>
      <c r="H41" s="233"/>
    </row>
    <row r="42" spans="2:8">
      <c r="B42" s="134" t="s">
        <v>59</v>
      </c>
      <c r="C42" s="134" t="s">
        <v>17</v>
      </c>
      <c r="D42" s="143">
        <v>5000000</v>
      </c>
      <c r="E42" s="233"/>
      <c r="F42" s="233"/>
      <c r="G42" s="233"/>
      <c r="H42" s="233"/>
    </row>
    <row r="43" spans="2:8">
      <c r="B43" s="134" t="s">
        <v>60</v>
      </c>
      <c r="C43" s="134" t="s">
        <v>17</v>
      </c>
      <c r="D43" s="143">
        <v>50000</v>
      </c>
      <c r="E43" s="233"/>
      <c r="F43" s="233"/>
      <c r="G43" s="233"/>
      <c r="H43" s="233"/>
    </row>
    <row r="44" spans="2:8">
      <c r="B44" s="134" t="s">
        <v>61</v>
      </c>
      <c r="C44" s="134" t="s">
        <v>17</v>
      </c>
      <c r="D44" s="143">
        <v>500000</v>
      </c>
      <c r="E44" s="233"/>
      <c r="F44" s="233"/>
      <c r="G44" s="233"/>
      <c r="H44" s="233"/>
    </row>
    <row r="45" spans="2:8">
      <c r="B45" s="134" t="s">
        <v>63</v>
      </c>
      <c r="C45" s="134" t="s">
        <v>62</v>
      </c>
      <c r="D45" s="143">
        <v>5924000</v>
      </c>
      <c r="E45" s="233"/>
      <c r="F45" s="233"/>
      <c r="G45" s="233"/>
      <c r="H45" s="233"/>
    </row>
    <row r="46" spans="2:8">
      <c r="B46" s="134" t="s">
        <v>65</v>
      </c>
      <c r="C46" s="134" t="s">
        <v>64</v>
      </c>
      <c r="D46" s="143">
        <v>9500000</v>
      </c>
      <c r="E46" s="233"/>
      <c r="F46" s="233"/>
      <c r="G46" s="233"/>
      <c r="H46" s="233"/>
    </row>
    <row r="47" spans="2:8">
      <c r="B47" s="134" t="s">
        <v>66</v>
      </c>
      <c r="C47" s="134" t="s">
        <v>17</v>
      </c>
      <c r="D47" s="143">
        <v>11300000</v>
      </c>
      <c r="E47" s="233"/>
      <c r="F47" s="233"/>
      <c r="G47" s="233"/>
      <c r="H47" s="233"/>
    </row>
    <row r="48" spans="2:8">
      <c r="B48" s="134" t="s">
        <v>67</v>
      </c>
      <c r="C48" s="134" t="s">
        <v>17</v>
      </c>
      <c r="D48" s="143">
        <v>50000</v>
      </c>
      <c r="E48" s="233"/>
      <c r="F48" s="233"/>
      <c r="G48" s="233"/>
      <c r="H48" s="233"/>
    </row>
    <row r="49" spans="2:8">
      <c r="B49" s="134" t="s">
        <v>69</v>
      </c>
      <c r="C49" s="134" t="s">
        <v>68</v>
      </c>
      <c r="D49" s="143">
        <v>12000000</v>
      </c>
      <c r="E49" s="233"/>
      <c r="F49" s="233"/>
      <c r="G49" s="233"/>
      <c r="H49" s="233"/>
    </row>
    <row r="50" spans="2:8">
      <c r="B50" s="134" t="s">
        <v>70</v>
      </c>
      <c r="C50" s="134" t="s">
        <v>17</v>
      </c>
      <c r="D50" s="143">
        <v>184000</v>
      </c>
      <c r="E50" s="233"/>
      <c r="F50" s="233"/>
      <c r="G50" s="233"/>
      <c r="H50" s="233"/>
    </row>
    <row r="51" spans="2:8">
      <c r="B51" s="134" t="s">
        <v>71</v>
      </c>
      <c r="C51" s="134" t="s">
        <v>17</v>
      </c>
      <c r="D51" s="143">
        <v>500000</v>
      </c>
      <c r="E51" s="233"/>
      <c r="F51" s="233"/>
      <c r="G51" s="233"/>
      <c r="H51" s="233"/>
    </row>
    <row r="52" spans="2:8">
      <c r="B52" s="134" t="s">
        <v>72</v>
      </c>
      <c r="C52" s="134" t="s">
        <v>17</v>
      </c>
      <c r="D52" s="143">
        <v>6500000</v>
      </c>
      <c r="E52" s="233"/>
      <c r="F52" s="233"/>
      <c r="G52" s="233"/>
      <c r="H52" s="233"/>
    </row>
    <row r="53" spans="2:8">
      <c r="B53" s="134" t="s">
        <v>73</v>
      </c>
      <c r="C53" s="134" t="s">
        <v>17</v>
      </c>
      <c r="D53" s="143">
        <v>1600000</v>
      </c>
      <c r="E53" s="233"/>
      <c r="F53" s="233"/>
      <c r="G53" s="233"/>
      <c r="H53" s="233"/>
    </row>
    <row r="54" spans="2:8">
      <c r="B54" s="134" t="s">
        <v>74</v>
      </c>
      <c r="C54" s="134" t="s">
        <v>17</v>
      </c>
      <c r="D54" s="143">
        <v>345000</v>
      </c>
      <c r="E54" s="233"/>
      <c r="F54" s="233"/>
      <c r="G54" s="233"/>
      <c r="H54" s="233"/>
    </row>
    <row r="55" spans="2:8">
      <c r="B55" s="134" t="s">
        <v>75</v>
      </c>
      <c r="C55" s="134" t="s">
        <v>17</v>
      </c>
      <c r="D55" s="143">
        <v>50000</v>
      </c>
      <c r="E55" s="233"/>
      <c r="F55" s="233"/>
      <c r="G55" s="233"/>
      <c r="H55" s="233"/>
    </row>
    <row r="56" spans="2:8">
      <c r="B56" s="134" t="s">
        <v>77</v>
      </c>
      <c r="C56" s="134" t="s">
        <v>76</v>
      </c>
      <c r="D56" s="143">
        <v>13375540</v>
      </c>
      <c r="E56" s="233"/>
      <c r="G56" s="318">
        <v>14059890</v>
      </c>
      <c r="H56" s="233"/>
    </row>
    <row r="57" spans="2:8">
      <c r="B57" s="134" t="s">
        <v>78</v>
      </c>
      <c r="C57" s="134" t="s">
        <v>17</v>
      </c>
      <c r="D57" s="143">
        <v>50000</v>
      </c>
      <c r="E57" s="233"/>
      <c r="F57" s="233"/>
      <c r="G57" s="233"/>
      <c r="H57" s="233"/>
    </row>
    <row r="58" spans="2:8">
      <c r="B58" s="134" t="s">
        <v>79</v>
      </c>
      <c r="C58" s="134" t="s">
        <v>17</v>
      </c>
      <c r="D58" s="143">
        <v>50000</v>
      </c>
      <c r="E58" s="233"/>
      <c r="F58" s="233"/>
      <c r="G58" s="233"/>
      <c r="H58" s="233"/>
    </row>
    <row r="59" spans="2:8">
      <c r="B59" s="134" t="s">
        <v>81</v>
      </c>
      <c r="C59" s="134" t="s">
        <v>80</v>
      </c>
      <c r="D59" s="143">
        <v>1545000</v>
      </c>
      <c r="E59" s="233"/>
      <c r="F59" s="233"/>
      <c r="G59" s="233"/>
      <c r="H59" s="233"/>
    </row>
    <row r="60" spans="2:8">
      <c r="B60" s="134" t="s">
        <v>82</v>
      </c>
      <c r="C60" s="134" t="s">
        <v>17</v>
      </c>
      <c r="D60" s="143">
        <v>1000000</v>
      </c>
      <c r="E60" s="233"/>
      <c r="F60" s="233"/>
      <c r="G60" s="233"/>
      <c r="H60" s="233"/>
    </row>
    <row r="61" spans="2:8">
      <c r="B61" s="134" t="s">
        <v>84</v>
      </c>
      <c r="C61" s="134" t="s">
        <v>83</v>
      </c>
      <c r="D61" s="143">
        <v>80000</v>
      </c>
      <c r="E61" s="233"/>
      <c r="G61" s="318">
        <v>2433193</v>
      </c>
      <c r="H61" s="233"/>
    </row>
    <row r="62" spans="2:8">
      <c r="B62" s="134" t="s">
        <v>85</v>
      </c>
      <c r="C62" s="134" t="s">
        <v>17</v>
      </c>
      <c r="D62" s="143">
        <v>5000000</v>
      </c>
      <c r="E62" s="233"/>
      <c r="F62" s="233"/>
      <c r="G62" s="233"/>
      <c r="H62" s="233"/>
    </row>
    <row r="63" spans="2:8">
      <c r="B63" s="134" t="s">
        <v>87</v>
      </c>
      <c r="C63" s="134" t="s">
        <v>86</v>
      </c>
      <c r="D63" s="143">
        <v>3370000</v>
      </c>
      <c r="E63" s="233"/>
      <c r="F63" s="233"/>
      <c r="G63" s="233"/>
      <c r="H63" s="233"/>
    </row>
    <row r="64" spans="2:8">
      <c r="B64" s="134" t="s">
        <v>89</v>
      </c>
      <c r="C64" s="134" t="s">
        <v>88</v>
      </c>
      <c r="D64" s="143">
        <v>1929000</v>
      </c>
      <c r="E64" s="233"/>
      <c r="G64" s="318">
        <v>5415354</v>
      </c>
      <c r="H64" s="233"/>
    </row>
    <row r="65" spans="2:8">
      <c r="B65" s="134" t="s">
        <v>91</v>
      </c>
      <c r="C65" s="134" t="s">
        <v>90</v>
      </c>
      <c r="D65" s="143">
        <v>250000</v>
      </c>
      <c r="E65" s="233"/>
      <c r="F65" s="233"/>
      <c r="G65" s="233"/>
      <c r="H65" s="233"/>
    </row>
    <row r="66" spans="2:8">
      <c r="B66" s="134" t="s">
        <v>93</v>
      </c>
      <c r="C66" s="134" t="s">
        <v>92</v>
      </c>
      <c r="D66" s="143">
        <v>31925000</v>
      </c>
      <c r="E66" s="233"/>
      <c r="G66" s="318">
        <v>1577948</v>
      </c>
      <c r="H66" s="233"/>
    </row>
    <row r="67" spans="2:8">
      <c r="B67" s="134" t="s">
        <v>94</v>
      </c>
      <c r="C67" s="134" t="s">
        <v>17</v>
      </c>
      <c r="D67" s="143">
        <v>50000</v>
      </c>
      <c r="E67" s="233"/>
      <c r="F67" s="233"/>
      <c r="G67" s="233"/>
      <c r="H67" s="233"/>
    </row>
    <row r="68" spans="2:8">
      <c r="B68" s="134" t="s">
        <v>95</v>
      </c>
      <c r="C68" s="134" t="s">
        <v>17</v>
      </c>
      <c r="D68" s="143">
        <v>1305000</v>
      </c>
      <c r="E68" s="233"/>
      <c r="F68" s="233"/>
      <c r="G68" s="233"/>
      <c r="H68" s="233"/>
    </row>
    <row r="69" spans="2:8">
      <c r="B69" s="134" t="s">
        <v>97</v>
      </c>
      <c r="C69" s="134" t="s">
        <v>96</v>
      </c>
      <c r="D69" s="143">
        <v>5000000</v>
      </c>
      <c r="E69" s="233"/>
      <c r="F69" s="233"/>
      <c r="G69" s="233"/>
      <c r="H69" s="233"/>
    </row>
    <row r="70" spans="2:8">
      <c r="B70" s="134" t="s">
        <v>99</v>
      </c>
      <c r="C70" s="134" t="s">
        <v>98</v>
      </c>
      <c r="D70" s="143">
        <v>18000000</v>
      </c>
      <c r="E70" s="233"/>
      <c r="F70" s="233"/>
      <c r="G70" s="233"/>
      <c r="H70" s="233"/>
    </row>
    <row r="71" spans="2:8">
      <c r="B71" s="134" t="s">
        <v>100</v>
      </c>
      <c r="C71" s="134" t="s">
        <v>17</v>
      </c>
      <c r="D71" s="143">
        <v>50000</v>
      </c>
      <c r="E71" s="233"/>
      <c r="F71" s="233"/>
      <c r="G71" s="233"/>
      <c r="H71" s="233"/>
    </row>
    <row r="72" spans="2:8">
      <c r="B72" s="134" t="s">
        <v>101</v>
      </c>
      <c r="C72" s="134" t="s">
        <v>17</v>
      </c>
      <c r="D72" s="143">
        <v>5050000</v>
      </c>
      <c r="E72" s="233"/>
      <c r="F72" s="233"/>
      <c r="G72" s="233"/>
      <c r="H72" s="233"/>
    </row>
    <row r="73" spans="2:8">
      <c r="B73" s="134" t="s">
        <v>102</v>
      </c>
      <c r="C73" s="134" t="s">
        <v>17</v>
      </c>
      <c r="D73" s="143">
        <v>11000000</v>
      </c>
      <c r="E73" s="233"/>
      <c r="F73" s="233"/>
      <c r="G73" s="233"/>
      <c r="H73" s="233"/>
    </row>
    <row r="74" spans="2:8">
      <c r="B74" s="134" t="s">
        <v>103</v>
      </c>
      <c r="C74" s="134" t="s">
        <v>17</v>
      </c>
      <c r="D74" s="143">
        <v>31709000</v>
      </c>
      <c r="E74" s="233"/>
      <c r="F74" s="233"/>
      <c r="G74" s="233"/>
      <c r="H74" s="233"/>
    </row>
    <row r="75" spans="2:8">
      <c r="B75" s="134" t="s">
        <v>104</v>
      </c>
      <c r="C75" s="134" t="s">
        <v>17</v>
      </c>
      <c r="D75" s="143">
        <v>38100000</v>
      </c>
      <c r="E75" s="233"/>
      <c r="F75" s="233"/>
      <c r="G75" s="233"/>
      <c r="H75" s="233"/>
    </row>
    <row r="76" spans="2:8">
      <c r="B76" s="134" t="s">
        <v>105</v>
      </c>
      <c r="C76" s="134" t="s">
        <v>17</v>
      </c>
      <c r="D76" s="143">
        <v>471200</v>
      </c>
      <c r="E76" s="233"/>
      <c r="F76" s="233"/>
      <c r="G76" s="233"/>
      <c r="H76" s="233"/>
    </row>
    <row r="77" spans="2:8">
      <c r="B77" s="134" t="s">
        <v>106</v>
      </c>
      <c r="C77" s="134" t="s">
        <v>17</v>
      </c>
      <c r="D77" s="143">
        <v>20000000</v>
      </c>
      <c r="E77" s="233"/>
      <c r="F77" s="233"/>
      <c r="G77" s="233"/>
      <c r="H77" s="233"/>
    </row>
    <row r="78" spans="2:8">
      <c r="B78" s="134" t="s">
        <v>107</v>
      </c>
      <c r="C78" s="134" t="s">
        <v>17</v>
      </c>
      <c r="D78" s="143">
        <v>50000</v>
      </c>
      <c r="E78" s="233"/>
      <c r="F78" s="233"/>
      <c r="G78" s="233"/>
      <c r="H78" s="233"/>
    </row>
    <row r="79" spans="2:8">
      <c r="B79" s="134" t="s">
        <v>109</v>
      </c>
      <c r="C79" s="134" t="s">
        <v>108</v>
      </c>
      <c r="D79" s="143">
        <v>1500000</v>
      </c>
      <c r="E79" s="233"/>
      <c r="G79" s="318">
        <v>75000</v>
      </c>
      <c r="H79" s="233"/>
    </row>
    <row r="80" spans="2:8">
      <c r="B80" s="134" t="s">
        <v>110</v>
      </c>
      <c r="C80" s="134" t="s">
        <v>17</v>
      </c>
      <c r="D80" s="143">
        <v>5000000</v>
      </c>
      <c r="E80" s="233"/>
      <c r="F80" s="233"/>
      <c r="G80" s="233"/>
      <c r="H80" s="233"/>
    </row>
    <row r="81" spans="2:8">
      <c r="B81" s="134" t="s">
        <v>111</v>
      </c>
      <c r="C81" s="134" t="s">
        <v>17</v>
      </c>
      <c r="D81" s="143">
        <v>50000</v>
      </c>
      <c r="E81" s="233"/>
      <c r="F81" s="233"/>
      <c r="G81" s="233"/>
      <c r="H81" s="233"/>
    </row>
    <row r="82" spans="2:8">
      <c r="B82" s="134" t="s">
        <v>113</v>
      </c>
      <c r="C82" s="134" t="s">
        <v>112</v>
      </c>
      <c r="D82" s="143">
        <v>50000</v>
      </c>
      <c r="E82" s="233"/>
      <c r="F82" s="233"/>
      <c r="G82" s="233"/>
      <c r="H82" s="233"/>
    </row>
    <row r="83" spans="2:8">
      <c r="B83" s="134" t="s">
        <v>114</v>
      </c>
      <c r="C83" s="134" t="s">
        <v>17</v>
      </c>
      <c r="D83" s="143">
        <v>1000000</v>
      </c>
      <c r="E83" s="233"/>
      <c r="F83" s="233"/>
      <c r="G83" s="233"/>
      <c r="H83" s="233"/>
    </row>
    <row r="84" spans="2:8">
      <c r="B84" s="134" t="s">
        <v>115</v>
      </c>
      <c r="C84" s="134" t="s">
        <v>17</v>
      </c>
      <c r="D84" s="143">
        <v>50000</v>
      </c>
      <c r="E84" s="233"/>
      <c r="F84" s="233"/>
      <c r="G84" s="233"/>
      <c r="H84" s="233"/>
    </row>
    <row r="85" spans="2:8">
      <c r="B85" s="134" t="s">
        <v>116</v>
      </c>
      <c r="C85" s="134" t="s">
        <v>17</v>
      </c>
      <c r="D85" s="143">
        <v>5000000</v>
      </c>
      <c r="E85" s="233"/>
      <c r="F85" s="233"/>
      <c r="G85" s="233"/>
      <c r="H85" s="233"/>
    </row>
    <row r="86" spans="2:8">
      <c r="B86" s="134" t="s">
        <v>118</v>
      </c>
      <c r="C86" s="134" t="s">
        <v>117</v>
      </c>
      <c r="D86" s="143">
        <v>7000000</v>
      </c>
      <c r="E86" s="233"/>
      <c r="F86" s="233"/>
      <c r="G86" s="233"/>
      <c r="H86" s="233"/>
    </row>
    <row r="87" spans="2:8">
      <c r="B87" s="134" t="s">
        <v>120</v>
      </c>
      <c r="C87" s="134" t="s">
        <v>119</v>
      </c>
      <c r="D87" s="143">
        <v>1485000</v>
      </c>
      <c r="E87" s="233"/>
      <c r="F87" s="233"/>
      <c r="G87" s="233"/>
      <c r="H87" s="233"/>
    </row>
    <row r="88" spans="2:8">
      <c r="B88" s="134" t="s">
        <v>121</v>
      </c>
      <c r="C88" s="134" t="s">
        <v>17</v>
      </c>
      <c r="D88" s="143">
        <v>5000000</v>
      </c>
      <c r="E88" s="233"/>
      <c r="F88" s="233"/>
      <c r="G88" s="233"/>
      <c r="H88" s="233"/>
    </row>
    <row r="89" spans="2:8">
      <c r="B89" s="134" t="s">
        <v>122</v>
      </c>
      <c r="C89" s="134" t="s">
        <v>17</v>
      </c>
      <c r="D89" s="143">
        <v>5112000</v>
      </c>
      <c r="E89" s="233"/>
      <c r="F89" s="233"/>
      <c r="G89" s="233"/>
      <c r="H89" s="233"/>
    </row>
    <row r="90" spans="2:8">
      <c r="B90" s="134" t="s">
        <v>123</v>
      </c>
      <c r="C90" s="134" t="s">
        <v>17</v>
      </c>
      <c r="D90" s="143">
        <v>4100000</v>
      </c>
      <c r="E90" s="233"/>
      <c r="F90" s="233"/>
      <c r="G90" s="233"/>
      <c r="H90" s="233"/>
    </row>
    <row r="91" spans="2:8">
      <c r="B91" s="134" t="s">
        <v>124</v>
      </c>
      <c r="C91" s="134" t="s">
        <v>17</v>
      </c>
      <c r="D91" s="143">
        <v>500000</v>
      </c>
      <c r="E91" s="233"/>
      <c r="F91" s="233"/>
      <c r="G91" s="233"/>
      <c r="H91" s="233"/>
    </row>
    <row r="92" spans="2:8">
      <c r="B92" s="134" t="s">
        <v>126</v>
      </c>
      <c r="C92" s="134" t="s">
        <v>125</v>
      </c>
      <c r="D92" s="143">
        <v>16996000</v>
      </c>
      <c r="E92" s="233"/>
      <c r="F92" s="233"/>
      <c r="G92" s="233"/>
      <c r="H92" s="233"/>
    </row>
    <row r="93" spans="2:8">
      <c r="B93" s="134" t="s">
        <v>128</v>
      </c>
      <c r="C93" s="134" t="s">
        <v>127</v>
      </c>
      <c r="D93" s="143">
        <v>6220000</v>
      </c>
      <c r="E93" s="233"/>
      <c r="F93" s="233"/>
      <c r="G93" s="233"/>
      <c r="H93" s="233"/>
    </row>
    <row r="94" spans="2:8">
      <c r="B94" s="134" t="s">
        <v>130</v>
      </c>
      <c r="C94" s="134" t="s">
        <v>129</v>
      </c>
      <c r="D94" s="143">
        <v>15050000</v>
      </c>
      <c r="E94" s="233"/>
      <c r="F94" s="233"/>
      <c r="G94" s="233"/>
      <c r="H94" s="233"/>
    </row>
    <row r="95" spans="2:8">
      <c r="B95" s="134" t="s">
        <v>131</v>
      </c>
      <c r="C95" s="134" t="s">
        <v>17</v>
      </c>
      <c r="D95" s="143">
        <v>630000</v>
      </c>
      <c r="E95" s="233"/>
      <c r="F95" s="233"/>
      <c r="G95" s="233"/>
      <c r="H95" s="233"/>
    </row>
    <row r="96" spans="2:8">
      <c r="B96" s="134" t="s">
        <v>133</v>
      </c>
      <c r="C96" s="134" t="s">
        <v>132</v>
      </c>
      <c r="D96" s="143">
        <v>4334500</v>
      </c>
      <c r="E96" s="233"/>
      <c r="F96" s="233"/>
      <c r="G96" s="233"/>
      <c r="H96" s="233"/>
    </row>
    <row r="97" spans="2:8">
      <c r="B97" s="134" t="s">
        <v>134</v>
      </c>
      <c r="C97" s="134"/>
      <c r="D97" s="143">
        <v>5000000</v>
      </c>
      <c r="E97" s="233"/>
      <c r="F97" s="233"/>
      <c r="G97" s="233"/>
      <c r="H97" s="233"/>
    </row>
    <row r="98" spans="2:8">
      <c r="B98" s="134" t="s">
        <v>136</v>
      </c>
      <c r="C98" s="134" t="s">
        <v>135</v>
      </c>
      <c r="D98" s="143">
        <v>5000000</v>
      </c>
      <c r="E98" s="233"/>
      <c r="F98" s="233"/>
      <c r="G98" s="233"/>
      <c r="H98" s="233"/>
    </row>
    <row r="99" spans="2:8">
      <c r="B99" s="134" t="s">
        <v>138</v>
      </c>
      <c r="C99" s="134" t="s">
        <v>137</v>
      </c>
      <c r="D99" s="143">
        <v>5000000</v>
      </c>
      <c r="E99" s="233"/>
      <c r="F99" s="233"/>
      <c r="G99" s="233"/>
      <c r="H99" s="233"/>
    </row>
    <row r="100" spans="2:8">
      <c r="B100" s="134" t="s">
        <v>139</v>
      </c>
      <c r="C100" s="134" t="s">
        <v>17</v>
      </c>
      <c r="D100" s="143">
        <v>7100000</v>
      </c>
      <c r="E100" s="233"/>
      <c r="F100" s="233"/>
      <c r="G100" s="233"/>
      <c r="H100" s="233"/>
    </row>
    <row r="101" spans="2:8">
      <c r="B101" s="134" t="s">
        <v>140</v>
      </c>
      <c r="C101" s="134" t="s">
        <v>17</v>
      </c>
      <c r="D101" s="143">
        <v>5000000</v>
      </c>
      <c r="E101" s="233"/>
      <c r="F101" s="233"/>
      <c r="G101" s="233"/>
      <c r="H101" s="233"/>
    </row>
    <row r="102" spans="2:8">
      <c r="B102" s="134" t="s">
        <v>141</v>
      </c>
      <c r="C102" s="134" t="s">
        <v>17</v>
      </c>
      <c r="D102" s="143">
        <v>10000000</v>
      </c>
      <c r="E102" s="233"/>
      <c r="F102" s="233"/>
      <c r="G102" s="233"/>
      <c r="H102" s="233"/>
    </row>
    <row r="103" spans="2:8">
      <c r="B103" s="134" t="s">
        <v>142</v>
      </c>
      <c r="C103" s="134" t="s">
        <v>17</v>
      </c>
      <c r="D103" s="143">
        <v>15600000</v>
      </c>
      <c r="E103" s="233"/>
      <c r="F103" s="233"/>
      <c r="G103" s="233"/>
      <c r="H103" s="233"/>
    </row>
    <row r="104" spans="2:8">
      <c r="B104" s="134" t="s">
        <v>144</v>
      </c>
      <c r="C104" s="134" t="s">
        <v>143</v>
      </c>
      <c r="D104" s="143">
        <v>625000</v>
      </c>
      <c r="E104" s="233"/>
      <c r="F104" s="233"/>
      <c r="G104" s="233"/>
      <c r="H104" s="233"/>
    </row>
    <row r="105" spans="2:8">
      <c r="B105" s="134" t="s">
        <v>145</v>
      </c>
      <c r="C105" s="134" t="s">
        <v>17</v>
      </c>
      <c r="D105" s="143">
        <v>150000</v>
      </c>
      <c r="E105" s="233"/>
      <c r="F105" s="233"/>
      <c r="G105" s="233"/>
      <c r="H105" s="233"/>
    </row>
    <row r="106" spans="2:8">
      <c r="B106" s="134" t="s">
        <v>146</v>
      </c>
      <c r="C106" s="134" t="s">
        <v>17</v>
      </c>
      <c r="D106" s="143">
        <v>5000000</v>
      </c>
      <c r="E106" s="233"/>
      <c r="F106" s="233"/>
      <c r="G106" s="233"/>
      <c r="H106" s="233"/>
    </row>
    <row r="107" spans="2:8">
      <c r="B107" s="134" t="s">
        <v>147</v>
      </c>
      <c r="C107" s="134" t="s">
        <v>17</v>
      </c>
      <c r="D107" s="143">
        <v>400000</v>
      </c>
      <c r="E107" s="233"/>
      <c r="F107" s="233"/>
      <c r="G107" s="233"/>
      <c r="H107" s="233"/>
    </row>
    <row r="108" spans="2:8">
      <c r="B108" s="134" t="s">
        <v>149</v>
      </c>
      <c r="C108" s="134" t="s">
        <v>148</v>
      </c>
      <c r="D108" s="143">
        <v>8019515</v>
      </c>
      <c r="E108" s="233"/>
      <c r="G108" s="318">
        <v>46230298</v>
      </c>
      <c r="H108" s="233"/>
    </row>
    <row r="109" spans="2:8">
      <c r="B109" s="134" t="s">
        <v>151</v>
      </c>
      <c r="C109" s="134" t="s">
        <v>150</v>
      </c>
      <c r="D109" s="143">
        <v>7374544</v>
      </c>
      <c r="E109" s="233"/>
      <c r="F109" s="233"/>
      <c r="G109" s="233"/>
      <c r="H109" s="233"/>
    </row>
    <row r="110" spans="2:8">
      <c r="B110" s="134" t="s">
        <v>152</v>
      </c>
      <c r="C110" s="134" t="s">
        <v>17</v>
      </c>
      <c r="D110" s="143">
        <v>600000</v>
      </c>
      <c r="E110" s="233"/>
      <c r="F110" s="233"/>
      <c r="G110" s="233"/>
      <c r="H110" s="233"/>
    </row>
    <row r="111" spans="2:8">
      <c r="B111" s="134" t="s">
        <v>153</v>
      </c>
      <c r="C111" s="134" t="s">
        <v>17</v>
      </c>
      <c r="D111" s="143">
        <v>100000</v>
      </c>
      <c r="E111" s="233"/>
      <c r="F111" s="233"/>
      <c r="G111" s="233"/>
      <c r="H111" s="233"/>
    </row>
    <row r="112" spans="2:8">
      <c r="B112" s="134" t="s">
        <v>155</v>
      </c>
      <c r="C112" s="134" t="s">
        <v>154</v>
      </c>
      <c r="D112" s="143">
        <v>1712000</v>
      </c>
      <c r="E112" s="233"/>
      <c r="F112" s="233"/>
      <c r="G112" s="233"/>
      <c r="H112" s="233"/>
    </row>
    <row r="113" spans="2:8">
      <c r="B113" s="134" t="s">
        <v>156</v>
      </c>
      <c r="C113" s="134" t="s">
        <v>17</v>
      </c>
      <c r="D113" s="143">
        <v>5350000</v>
      </c>
      <c r="E113" s="233"/>
      <c r="F113" s="233"/>
      <c r="G113" s="233"/>
      <c r="H113" s="233"/>
    </row>
    <row r="114" spans="2:8">
      <c r="B114" s="134" t="s">
        <v>157</v>
      </c>
      <c r="C114" s="134" t="s">
        <v>17</v>
      </c>
      <c r="D114" s="143">
        <v>50000</v>
      </c>
      <c r="E114" s="233"/>
      <c r="F114" s="233"/>
      <c r="G114" s="233"/>
      <c r="H114" s="233"/>
    </row>
    <row r="115" spans="2:8">
      <c r="B115" s="134" t="s">
        <v>158</v>
      </c>
      <c r="C115" s="134" t="s">
        <v>17</v>
      </c>
      <c r="D115" s="143">
        <v>5050000</v>
      </c>
      <c r="E115" s="233"/>
      <c r="F115" s="233"/>
      <c r="G115" s="233"/>
      <c r="H115" s="233"/>
    </row>
    <row r="116" spans="2:8">
      <c r="B116" s="134" t="s">
        <v>160</v>
      </c>
      <c r="C116" s="134" t="s">
        <v>159</v>
      </c>
      <c r="D116" s="143">
        <v>5617500</v>
      </c>
      <c r="E116" s="233"/>
      <c r="F116" s="233"/>
      <c r="G116" s="233"/>
      <c r="H116" s="233"/>
    </row>
    <row r="117" spans="2:8">
      <c r="B117" s="134" t="s">
        <v>161</v>
      </c>
      <c r="C117" s="134" t="s">
        <v>17</v>
      </c>
      <c r="D117" s="143">
        <v>5000000</v>
      </c>
      <c r="E117" s="233"/>
      <c r="F117" s="233"/>
      <c r="G117" s="233"/>
      <c r="H117" s="233"/>
    </row>
    <row r="118" spans="2:8">
      <c r="B118" s="134" t="s">
        <v>162</v>
      </c>
      <c r="C118" s="134" t="s">
        <v>17</v>
      </c>
      <c r="D118" s="143">
        <v>15000000</v>
      </c>
      <c r="E118" s="233"/>
      <c r="F118" s="233"/>
      <c r="G118" s="233"/>
      <c r="H118" s="233"/>
    </row>
    <row r="119" spans="2:8">
      <c r="B119" s="134" t="s">
        <v>164</v>
      </c>
      <c r="C119" s="134" t="s">
        <v>163</v>
      </c>
      <c r="D119" s="143">
        <v>1500000</v>
      </c>
      <c r="E119" s="233"/>
      <c r="F119" s="233"/>
      <c r="G119" s="233"/>
      <c r="H119" s="233"/>
    </row>
    <row r="120" spans="2:8">
      <c r="B120" s="134" t="s">
        <v>165</v>
      </c>
      <c r="C120" s="134" t="s">
        <v>17</v>
      </c>
      <c r="D120" s="143">
        <v>50000</v>
      </c>
      <c r="E120" s="233"/>
      <c r="F120" s="233"/>
      <c r="G120" s="233"/>
      <c r="H120" s="233"/>
    </row>
    <row r="121" spans="2:8">
      <c r="B121" s="134" t="s">
        <v>167</v>
      </c>
      <c r="C121" s="134" t="s">
        <v>166</v>
      </c>
      <c r="D121" s="143">
        <v>850000</v>
      </c>
      <c r="E121" s="233"/>
      <c r="F121" s="233"/>
      <c r="G121" s="233"/>
      <c r="H121" s="233"/>
    </row>
    <row r="122" spans="2:8">
      <c r="B122" s="134" t="s">
        <v>168</v>
      </c>
      <c r="C122" s="134" t="s">
        <v>17</v>
      </c>
      <c r="D122" s="143">
        <v>400000</v>
      </c>
      <c r="E122" s="233"/>
      <c r="F122" s="233"/>
      <c r="G122" s="233"/>
      <c r="H122" s="233"/>
    </row>
    <row r="123" spans="2:8">
      <c r="B123" s="134" t="s">
        <v>169</v>
      </c>
      <c r="C123" s="134" t="s">
        <v>17</v>
      </c>
      <c r="D123" s="143">
        <v>50000</v>
      </c>
      <c r="E123" s="233"/>
      <c r="F123" s="233"/>
      <c r="G123" s="233"/>
      <c r="H123" s="233"/>
    </row>
    <row r="124" spans="2:8">
      <c r="B124" s="134" t="s">
        <v>170</v>
      </c>
      <c r="C124" s="134" t="s">
        <v>17</v>
      </c>
      <c r="D124" s="143">
        <v>5000000</v>
      </c>
      <c r="E124" s="233"/>
      <c r="F124" s="233"/>
      <c r="G124" s="233"/>
      <c r="H124" s="233"/>
    </row>
    <row r="125" spans="2:8">
      <c r="B125" s="134" t="s">
        <v>171</v>
      </c>
      <c r="C125" s="134" t="s">
        <v>17</v>
      </c>
      <c r="D125" s="143">
        <v>5620000</v>
      </c>
      <c r="E125" s="233"/>
      <c r="F125" s="233"/>
      <c r="G125" s="233"/>
      <c r="H125" s="233"/>
    </row>
    <row r="126" spans="2:8">
      <c r="B126" s="134" t="s">
        <v>172</v>
      </c>
      <c r="C126" s="134" t="s">
        <v>17</v>
      </c>
      <c r="D126" s="143">
        <v>5050000</v>
      </c>
      <c r="E126" s="233"/>
      <c r="F126" s="233"/>
      <c r="G126" s="233"/>
      <c r="H126" s="233"/>
    </row>
    <row r="127" spans="2:8">
      <c r="B127" s="134" t="s">
        <v>173</v>
      </c>
      <c r="C127" s="134" t="s">
        <v>17</v>
      </c>
      <c r="D127" s="143">
        <v>180000</v>
      </c>
      <c r="E127" s="233"/>
      <c r="F127" s="233"/>
      <c r="G127" s="233"/>
      <c r="H127" s="233"/>
    </row>
    <row r="128" spans="2:8">
      <c r="B128" s="134" t="s">
        <v>174</v>
      </c>
      <c r="C128" s="134" t="s">
        <v>17</v>
      </c>
      <c r="D128" s="143">
        <v>5000000</v>
      </c>
      <c r="E128" s="233"/>
      <c r="F128" s="233"/>
      <c r="G128" s="233"/>
      <c r="H128" s="233"/>
    </row>
    <row r="129" spans="2:8">
      <c r="B129" s="134" t="s">
        <v>176</v>
      </c>
      <c r="C129" s="134" t="s">
        <v>175</v>
      </c>
      <c r="D129" s="143">
        <v>5620000</v>
      </c>
      <c r="E129" s="233"/>
      <c r="F129" s="233"/>
      <c r="G129" s="233"/>
      <c r="H129" s="233"/>
    </row>
    <row r="130" spans="2:8">
      <c r="B130" s="134" t="s">
        <v>177</v>
      </c>
      <c r="C130" s="134" t="s">
        <v>17</v>
      </c>
      <c r="D130" s="143">
        <v>50000</v>
      </c>
      <c r="E130" s="233"/>
      <c r="F130" s="233"/>
      <c r="G130" s="233"/>
      <c r="H130" s="233"/>
    </row>
    <row r="131" spans="2:8">
      <c r="B131" s="134" t="s">
        <v>178</v>
      </c>
      <c r="C131" s="134" t="s">
        <v>17</v>
      </c>
      <c r="D131" s="143">
        <v>550000</v>
      </c>
      <c r="E131" s="233"/>
      <c r="F131" s="233"/>
      <c r="G131" s="233"/>
      <c r="H131" s="233"/>
    </row>
    <row r="132" spans="2:8">
      <c r="B132" s="134" t="s">
        <v>179</v>
      </c>
      <c r="C132" s="134" t="s">
        <v>17</v>
      </c>
      <c r="D132" s="143">
        <v>517500</v>
      </c>
      <c r="E132" s="233"/>
      <c r="F132" s="233"/>
      <c r="G132" s="233"/>
      <c r="H132" s="233"/>
    </row>
    <row r="133" spans="2:8">
      <c r="B133" s="134" t="s">
        <v>180</v>
      </c>
      <c r="C133" s="134" t="s">
        <v>17</v>
      </c>
      <c r="D133" s="143">
        <v>100000</v>
      </c>
      <c r="E133" s="233"/>
      <c r="F133" s="233"/>
      <c r="G133" s="233"/>
      <c r="H133" s="233"/>
    </row>
    <row r="134" spans="2:8">
      <c r="B134" s="134" t="s">
        <v>181</v>
      </c>
      <c r="C134" s="134" t="s">
        <v>17</v>
      </c>
      <c r="D134" s="143">
        <v>5000000</v>
      </c>
      <c r="E134" s="233"/>
      <c r="F134" s="233"/>
      <c r="G134" s="233"/>
      <c r="H134" s="233"/>
    </row>
    <row r="135" spans="2:8">
      <c r="B135" s="134" t="s">
        <v>183</v>
      </c>
      <c r="C135" s="134" t="s">
        <v>182</v>
      </c>
      <c r="D135" s="143">
        <v>15000000</v>
      </c>
      <c r="E135" s="233"/>
      <c r="F135" s="233"/>
      <c r="G135" s="233"/>
      <c r="H135" s="233"/>
    </row>
    <row r="136" spans="2:8">
      <c r="B136" s="134" t="s">
        <v>184</v>
      </c>
      <c r="C136" s="134" t="s">
        <v>17</v>
      </c>
      <c r="D136" s="143">
        <v>15000000</v>
      </c>
      <c r="E136" s="233"/>
      <c r="F136" s="233"/>
      <c r="G136" s="233"/>
      <c r="H136" s="233"/>
    </row>
    <row r="137" spans="2:8">
      <c r="B137" s="134" t="s">
        <v>185</v>
      </c>
      <c r="C137" s="134" t="s">
        <v>17</v>
      </c>
      <c r="D137" s="143">
        <v>15000000</v>
      </c>
      <c r="E137" s="233"/>
      <c r="F137" s="233"/>
      <c r="G137" s="233"/>
      <c r="H137" s="233"/>
    </row>
    <row r="138" spans="2:8">
      <c r="B138" s="134" t="s">
        <v>187</v>
      </c>
      <c r="C138" s="134" t="s">
        <v>186</v>
      </c>
      <c r="D138" s="143">
        <v>15000000</v>
      </c>
      <c r="E138" s="233"/>
      <c r="F138" s="233"/>
      <c r="G138" s="233"/>
      <c r="H138" s="233"/>
    </row>
    <row r="139" spans="2:8">
      <c r="B139" s="134" t="s">
        <v>189</v>
      </c>
      <c r="C139" s="134" t="s">
        <v>188</v>
      </c>
      <c r="D139" s="143">
        <v>7834000</v>
      </c>
      <c r="E139" s="233"/>
      <c r="F139" s="233"/>
      <c r="G139" s="233"/>
      <c r="H139" s="233"/>
    </row>
    <row r="140" spans="2:8">
      <c r="B140" s="134" t="s">
        <v>190</v>
      </c>
      <c r="C140" s="134" t="s">
        <v>17</v>
      </c>
      <c r="D140" s="143">
        <v>10740000</v>
      </c>
      <c r="E140" s="233"/>
      <c r="F140" s="233"/>
      <c r="G140" s="233"/>
      <c r="H140" s="233"/>
    </row>
    <row r="141" spans="2:8">
      <c r="B141" s="134" t="s">
        <v>191</v>
      </c>
      <c r="C141" s="134" t="s">
        <v>17</v>
      </c>
      <c r="D141" s="143">
        <v>5000000</v>
      </c>
      <c r="E141" s="233"/>
      <c r="F141" s="233"/>
      <c r="G141" s="233"/>
      <c r="H141" s="233"/>
    </row>
    <row r="142" spans="2:8">
      <c r="B142" s="134" t="s">
        <v>193</v>
      </c>
      <c r="C142" s="134" t="s">
        <v>192</v>
      </c>
      <c r="D142" s="143">
        <v>700000</v>
      </c>
      <c r="E142" s="233"/>
      <c r="F142" s="233"/>
      <c r="G142" s="233"/>
      <c r="H142" s="233"/>
    </row>
    <row r="143" spans="2:8">
      <c r="B143" s="134" t="s">
        <v>195</v>
      </c>
      <c r="C143" s="134" t="s">
        <v>194</v>
      </c>
      <c r="D143" s="143">
        <v>16355500</v>
      </c>
      <c r="E143" s="233"/>
      <c r="F143" s="233"/>
      <c r="G143" s="233"/>
      <c r="H143" s="233"/>
    </row>
    <row r="144" spans="2:8">
      <c r="B144" s="134" t="s">
        <v>197</v>
      </c>
      <c r="C144" s="134" t="s">
        <v>196</v>
      </c>
      <c r="D144" s="143">
        <v>5000000</v>
      </c>
      <c r="E144" s="233"/>
      <c r="F144" s="233"/>
      <c r="G144" s="233"/>
      <c r="H144" s="233"/>
    </row>
    <row r="145" spans="2:8">
      <c r="B145" s="134" t="s">
        <v>198</v>
      </c>
      <c r="C145" s="134" t="s">
        <v>17</v>
      </c>
      <c r="D145" s="143">
        <v>5000000</v>
      </c>
      <c r="E145" s="233"/>
      <c r="F145" s="233"/>
      <c r="G145" s="233"/>
      <c r="H145" s="233"/>
    </row>
    <row r="146" spans="2:8">
      <c r="B146" s="134" t="s">
        <v>200</v>
      </c>
      <c r="C146" s="134" t="s">
        <v>199</v>
      </c>
      <c r="D146" s="143">
        <v>9678785</v>
      </c>
      <c r="E146" s="233"/>
      <c r="F146" s="233"/>
      <c r="G146" s="233"/>
      <c r="H146" s="233"/>
    </row>
    <row r="147" spans="2:8">
      <c r="B147" s="134" t="s">
        <v>202</v>
      </c>
      <c r="C147" s="134" t="s">
        <v>201</v>
      </c>
      <c r="D147" s="143">
        <v>5200000</v>
      </c>
      <c r="E147" s="233"/>
      <c r="F147" s="233"/>
      <c r="G147" s="233"/>
      <c r="H147" s="233"/>
    </row>
    <row r="148" spans="2:8">
      <c r="B148" s="134" t="s">
        <v>204</v>
      </c>
      <c r="C148" s="134" t="s">
        <v>203</v>
      </c>
      <c r="D148" s="143">
        <v>5400000</v>
      </c>
      <c r="E148" s="233"/>
      <c r="F148" s="233"/>
      <c r="G148" s="233"/>
      <c r="H148" s="233"/>
    </row>
    <row r="149" spans="2:8">
      <c r="B149" s="134" t="s">
        <v>205</v>
      </c>
      <c r="C149" s="134" t="s">
        <v>17</v>
      </c>
      <c r="D149" s="143">
        <v>50000</v>
      </c>
      <c r="E149" s="233"/>
      <c r="F149" s="233"/>
      <c r="G149" s="233"/>
      <c r="H149" s="233"/>
    </row>
    <row r="150" spans="2:8">
      <c r="B150" s="134" t="s">
        <v>207</v>
      </c>
      <c r="C150" s="134" t="s">
        <v>206</v>
      </c>
      <c r="D150" s="143">
        <v>1500000</v>
      </c>
      <c r="E150" s="233"/>
      <c r="F150" s="233"/>
      <c r="G150" s="233"/>
      <c r="H150" s="233"/>
    </row>
    <row r="151" spans="2:8">
      <c r="B151" s="134" t="s">
        <v>208</v>
      </c>
      <c r="C151" s="134" t="s">
        <v>17</v>
      </c>
      <c r="D151" s="143">
        <v>12823555</v>
      </c>
      <c r="E151" s="233"/>
      <c r="F151" s="233"/>
      <c r="G151" s="233"/>
      <c r="H151" s="233"/>
    </row>
    <row r="152" spans="2:8">
      <c r="B152" s="134" t="s">
        <v>209</v>
      </c>
      <c r="C152" s="134" t="s">
        <v>17</v>
      </c>
      <c r="D152" s="143">
        <v>420000</v>
      </c>
      <c r="E152" s="233"/>
      <c r="F152" s="233"/>
      <c r="G152" s="233"/>
      <c r="H152" s="233"/>
    </row>
    <row r="153" spans="2:8">
      <c r="B153" s="134" t="s">
        <v>211</v>
      </c>
      <c r="C153" s="134" t="s">
        <v>210</v>
      </c>
      <c r="D153" s="143">
        <v>485000</v>
      </c>
      <c r="E153" s="233"/>
      <c r="F153" s="233"/>
      <c r="G153" s="233"/>
      <c r="H153" s="233"/>
    </row>
    <row r="154" spans="2:8">
      <c r="B154" s="134" t="s">
        <v>212</v>
      </c>
      <c r="C154" s="134" t="s">
        <v>17</v>
      </c>
      <c r="D154" s="143">
        <v>21372000</v>
      </c>
      <c r="E154" s="233"/>
      <c r="F154" s="233"/>
      <c r="G154" s="233"/>
      <c r="H154" s="233"/>
    </row>
    <row r="155" spans="2:8">
      <c r="B155" s="134" t="s">
        <v>214</v>
      </c>
      <c r="C155" s="134" t="s">
        <v>213</v>
      </c>
      <c r="D155" s="143">
        <v>350000</v>
      </c>
      <c r="E155" s="233"/>
      <c r="F155" s="233"/>
      <c r="G155" s="233"/>
      <c r="H155" s="233"/>
    </row>
    <row r="156" spans="2:8">
      <c r="B156" s="134" t="s">
        <v>216</v>
      </c>
      <c r="C156" s="134" t="s">
        <v>215</v>
      </c>
      <c r="D156" s="143">
        <v>350000</v>
      </c>
      <c r="E156" s="233"/>
      <c r="G156" s="318">
        <v>169910</v>
      </c>
      <c r="H156" s="233"/>
    </row>
    <row r="157" spans="2:8">
      <c r="B157" s="134" t="s">
        <v>217</v>
      </c>
      <c r="C157" s="134" t="s">
        <v>17</v>
      </c>
      <c r="D157" s="143">
        <v>5000000</v>
      </c>
      <c r="E157" s="233"/>
      <c r="F157" s="233"/>
      <c r="G157" s="233"/>
      <c r="H157" s="233"/>
    </row>
    <row r="158" spans="2:8">
      <c r="B158" s="134" t="s">
        <v>218</v>
      </c>
      <c r="C158" s="134" t="s">
        <v>17</v>
      </c>
      <c r="D158" s="143">
        <v>100000</v>
      </c>
      <c r="E158" s="233"/>
      <c r="F158" s="233"/>
      <c r="G158" s="233"/>
      <c r="H158" s="233"/>
    </row>
    <row r="159" spans="2:8">
      <c r="B159" s="134" t="s">
        <v>219</v>
      </c>
      <c r="C159" s="134" t="s">
        <v>17</v>
      </c>
      <c r="D159" s="143">
        <v>50000</v>
      </c>
      <c r="E159" s="233"/>
      <c r="F159" s="233"/>
      <c r="G159" s="233"/>
      <c r="H159" s="233"/>
    </row>
    <row r="160" spans="2:8">
      <c r="B160" s="134" t="s">
        <v>221</v>
      </c>
      <c r="C160" s="134" t="s">
        <v>220</v>
      </c>
      <c r="D160" s="143">
        <v>17152000</v>
      </c>
      <c r="E160" s="233"/>
      <c r="G160" s="318">
        <v>4952873</v>
      </c>
      <c r="H160" s="233"/>
    </row>
    <row r="161" spans="2:8">
      <c r="B161" s="134" t="s">
        <v>223</v>
      </c>
      <c r="C161" s="134" t="s">
        <v>222</v>
      </c>
      <c r="D161" s="143">
        <v>5000000</v>
      </c>
      <c r="E161" s="233"/>
      <c r="F161" s="233"/>
      <c r="G161" s="233"/>
      <c r="H161" s="233"/>
    </row>
    <row r="162" spans="2:8">
      <c r="B162" s="134" t="s">
        <v>224</v>
      </c>
      <c r="C162" s="134" t="s">
        <v>17</v>
      </c>
      <c r="D162" s="143">
        <v>100000</v>
      </c>
      <c r="E162" s="233"/>
      <c r="F162" s="233"/>
      <c r="G162" s="233"/>
      <c r="H162" s="233"/>
    </row>
    <row r="163" spans="2:8">
      <c r="B163" s="134" t="s">
        <v>226</v>
      </c>
      <c r="C163" s="134" t="s">
        <v>225</v>
      </c>
      <c r="D163" s="143">
        <v>5000000</v>
      </c>
      <c r="E163" s="233"/>
      <c r="F163" s="233"/>
      <c r="G163" s="233"/>
      <c r="H163" s="233"/>
    </row>
    <row r="164" spans="2:8">
      <c r="B164" s="134" t="s">
        <v>227</v>
      </c>
      <c r="C164" s="134" t="s">
        <v>17</v>
      </c>
      <c r="D164" s="143">
        <v>5000000</v>
      </c>
      <c r="E164" s="233"/>
      <c r="F164" s="233"/>
      <c r="G164" s="233"/>
      <c r="H164" s="233"/>
    </row>
    <row r="165" spans="2:8">
      <c r="B165" s="134" t="s">
        <v>228</v>
      </c>
      <c r="C165" s="134" t="s">
        <v>17</v>
      </c>
      <c r="D165" s="143">
        <v>50000</v>
      </c>
      <c r="E165" s="233"/>
      <c r="F165" s="233"/>
      <c r="G165" s="233"/>
      <c r="H165" s="233"/>
    </row>
    <row r="166" spans="2:8">
      <c r="B166" s="134" t="s">
        <v>229</v>
      </c>
      <c r="C166" s="134" t="s">
        <v>17</v>
      </c>
      <c r="D166" s="143">
        <v>5000000</v>
      </c>
      <c r="E166" s="233"/>
      <c r="F166" s="233"/>
      <c r="G166" s="233"/>
      <c r="H166" s="233"/>
    </row>
    <row r="167" spans="2:8">
      <c r="B167" s="134" t="s">
        <v>230</v>
      </c>
      <c r="C167" s="134" t="s">
        <v>17</v>
      </c>
      <c r="D167" s="143">
        <v>5050000</v>
      </c>
      <c r="E167" s="233"/>
      <c r="F167" s="233"/>
      <c r="G167" s="233"/>
      <c r="H167" s="233"/>
    </row>
    <row r="168" spans="2:8">
      <c r="B168" s="134" t="s">
        <v>231</v>
      </c>
      <c r="C168" s="134" t="s">
        <v>17</v>
      </c>
      <c r="D168" s="143">
        <v>15000000</v>
      </c>
      <c r="E168" s="233"/>
      <c r="F168" s="233"/>
      <c r="G168" s="233"/>
      <c r="H168" s="233"/>
    </row>
    <row r="169" spans="2:8">
      <c r="B169" s="134" t="s">
        <v>233</v>
      </c>
      <c r="C169" s="134" t="s">
        <v>232</v>
      </c>
      <c r="D169" s="143">
        <v>500000</v>
      </c>
      <c r="E169" s="233"/>
      <c r="F169" s="233"/>
      <c r="G169" s="233"/>
      <c r="H169" s="233"/>
    </row>
    <row r="170" spans="2:8">
      <c r="B170" s="134" t="s">
        <v>234</v>
      </c>
      <c r="C170" s="134" t="s">
        <v>17</v>
      </c>
      <c r="D170" s="143">
        <v>320000</v>
      </c>
      <c r="E170" s="233"/>
      <c r="F170" s="233"/>
      <c r="G170" s="233"/>
      <c r="H170" s="233"/>
    </row>
    <row r="171" spans="2:8">
      <c r="B171" s="134" t="s">
        <v>236</v>
      </c>
      <c r="C171" s="134" t="s">
        <v>235</v>
      </c>
      <c r="D171" s="143">
        <v>50000</v>
      </c>
      <c r="E171" s="233"/>
      <c r="F171" s="233"/>
      <c r="G171" s="233"/>
      <c r="H171" s="233"/>
    </row>
    <row r="172" spans="2:8">
      <c r="B172" s="134" t="s">
        <v>238</v>
      </c>
      <c r="C172" s="134" t="s">
        <v>237</v>
      </c>
      <c r="D172" s="143">
        <v>50000</v>
      </c>
      <c r="E172" s="233"/>
      <c r="F172" s="233"/>
      <c r="G172" s="233"/>
      <c r="H172" s="233"/>
    </row>
    <row r="173" spans="2:8">
      <c r="B173" s="134" t="s">
        <v>240</v>
      </c>
      <c r="C173" s="134" t="s">
        <v>239</v>
      </c>
      <c r="D173" s="143">
        <v>6150000</v>
      </c>
      <c r="E173" s="233"/>
      <c r="F173" s="233"/>
      <c r="G173" s="233"/>
      <c r="H173" s="233"/>
    </row>
    <row r="174" spans="2:8">
      <c r="B174" s="134" t="s">
        <v>241</v>
      </c>
      <c r="C174" s="134" t="s">
        <v>17</v>
      </c>
      <c r="D174" s="143">
        <v>50000</v>
      </c>
      <c r="E174" s="233"/>
      <c r="F174" s="233"/>
      <c r="G174" s="233"/>
      <c r="H174" s="233"/>
    </row>
    <row r="175" spans="2:8">
      <c r="B175" s="134" t="s">
        <v>243</v>
      </c>
      <c r="C175" s="134" t="s">
        <v>242</v>
      </c>
      <c r="D175" s="143">
        <v>420000</v>
      </c>
      <c r="E175" s="233"/>
      <c r="F175" s="233"/>
      <c r="G175" s="233"/>
      <c r="H175" s="233"/>
    </row>
    <row r="176" spans="2:8">
      <c r="B176" s="134" t="s">
        <v>244</v>
      </c>
      <c r="C176" s="134" t="s">
        <v>17</v>
      </c>
      <c r="D176" s="143">
        <v>15000000</v>
      </c>
      <c r="E176" s="233"/>
      <c r="F176" s="233"/>
      <c r="G176" s="233"/>
      <c r="H176" s="233"/>
    </row>
    <row r="177" spans="2:8">
      <c r="B177" s="134" t="s">
        <v>246</v>
      </c>
      <c r="C177" s="134" t="s">
        <v>245</v>
      </c>
      <c r="D177" s="143">
        <v>5000000</v>
      </c>
      <c r="E177" s="233"/>
      <c r="F177" s="233"/>
      <c r="G177" s="233"/>
      <c r="H177" s="233"/>
    </row>
    <row r="178" spans="2:8">
      <c r="B178" s="134" t="s">
        <v>247</v>
      </c>
      <c r="C178" s="134" t="s">
        <v>17</v>
      </c>
      <c r="D178" s="143">
        <v>100000</v>
      </c>
      <c r="E178" s="233"/>
      <c r="F178" s="233"/>
      <c r="G178" s="233"/>
      <c r="H178" s="233"/>
    </row>
    <row r="179" spans="2:8">
      <c r="B179" s="134" t="s">
        <v>248</v>
      </c>
      <c r="C179" s="134" t="s">
        <v>17</v>
      </c>
      <c r="D179" s="143">
        <v>6127000</v>
      </c>
      <c r="E179" s="233"/>
      <c r="F179" s="233"/>
      <c r="G179" s="233"/>
      <c r="H179" s="233"/>
    </row>
    <row r="180" spans="2:8">
      <c r="B180" s="134" t="s">
        <v>249</v>
      </c>
      <c r="C180" s="134" t="s">
        <v>17</v>
      </c>
      <c r="D180" s="143">
        <v>15000000</v>
      </c>
      <c r="E180" s="233"/>
      <c r="F180" s="233"/>
      <c r="G180" s="233"/>
      <c r="H180" s="233"/>
    </row>
    <row r="181" spans="2:8">
      <c r="B181" s="134" t="s">
        <v>251</v>
      </c>
      <c r="C181" s="134" t="s">
        <v>250</v>
      </c>
      <c r="D181" s="143">
        <v>1420000</v>
      </c>
      <c r="E181" s="233"/>
      <c r="F181" s="233"/>
      <c r="G181" s="233"/>
      <c r="H181" s="233"/>
    </row>
    <row r="182" spans="2:8">
      <c r="B182" s="134" t="s">
        <v>252</v>
      </c>
      <c r="C182" s="134" t="s">
        <v>17</v>
      </c>
      <c r="D182" s="143">
        <v>40500000</v>
      </c>
      <c r="E182" s="233"/>
      <c r="F182" s="233"/>
      <c r="G182" s="233"/>
      <c r="H182" s="233"/>
    </row>
    <row r="183" spans="2:8">
      <c r="B183" s="134" t="s">
        <v>253</v>
      </c>
      <c r="C183" s="134" t="s">
        <v>17</v>
      </c>
      <c r="D183" s="143">
        <v>50000</v>
      </c>
      <c r="E183" s="233"/>
      <c r="F183" s="233"/>
      <c r="G183" s="233"/>
      <c r="H183" s="233"/>
    </row>
    <row r="184" spans="2:8">
      <c r="B184" s="134" t="s">
        <v>254</v>
      </c>
      <c r="C184" s="134" t="s">
        <v>17</v>
      </c>
      <c r="D184" s="143">
        <v>5230000</v>
      </c>
      <c r="E184" s="233"/>
      <c r="F184" s="233"/>
      <c r="G184" s="233"/>
      <c r="H184" s="233"/>
    </row>
    <row r="185" spans="2:8">
      <c r="B185" s="134" t="s">
        <v>256</v>
      </c>
      <c r="C185" s="134" t="s">
        <v>255</v>
      </c>
      <c r="D185" s="143">
        <v>5224000</v>
      </c>
      <c r="E185" s="233"/>
      <c r="F185" s="233"/>
      <c r="G185" s="233"/>
      <c r="H185" s="233"/>
    </row>
    <row r="186" spans="2:8">
      <c r="B186" s="134" t="s">
        <v>257</v>
      </c>
      <c r="C186" s="134" t="s">
        <v>17</v>
      </c>
      <c r="D186" s="143">
        <v>50000</v>
      </c>
      <c r="E186" s="233"/>
      <c r="F186" s="233"/>
      <c r="G186" s="233"/>
      <c r="H186" s="233"/>
    </row>
    <row r="187" spans="2:8">
      <c r="B187" s="134" t="s">
        <v>258</v>
      </c>
      <c r="C187" s="134" t="s">
        <v>17</v>
      </c>
      <c r="D187" s="143">
        <v>7125000</v>
      </c>
      <c r="E187" s="233"/>
      <c r="F187" s="233"/>
      <c r="G187" s="233"/>
      <c r="H187" s="233"/>
    </row>
    <row r="188" spans="2:8">
      <c r="B188" s="134" t="s">
        <v>259</v>
      </c>
      <c r="C188" s="134" t="s">
        <v>17</v>
      </c>
      <c r="D188" s="143">
        <v>2300000</v>
      </c>
      <c r="E188" s="233"/>
      <c r="F188" s="233"/>
      <c r="G188" s="233"/>
      <c r="H188" s="233"/>
    </row>
    <row r="189" spans="2:8">
      <c r="B189" s="134" t="s">
        <v>260</v>
      </c>
      <c r="C189" s="134" t="s">
        <v>17</v>
      </c>
      <c r="D189" s="143">
        <v>530000</v>
      </c>
      <c r="E189" s="233"/>
      <c r="F189" s="233"/>
      <c r="G189" s="233"/>
      <c r="H189" s="233"/>
    </row>
    <row r="190" spans="2:8">
      <c r="B190" s="134" t="s">
        <v>262</v>
      </c>
      <c r="C190" s="134" t="s">
        <v>261</v>
      </c>
      <c r="D190" s="143">
        <v>50000</v>
      </c>
      <c r="E190" s="233"/>
      <c r="F190" s="233"/>
      <c r="G190" s="233"/>
      <c r="H190" s="233"/>
    </row>
    <row r="191" spans="2:8">
      <c r="B191" s="134" t="s">
        <v>263</v>
      </c>
      <c r="C191" s="134" t="s">
        <v>17</v>
      </c>
      <c r="D191" s="143">
        <v>5000000</v>
      </c>
      <c r="E191" s="233"/>
      <c r="F191" s="233"/>
      <c r="G191" s="233"/>
      <c r="H191" s="233"/>
    </row>
    <row r="192" spans="2:8">
      <c r="B192" s="134" t="s">
        <v>265</v>
      </c>
      <c r="C192" s="134" t="s">
        <v>264</v>
      </c>
      <c r="D192" s="143">
        <v>16734000</v>
      </c>
      <c r="E192" s="233"/>
      <c r="F192" s="233"/>
      <c r="G192" s="233"/>
      <c r="H192" s="233"/>
    </row>
    <row r="193" spans="2:8">
      <c r="B193" s="134" t="s">
        <v>266</v>
      </c>
      <c r="C193" s="134" t="s">
        <v>17</v>
      </c>
      <c r="D193" s="143">
        <v>1495000</v>
      </c>
      <c r="E193" s="233"/>
      <c r="F193" s="233"/>
      <c r="G193" s="233"/>
      <c r="H193" s="233"/>
    </row>
    <row r="194" spans="2:8">
      <c r="B194" s="134" t="s">
        <v>267</v>
      </c>
      <c r="C194" s="134" t="s">
        <v>17</v>
      </c>
      <c r="D194" s="143">
        <v>5000000</v>
      </c>
      <c r="E194" s="233"/>
      <c r="F194" s="233"/>
      <c r="G194" s="233"/>
      <c r="H194" s="233"/>
    </row>
    <row r="195" spans="2:8">
      <c r="B195" s="134" t="s">
        <v>268</v>
      </c>
      <c r="C195" s="134" t="s">
        <v>17</v>
      </c>
      <c r="D195" s="143">
        <v>8300000</v>
      </c>
      <c r="E195" s="233"/>
      <c r="F195" s="233"/>
      <c r="G195" s="233"/>
      <c r="H195" s="233"/>
    </row>
    <row r="196" spans="2:8">
      <c r="B196" s="134" t="s">
        <v>270</v>
      </c>
      <c r="C196" s="134" t="s">
        <v>269</v>
      </c>
      <c r="D196" s="143">
        <v>90763650</v>
      </c>
      <c r="E196" s="233"/>
      <c r="F196" s="233"/>
      <c r="G196" s="233"/>
      <c r="H196" s="233"/>
    </row>
    <row r="197" spans="2:8">
      <c r="B197" s="134" t="s">
        <v>272</v>
      </c>
      <c r="C197" s="134" t="s">
        <v>271</v>
      </c>
      <c r="D197" s="143">
        <v>5000000</v>
      </c>
      <c r="E197" s="233"/>
      <c r="F197" s="233"/>
      <c r="G197" s="233"/>
      <c r="H197" s="233"/>
    </row>
    <row r="198" spans="2:8">
      <c r="B198" s="134" t="s">
        <v>273</v>
      </c>
      <c r="C198" s="134" t="s">
        <v>17</v>
      </c>
      <c r="D198" s="143">
        <v>1300000</v>
      </c>
      <c r="E198" s="233"/>
      <c r="F198" s="233"/>
      <c r="G198" s="233"/>
      <c r="H198" s="233"/>
    </row>
    <row r="199" spans="2:8">
      <c r="B199" s="134" t="s">
        <v>274</v>
      </c>
      <c r="C199" s="134" t="s">
        <v>17</v>
      </c>
      <c r="D199" s="143">
        <v>50000</v>
      </c>
      <c r="E199" s="233"/>
      <c r="F199" s="233"/>
      <c r="G199" s="233"/>
      <c r="H199" s="233"/>
    </row>
    <row r="200" spans="2:8">
      <c r="B200" s="134" t="s">
        <v>275</v>
      </c>
      <c r="C200" s="134" t="s">
        <v>17</v>
      </c>
      <c r="D200" s="143">
        <v>5050000</v>
      </c>
      <c r="E200" s="233"/>
      <c r="F200" s="233"/>
      <c r="G200" s="233"/>
      <c r="H200" s="233"/>
    </row>
    <row r="201" spans="2:8">
      <c r="B201" s="134" t="s">
        <v>277</v>
      </c>
      <c r="C201" s="134" t="s">
        <v>276</v>
      </c>
      <c r="D201" s="143">
        <v>200000</v>
      </c>
      <c r="E201" s="233"/>
      <c r="F201" s="233"/>
      <c r="G201" s="233"/>
      <c r="H201" s="233"/>
    </row>
    <row r="202" spans="2:8">
      <c r="B202" s="134" t="s">
        <v>278</v>
      </c>
      <c r="C202" s="134" t="s">
        <v>17</v>
      </c>
      <c r="D202" s="143">
        <v>5050000</v>
      </c>
      <c r="E202" s="233"/>
      <c r="F202" s="233"/>
      <c r="G202" s="233"/>
      <c r="H202" s="233"/>
    </row>
    <row r="203" spans="2:8">
      <c r="B203" s="134" t="s">
        <v>280</v>
      </c>
      <c r="C203" s="134" t="s">
        <v>279</v>
      </c>
      <c r="D203" s="143">
        <v>6032000</v>
      </c>
      <c r="E203" s="233"/>
      <c r="F203" s="233"/>
      <c r="G203" s="233"/>
      <c r="H203" s="233"/>
    </row>
    <row r="204" spans="2:8">
      <c r="B204" s="134" t="s">
        <v>281</v>
      </c>
      <c r="C204" s="134" t="s">
        <v>17</v>
      </c>
      <c r="D204" s="143">
        <v>1000000</v>
      </c>
      <c r="E204" s="233"/>
      <c r="F204" s="233"/>
      <c r="G204" s="233"/>
      <c r="H204" s="233"/>
    </row>
    <row r="205" spans="2:8">
      <c r="B205" s="134" t="s">
        <v>283</v>
      </c>
      <c r="C205" s="134" t="s">
        <v>282</v>
      </c>
      <c r="D205" s="143">
        <v>600000</v>
      </c>
      <c r="E205" s="233"/>
      <c r="F205" s="233"/>
      <c r="G205" s="233"/>
      <c r="H205" s="233"/>
    </row>
    <row r="206" spans="2:8">
      <c r="B206" s="134" t="s">
        <v>284</v>
      </c>
      <c r="C206" s="134" t="s">
        <v>17</v>
      </c>
      <c r="D206" s="143">
        <v>988000</v>
      </c>
      <c r="E206" s="233"/>
      <c r="F206" s="233"/>
      <c r="G206" s="233"/>
      <c r="H206" s="233"/>
    </row>
    <row r="207" spans="2:8">
      <c r="B207" s="134" t="s">
        <v>285</v>
      </c>
      <c r="C207" s="134" t="s">
        <v>17</v>
      </c>
      <c r="D207" s="143">
        <v>50000</v>
      </c>
      <c r="E207" s="233"/>
      <c r="F207" s="233"/>
      <c r="G207" s="233"/>
      <c r="H207" s="233"/>
    </row>
    <row r="208" spans="2:8">
      <c r="B208" s="134" t="s">
        <v>286</v>
      </c>
      <c r="C208" s="134" t="s">
        <v>17</v>
      </c>
      <c r="D208" s="143">
        <v>5150000</v>
      </c>
      <c r="E208" s="233"/>
      <c r="F208" s="233"/>
      <c r="G208" s="233"/>
      <c r="H208" s="233"/>
    </row>
    <row r="209" spans="2:8">
      <c r="B209" s="134" t="s">
        <v>287</v>
      </c>
      <c r="C209" s="134" t="s">
        <v>17</v>
      </c>
      <c r="D209" s="143">
        <v>3645000</v>
      </c>
      <c r="E209" s="233"/>
      <c r="F209" s="233"/>
      <c r="G209" s="233"/>
      <c r="H209" s="233"/>
    </row>
    <row r="210" spans="2:8">
      <c r="B210" s="134" t="s">
        <v>289</v>
      </c>
      <c r="C210" s="134" t="s">
        <v>288</v>
      </c>
      <c r="D210" s="143">
        <v>216600</v>
      </c>
      <c r="E210" s="233"/>
      <c r="F210" s="233"/>
      <c r="G210" s="233"/>
      <c r="H210" s="233"/>
    </row>
    <row r="211" spans="2:8">
      <c r="B211" s="134" t="s">
        <v>290</v>
      </c>
      <c r="C211" s="134" t="s">
        <v>17</v>
      </c>
      <c r="D211" s="143">
        <v>500000</v>
      </c>
      <c r="E211" s="233"/>
      <c r="F211" s="233"/>
      <c r="G211" s="233"/>
      <c r="H211" s="233"/>
    </row>
    <row r="212" spans="2:8">
      <c r="B212" s="134" t="s">
        <v>292</v>
      </c>
      <c r="C212" s="134" t="s">
        <v>291</v>
      </c>
      <c r="D212" s="143">
        <v>5100000</v>
      </c>
      <c r="E212" s="233"/>
      <c r="G212" s="318">
        <v>1522500</v>
      </c>
      <c r="H212" s="233"/>
    </row>
    <row r="213" spans="2:8">
      <c r="B213" s="134" t="s">
        <v>294</v>
      </c>
      <c r="C213" s="134" t="s">
        <v>293</v>
      </c>
      <c r="D213" s="143">
        <v>3000000</v>
      </c>
      <c r="E213" s="233"/>
      <c r="F213" s="233"/>
      <c r="G213" s="233"/>
      <c r="H213" s="233"/>
    </row>
    <row r="214" spans="2:8">
      <c r="B214" s="134" t="s">
        <v>295</v>
      </c>
      <c r="C214" s="134" t="s">
        <v>17</v>
      </c>
      <c r="D214" s="143">
        <v>27750000</v>
      </c>
      <c r="E214" s="233"/>
      <c r="F214" s="233"/>
      <c r="G214" s="233"/>
      <c r="H214" s="233"/>
    </row>
    <row r="215" spans="2:8">
      <c r="B215" s="134" t="s">
        <v>296</v>
      </c>
      <c r="C215" s="134" t="s">
        <v>17</v>
      </c>
      <c r="D215" s="143">
        <v>500000</v>
      </c>
      <c r="E215" s="233"/>
      <c r="F215" s="233"/>
      <c r="G215" s="233"/>
      <c r="H215" s="233"/>
    </row>
    <row r="216" spans="2:8">
      <c r="B216" s="134" t="s">
        <v>297</v>
      </c>
      <c r="C216" s="134" t="s">
        <v>17</v>
      </c>
      <c r="D216" s="143">
        <v>50000</v>
      </c>
      <c r="E216" s="233"/>
      <c r="F216" s="143">
        <v>14599005</v>
      </c>
      <c r="G216" s="233"/>
      <c r="H216" s="233"/>
    </row>
    <row r="217" spans="2:8">
      <c r="B217" s="134" t="s">
        <v>298</v>
      </c>
      <c r="C217" s="134" t="s">
        <v>17</v>
      </c>
      <c r="D217" s="143">
        <v>25240000</v>
      </c>
      <c r="E217" s="233"/>
      <c r="F217" s="233"/>
      <c r="G217" s="233"/>
      <c r="H217" s="233"/>
    </row>
    <row r="218" spans="2:8">
      <c r="B218" s="134" t="s">
        <v>300</v>
      </c>
      <c r="C218" s="134" t="s">
        <v>299</v>
      </c>
      <c r="D218" s="143">
        <v>43150800</v>
      </c>
      <c r="E218" s="233"/>
      <c r="F218" s="233"/>
      <c r="G218" s="233"/>
      <c r="H218" s="233"/>
    </row>
    <row r="219" spans="2:8">
      <c r="B219" s="134" t="s">
        <v>301</v>
      </c>
      <c r="C219" s="134" t="s">
        <v>17</v>
      </c>
      <c r="D219" s="143">
        <v>5050000</v>
      </c>
      <c r="E219" s="233"/>
      <c r="F219" s="233"/>
      <c r="G219" s="233"/>
      <c r="H219" s="233"/>
    </row>
    <row r="220" spans="2:8">
      <c r="B220" s="134" t="s">
        <v>302</v>
      </c>
      <c r="C220" s="134" t="s">
        <v>17</v>
      </c>
      <c r="D220" s="143">
        <v>5000000</v>
      </c>
      <c r="E220" s="233"/>
      <c r="F220" s="233"/>
      <c r="G220" s="233"/>
      <c r="H220" s="233"/>
    </row>
    <row r="221" spans="2:8">
      <c r="B221" s="134" t="s">
        <v>303</v>
      </c>
      <c r="C221" s="134" t="s">
        <v>17</v>
      </c>
      <c r="D221" s="143">
        <v>50000</v>
      </c>
      <c r="E221" s="233"/>
      <c r="F221" s="233"/>
      <c r="G221" s="233"/>
      <c r="H221" s="233"/>
    </row>
    <row r="222" spans="2:8">
      <c r="B222" s="134" t="s">
        <v>305</v>
      </c>
      <c r="C222" s="134" t="s">
        <v>304</v>
      </c>
      <c r="D222" s="143">
        <v>10000000</v>
      </c>
      <c r="E222" s="233"/>
      <c r="F222" s="233"/>
      <c r="G222" s="233"/>
      <c r="H222" s="233"/>
    </row>
    <row r="223" spans="2:8">
      <c r="B223" s="134" t="s">
        <v>307</v>
      </c>
      <c r="C223" s="134" t="s">
        <v>306</v>
      </c>
      <c r="D223" s="143">
        <v>8214185</v>
      </c>
      <c r="E223" s="233"/>
      <c r="G223" s="318">
        <v>8693237</v>
      </c>
      <c r="H223" s="233"/>
    </row>
    <row r="224" spans="2:8">
      <c r="B224" s="134" t="s">
        <v>308</v>
      </c>
      <c r="C224" s="134" t="s">
        <v>17</v>
      </c>
      <c r="D224" s="143">
        <v>900000</v>
      </c>
      <c r="E224" s="233"/>
      <c r="F224" s="233"/>
      <c r="G224" s="233"/>
      <c r="H224" s="233"/>
    </row>
    <row r="225" spans="2:8">
      <c r="B225" s="134" t="s">
        <v>310</v>
      </c>
      <c r="C225" s="134" t="s">
        <v>309</v>
      </c>
      <c r="D225" s="143">
        <v>3400000</v>
      </c>
      <c r="E225" s="233"/>
      <c r="G225" s="318">
        <v>10000</v>
      </c>
      <c r="H225" s="233"/>
    </row>
    <row r="226" spans="2:8">
      <c r="B226" s="134" t="s">
        <v>311</v>
      </c>
      <c r="C226" s="134" t="s">
        <v>17</v>
      </c>
      <c r="D226" s="143">
        <v>150000</v>
      </c>
      <c r="E226" s="233"/>
      <c r="F226" s="233"/>
      <c r="G226" s="233"/>
      <c r="H226" s="233"/>
    </row>
    <row r="227" spans="2:8">
      <c r="B227" s="134" t="s">
        <v>313</v>
      </c>
      <c r="C227" s="134" t="s">
        <v>312</v>
      </c>
      <c r="D227" s="143">
        <v>21568500</v>
      </c>
      <c r="E227" s="233"/>
      <c r="G227" s="318">
        <v>71883997</v>
      </c>
      <c r="H227" s="233"/>
    </row>
    <row r="228" spans="2:8">
      <c r="B228" s="134" t="s">
        <v>315</v>
      </c>
      <c r="C228" s="134" t="s">
        <v>314</v>
      </c>
      <c r="D228" s="143">
        <v>805000</v>
      </c>
      <c r="E228" s="233"/>
      <c r="G228" s="318">
        <v>34611128</v>
      </c>
      <c r="H228" s="233"/>
    </row>
    <row r="229" spans="2:8">
      <c r="B229" s="134" t="s">
        <v>316</v>
      </c>
      <c r="C229" s="134" t="s">
        <v>17</v>
      </c>
      <c r="D229" s="143">
        <v>100000</v>
      </c>
      <c r="E229" s="233"/>
      <c r="F229" s="233"/>
      <c r="G229" s="233"/>
      <c r="H229" s="233"/>
    </row>
    <row r="230" spans="2:8">
      <c r="B230" s="134" t="s">
        <v>317</v>
      </c>
      <c r="C230" s="134" t="s">
        <v>17</v>
      </c>
      <c r="D230" s="143">
        <v>450000</v>
      </c>
      <c r="E230" s="233"/>
      <c r="F230" s="233"/>
      <c r="G230" s="233"/>
      <c r="H230" s="233"/>
    </row>
    <row r="231" spans="2:8">
      <c r="B231" s="134" t="s">
        <v>318</v>
      </c>
      <c r="C231" s="134" t="s">
        <v>17</v>
      </c>
      <c r="D231" s="143">
        <v>25960000</v>
      </c>
      <c r="E231" s="233"/>
      <c r="F231" s="233"/>
      <c r="G231" s="233"/>
      <c r="H231" s="233"/>
    </row>
    <row r="232" spans="2:8">
      <c r="B232" s="134" t="s">
        <v>319</v>
      </c>
      <c r="C232" s="134" t="s">
        <v>17</v>
      </c>
      <c r="D232" s="143">
        <v>10192000</v>
      </c>
      <c r="E232" s="233"/>
      <c r="F232" s="233"/>
      <c r="G232" s="233"/>
      <c r="H232" s="233"/>
    </row>
    <row r="233" spans="2:8">
      <c r="B233" s="134" t="s">
        <v>321</v>
      </c>
      <c r="C233" s="134" t="s">
        <v>320</v>
      </c>
      <c r="D233" s="143">
        <v>10550000</v>
      </c>
      <c r="E233" s="233"/>
      <c r="F233" s="233"/>
      <c r="G233" s="233"/>
      <c r="H233" s="233"/>
    </row>
    <row r="234" spans="2:8">
      <c r="B234" s="134" t="s">
        <v>323</v>
      </c>
      <c r="C234" s="134" t="s">
        <v>322</v>
      </c>
      <c r="D234" s="143">
        <v>100000</v>
      </c>
      <c r="E234" s="233"/>
      <c r="F234" s="233"/>
      <c r="G234" s="233"/>
      <c r="H234" s="233"/>
    </row>
    <row r="235" spans="2:8">
      <c r="B235" s="134" t="s">
        <v>325</v>
      </c>
      <c r="C235" s="134" t="s">
        <v>324</v>
      </c>
      <c r="D235" s="143">
        <v>500000</v>
      </c>
      <c r="E235" s="233"/>
      <c r="F235" s="233"/>
      <c r="G235" s="233"/>
      <c r="H235" s="233"/>
    </row>
    <row r="236" spans="2:8">
      <c r="B236" s="134" t="s">
        <v>326</v>
      </c>
      <c r="C236" s="134" t="s">
        <v>17</v>
      </c>
      <c r="D236" s="143">
        <v>5000000</v>
      </c>
      <c r="E236" s="233"/>
      <c r="F236" s="233"/>
      <c r="G236" s="233"/>
      <c r="H236" s="233"/>
    </row>
    <row r="237" spans="2:8">
      <c r="B237" s="134" t="s">
        <v>328</v>
      </c>
      <c r="C237" s="134" t="s">
        <v>327</v>
      </c>
      <c r="D237" s="143">
        <v>500000</v>
      </c>
      <c r="E237" s="233"/>
      <c r="F237" s="233"/>
      <c r="G237" s="233"/>
      <c r="H237" s="233"/>
    </row>
    <row r="238" spans="2:8">
      <c r="B238" s="134" t="s">
        <v>330</v>
      </c>
      <c r="C238" s="134" t="s">
        <v>329</v>
      </c>
      <c r="D238" s="143">
        <v>6287280</v>
      </c>
      <c r="E238" s="233"/>
      <c r="F238" s="233"/>
      <c r="G238" s="233"/>
      <c r="H238" s="233"/>
    </row>
    <row r="239" spans="2:8">
      <c r="B239" s="134" t="s">
        <v>332</v>
      </c>
      <c r="C239" s="134" t="s">
        <v>331</v>
      </c>
      <c r="D239" s="143">
        <v>30013622</v>
      </c>
      <c r="E239" s="233"/>
      <c r="F239" s="233"/>
      <c r="G239" s="233"/>
      <c r="H239" s="233"/>
    </row>
    <row r="240" spans="2:8">
      <c r="B240" s="134" t="s">
        <v>333</v>
      </c>
      <c r="C240" s="134" t="s">
        <v>17</v>
      </c>
      <c r="D240" s="143">
        <v>230000</v>
      </c>
      <c r="E240" s="233"/>
      <c r="F240" s="233"/>
      <c r="G240" s="233"/>
      <c r="H240" s="233"/>
    </row>
    <row r="241" spans="2:8">
      <c r="B241" s="134" t="s">
        <v>334</v>
      </c>
      <c r="C241" s="134" t="s">
        <v>17</v>
      </c>
      <c r="D241" s="143">
        <v>5000000</v>
      </c>
      <c r="E241" s="233"/>
      <c r="F241" s="233"/>
      <c r="G241" s="233"/>
      <c r="H241" s="233"/>
    </row>
    <row r="242" spans="2:8">
      <c r="B242" s="134" t="s">
        <v>335</v>
      </c>
      <c r="C242" s="134" t="s">
        <v>17</v>
      </c>
      <c r="D242" s="143">
        <v>5000000</v>
      </c>
      <c r="E242" s="233"/>
      <c r="F242" s="233"/>
      <c r="G242" s="233"/>
      <c r="H242" s="233"/>
    </row>
    <row r="243" spans="2:8">
      <c r="B243" s="134" t="s">
        <v>336</v>
      </c>
      <c r="C243" s="134" t="s">
        <v>17</v>
      </c>
      <c r="D243" s="143">
        <v>7300000</v>
      </c>
      <c r="E243" s="233"/>
      <c r="F243" s="233"/>
      <c r="G243" s="233"/>
      <c r="H243" s="233"/>
    </row>
    <row r="244" spans="2:8">
      <c r="B244" s="134" t="s">
        <v>338</v>
      </c>
      <c r="C244" s="134" t="s">
        <v>337</v>
      </c>
      <c r="D244" s="143">
        <v>150000</v>
      </c>
      <c r="E244" s="233"/>
      <c r="F244" s="233"/>
      <c r="G244" s="233"/>
      <c r="H244" s="233"/>
    </row>
    <row r="245" spans="2:8">
      <c r="B245" s="134" t="s">
        <v>339</v>
      </c>
      <c r="C245" s="134" t="s">
        <v>17</v>
      </c>
      <c r="D245" s="143">
        <v>5000000</v>
      </c>
      <c r="E245" s="233"/>
      <c r="F245" s="233"/>
      <c r="G245" s="233"/>
      <c r="H245" s="233"/>
    </row>
    <row r="246" spans="2:8">
      <c r="B246" s="134" t="s">
        <v>340</v>
      </c>
      <c r="C246" s="134" t="s">
        <v>17</v>
      </c>
      <c r="D246" s="143">
        <v>40620000</v>
      </c>
      <c r="E246" s="233"/>
      <c r="F246" s="233"/>
      <c r="G246" s="233"/>
      <c r="H246" s="233"/>
    </row>
    <row r="247" spans="2:8">
      <c r="B247" s="134" t="s">
        <v>342</v>
      </c>
      <c r="C247" s="134" t="s">
        <v>341</v>
      </c>
      <c r="D247" s="143">
        <v>100000</v>
      </c>
      <c r="E247" s="233"/>
      <c r="F247" s="233"/>
      <c r="G247" s="233"/>
      <c r="H247" s="233"/>
    </row>
    <row r="248" spans="2:8">
      <c r="B248" s="134" t="s">
        <v>343</v>
      </c>
      <c r="C248" s="134" t="s">
        <v>17</v>
      </c>
      <c r="D248" s="143">
        <v>5000000</v>
      </c>
      <c r="E248" s="233"/>
      <c r="F248" s="233"/>
      <c r="G248" s="233"/>
      <c r="H248" s="233"/>
    </row>
    <row r="249" spans="2:8">
      <c r="B249" s="134" t="s">
        <v>345</v>
      </c>
      <c r="C249" s="134" t="s">
        <v>344</v>
      </c>
      <c r="D249" s="143">
        <v>5100000</v>
      </c>
      <c r="E249" s="233"/>
      <c r="F249" s="233"/>
      <c r="G249" s="233"/>
      <c r="H249" s="233"/>
    </row>
    <row r="250" spans="2:8">
      <c r="B250" s="134" t="s">
        <v>347</v>
      </c>
      <c r="C250" s="134" t="s">
        <v>346</v>
      </c>
      <c r="D250" s="143">
        <v>2564000</v>
      </c>
      <c r="E250" s="233"/>
      <c r="F250" s="233"/>
      <c r="G250" s="233"/>
      <c r="H250" s="233"/>
    </row>
    <row r="251" spans="2:8">
      <c r="B251" s="134" t="s">
        <v>349</v>
      </c>
      <c r="C251" s="134" t="s">
        <v>348</v>
      </c>
      <c r="D251" s="143">
        <v>5050000</v>
      </c>
      <c r="E251" s="233"/>
      <c r="F251" s="233"/>
      <c r="G251" s="233"/>
      <c r="H251" s="233"/>
    </row>
    <row r="252" spans="2:8">
      <c r="B252" s="134" t="s">
        <v>350</v>
      </c>
      <c r="C252" s="134" t="s">
        <v>17</v>
      </c>
      <c r="D252" s="143">
        <v>30150000</v>
      </c>
      <c r="E252" s="233"/>
      <c r="F252" s="233"/>
      <c r="G252" s="233"/>
      <c r="H252" s="233"/>
    </row>
    <row r="253" spans="2:8">
      <c r="B253" s="134" t="s">
        <v>352</v>
      </c>
      <c r="C253" s="134" t="s">
        <v>351</v>
      </c>
      <c r="D253" s="143">
        <v>1380000</v>
      </c>
      <c r="E253" s="233"/>
      <c r="F253" s="233"/>
      <c r="G253" s="233"/>
      <c r="H253" s="233"/>
    </row>
    <row r="254" spans="2:8">
      <c r="B254" s="134" t="s">
        <v>354</v>
      </c>
      <c r="C254" s="134" t="s">
        <v>353</v>
      </c>
      <c r="D254" s="143">
        <v>5000000</v>
      </c>
      <c r="E254" s="233"/>
      <c r="F254" s="233"/>
      <c r="G254" s="233"/>
      <c r="H254" s="233"/>
    </row>
    <row r="255" spans="2:8">
      <c r="B255" s="134" t="s">
        <v>355</v>
      </c>
      <c r="C255" s="134" t="s">
        <v>17</v>
      </c>
      <c r="D255" s="143">
        <v>3893000</v>
      </c>
      <c r="E255" s="233"/>
      <c r="F255" s="233"/>
      <c r="G255" s="233"/>
      <c r="H255" s="233"/>
    </row>
    <row r="256" spans="2:8">
      <c r="B256" s="134" t="s">
        <v>356</v>
      </c>
      <c r="C256" s="134" t="s">
        <v>17</v>
      </c>
      <c r="D256" s="143">
        <v>5000000</v>
      </c>
      <c r="E256" s="233"/>
      <c r="F256" s="233"/>
      <c r="G256" s="233"/>
      <c r="H256" s="233"/>
    </row>
    <row r="257" spans="2:8">
      <c r="B257" s="134" t="s">
        <v>357</v>
      </c>
      <c r="C257" s="134" t="s">
        <v>17</v>
      </c>
      <c r="D257" s="143">
        <v>500000</v>
      </c>
      <c r="E257" s="233"/>
      <c r="F257" s="233"/>
      <c r="G257" s="233"/>
      <c r="H257" s="233"/>
    </row>
    <row r="258" spans="2:8">
      <c r="B258" s="134" t="s">
        <v>358</v>
      </c>
      <c r="C258" s="134" t="s">
        <v>17</v>
      </c>
      <c r="D258" s="143">
        <v>5050000</v>
      </c>
      <c r="E258" s="233"/>
      <c r="F258" s="233"/>
      <c r="G258" s="233"/>
      <c r="H258" s="233"/>
    </row>
    <row r="259" spans="2:8">
      <c r="B259" s="134" t="s">
        <v>360</v>
      </c>
      <c r="C259" s="134" t="s">
        <v>359</v>
      </c>
      <c r="D259" s="143">
        <v>17760000</v>
      </c>
      <c r="E259" s="233"/>
      <c r="F259" s="233"/>
      <c r="G259" s="233"/>
      <c r="H259" s="233"/>
    </row>
    <row r="260" spans="2:8">
      <c r="B260" s="134" t="s">
        <v>362</v>
      </c>
      <c r="C260" s="134" t="s">
        <v>361</v>
      </c>
      <c r="D260" s="143">
        <v>100000</v>
      </c>
      <c r="E260" s="233"/>
      <c r="F260" s="233"/>
      <c r="G260" s="233"/>
      <c r="H260" s="233"/>
    </row>
    <row r="261" spans="2:8">
      <c r="B261" s="134" t="s">
        <v>364</v>
      </c>
      <c r="C261" s="134" t="s">
        <v>363</v>
      </c>
      <c r="D261" s="143">
        <v>25700000</v>
      </c>
      <c r="E261" s="233"/>
      <c r="F261" s="233"/>
      <c r="G261" s="233"/>
      <c r="H261" s="233"/>
    </row>
    <row r="262" spans="2:8">
      <c r="B262" s="134" t="s">
        <v>366</v>
      </c>
      <c r="C262" s="134" t="s">
        <v>365</v>
      </c>
      <c r="D262" s="233">
        <v>74474271</v>
      </c>
      <c r="E262" s="233"/>
      <c r="G262" s="318">
        <v>5775683</v>
      </c>
      <c r="H262" s="233"/>
    </row>
    <row r="263" spans="2:8">
      <c r="B263" s="134" t="s">
        <v>367</v>
      </c>
      <c r="C263" s="134" t="s">
        <v>17</v>
      </c>
      <c r="D263" s="143">
        <v>50000</v>
      </c>
      <c r="E263" s="233"/>
      <c r="F263" s="233"/>
      <c r="G263" s="233"/>
      <c r="H263" s="233"/>
    </row>
    <row r="264" spans="2:8">
      <c r="B264" s="134" t="s">
        <v>369</v>
      </c>
      <c r="C264" s="134" t="s">
        <v>368</v>
      </c>
      <c r="D264" s="143">
        <v>20750015</v>
      </c>
      <c r="E264" s="233"/>
      <c r="F264" s="233"/>
      <c r="G264" s="233"/>
      <c r="H264" s="233"/>
    </row>
    <row r="265" spans="2:8">
      <c r="B265" s="134" t="s">
        <v>371</v>
      </c>
      <c r="C265" s="134" t="s">
        <v>370</v>
      </c>
      <c r="D265" s="143">
        <v>7696000</v>
      </c>
      <c r="E265" s="233"/>
      <c r="F265" s="233"/>
      <c r="G265" s="233"/>
      <c r="H265" s="233"/>
    </row>
    <row r="266" spans="2:8">
      <c r="B266" s="134" t="s">
        <v>372</v>
      </c>
      <c r="C266" s="134" t="s">
        <v>17</v>
      </c>
      <c r="D266" s="143">
        <v>5000000</v>
      </c>
      <c r="E266" s="233"/>
      <c r="F266" s="233"/>
      <c r="G266" s="233"/>
      <c r="H266" s="233"/>
    </row>
    <row r="267" spans="2:8">
      <c r="B267" s="134" t="s">
        <v>373</v>
      </c>
      <c r="C267" s="134" t="s">
        <v>17</v>
      </c>
      <c r="D267" s="143">
        <v>244000</v>
      </c>
      <c r="E267" s="233"/>
      <c r="F267" s="233"/>
      <c r="G267" s="233"/>
      <c r="H267" s="233"/>
    </row>
    <row r="268" spans="2:8">
      <c r="B268" s="134" t="s">
        <v>374</v>
      </c>
      <c r="C268" s="134" t="s">
        <v>17</v>
      </c>
      <c r="D268" s="143">
        <v>2500000</v>
      </c>
      <c r="E268" s="233"/>
      <c r="F268" s="233"/>
      <c r="G268" s="233"/>
      <c r="H268" s="233"/>
    </row>
    <row r="269" spans="2:8">
      <c r="B269" s="134" t="s">
        <v>376</v>
      </c>
      <c r="C269" s="134" t="s">
        <v>375</v>
      </c>
      <c r="D269" s="143">
        <v>5240000</v>
      </c>
      <c r="E269" s="233"/>
      <c r="F269" s="233"/>
      <c r="G269" s="233"/>
      <c r="H269" s="233"/>
    </row>
    <row r="270" spans="2:8">
      <c r="B270" s="134" t="s">
        <v>377</v>
      </c>
      <c r="C270" s="134" t="s">
        <v>17</v>
      </c>
      <c r="D270" s="143">
        <v>248500</v>
      </c>
      <c r="E270" s="233"/>
      <c r="F270" s="233"/>
      <c r="G270" s="233"/>
      <c r="H270" s="233"/>
    </row>
    <row r="271" spans="2:8">
      <c r="B271" s="134" t="s">
        <v>379</v>
      </c>
      <c r="C271" s="134" t="s">
        <v>378</v>
      </c>
      <c r="D271" s="143">
        <v>30040000</v>
      </c>
      <c r="E271" s="233"/>
      <c r="F271" s="233"/>
      <c r="G271" s="233"/>
      <c r="H271" s="233"/>
    </row>
    <row r="272" spans="2:8">
      <c r="B272" s="134" t="s">
        <v>380</v>
      </c>
      <c r="C272" s="134" t="s">
        <v>17</v>
      </c>
      <c r="D272" s="143">
        <v>100000</v>
      </c>
      <c r="E272" s="233"/>
      <c r="F272" s="233"/>
      <c r="G272" s="233"/>
      <c r="H272" s="233"/>
    </row>
    <row r="273" spans="2:8">
      <c r="B273" s="134" t="s">
        <v>381</v>
      </c>
      <c r="C273" s="134" t="s">
        <v>17</v>
      </c>
      <c r="D273" s="143">
        <v>100000</v>
      </c>
      <c r="E273" s="233"/>
      <c r="F273" s="233"/>
      <c r="G273" s="233"/>
      <c r="H273" s="233"/>
    </row>
    <row r="274" spans="2:8">
      <c r="B274" s="134" t="s">
        <v>382</v>
      </c>
      <c r="C274" s="134" t="s">
        <v>17</v>
      </c>
      <c r="D274" s="143">
        <v>8440000</v>
      </c>
      <c r="E274" s="233"/>
      <c r="F274" s="233"/>
      <c r="G274" s="233"/>
      <c r="H274" s="233"/>
    </row>
    <row r="275" spans="2:8">
      <c r="B275" s="134" t="s">
        <v>384</v>
      </c>
      <c r="C275" s="134" t="s">
        <v>383</v>
      </c>
      <c r="D275" s="143">
        <v>1000000</v>
      </c>
      <c r="E275" s="233"/>
      <c r="F275" s="233"/>
      <c r="G275" s="233"/>
      <c r="H275" s="233"/>
    </row>
    <row r="276" spans="2:8">
      <c r="B276" s="134" t="s">
        <v>386</v>
      </c>
      <c r="C276" s="134" t="s">
        <v>385</v>
      </c>
      <c r="D276" s="143">
        <v>570000</v>
      </c>
      <c r="E276" s="233"/>
      <c r="F276" s="233"/>
      <c r="G276" s="233"/>
      <c r="H276" s="233"/>
    </row>
    <row r="277" spans="2:8">
      <c r="B277" s="134" t="s">
        <v>387</v>
      </c>
      <c r="C277" s="134" t="s">
        <v>17</v>
      </c>
      <c r="D277" s="143">
        <v>5000000</v>
      </c>
      <c r="E277" s="233"/>
      <c r="F277" s="233"/>
      <c r="G277" s="233"/>
      <c r="H277" s="233"/>
    </row>
    <row r="278" spans="2:8">
      <c r="B278" s="134" t="s">
        <v>388</v>
      </c>
      <c r="C278" s="134" t="s">
        <v>17</v>
      </c>
      <c r="D278" s="143">
        <v>5000000</v>
      </c>
      <c r="E278" s="233"/>
      <c r="F278" s="233"/>
      <c r="G278" s="233"/>
      <c r="H278" s="233"/>
    </row>
    <row r="279" spans="2:8">
      <c r="B279" s="134" t="s">
        <v>390</v>
      </c>
      <c r="C279" s="134" t="s">
        <v>389</v>
      </c>
      <c r="D279" s="143">
        <v>15160000</v>
      </c>
      <c r="E279" s="233"/>
      <c r="F279" s="233"/>
      <c r="G279" s="233"/>
      <c r="H279" s="233"/>
    </row>
    <row r="280" spans="2:8">
      <c r="B280" s="134" t="s">
        <v>392</v>
      </c>
      <c r="C280" s="134" t="s">
        <v>391</v>
      </c>
      <c r="D280" s="143">
        <v>425000</v>
      </c>
      <c r="E280" s="233"/>
      <c r="F280" s="233"/>
      <c r="G280" s="233"/>
      <c r="H280" s="233"/>
    </row>
    <row r="281" spans="2:8">
      <c r="B281" s="134" t="s">
        <v>394</v>
      </c>
      <c r="C281" s="134" t="s">
        <v>393</v>
      </c>
      <c r="D281" s="143">
        <v>600000</v>
      </c>
      <c r="E281" s="233"/>
      <c r="F281" s="233"/>
      <c r="G281" s="233"/>
      <c r="H281" s="233"/>
    </row>
    <row r="282" spans="2:8">
      <c r="B282" s="134" t="s">
        <v>395</v>
      </c>
      <c r="C282" s="134" t="s">
        <v>17</v>
      </c>
      <c r="D282" s="143">
        <v>3000000</v>
      </c>
      <c r="E282" s="233"/>
      <c r="F282" s="233"/>
      <c r="G282" s="233"/>
      <c r="H282" s="233"/>
    </row>
    <row r="283" spans="2:8">
      <c r="B283" s="134" t="s">
        <v>396</v>
      </c>
      <c r="C283" s="134" t="s">
        <v>17</v>
      </c>
      <c r="D283" s="143">
        <v>20000000</v>
      </c>
      <c r="E283" s="233"/>
      <c r="F283" s="233"/>
      <c r="G283" s="233"/>
      <c r="H283" s="233"/>
    </row>
    <row r="284" spans="2:8">
      <c r="B284" s="134" t="s">
        <v>398</v>
      </c>
      <c r="C284" s="134" t="s">
        <v>397</v>
      </c>
      <c r="D284" s="143">
        <v>410000</v>
      </c>
      <c r="E284" s="233"/>
      <c r="F284" s="233"/>
      <c r="G284" s="233"/>
      <c r="H284" s="233"/>
    </row>
    <row r="285" spans="2:8">
      <c r="B285" s="134" t="s">
        <v>399</v>
      </c>
      <c r="C285" s="134" t="s">
        <v>17</v>
      </c>
      <c r="D285" s="143">
        <v>10000000</v>
      </c>
      <c r="E285" s="233"/>
      <c r="F285" s="233"/>
      <c r="G285" s="233"/>
      <c r="H285" s="233"/>
    </row>
    <row r="286" spans="2:8">
      <c r="B286" s="134" t="s">
        <v>400</v>
      </c>
      <c r="C286" s="134" t="s">
        <v>17</v>
      </c>
      <c r="D286" s="143">
        <v>15000000</v>
      </c>
      <c r="E286" s="233"/>
      <c r="F286" s="233"/>
      <c r="G286" s="233"/>
      <c r="H286" s="233"/>
    </row>
    <row r="287" spans="2:8">
      <c r="B287" s="134" t="s">
        <v>401</v>
      </c>
      <c r="C287" s="134" t="s">
        <v>17</v>
      </c>
      <c r="D287" s="143">
        <v>15000000</v>
      </c>
      <c r="E287" s="233"/>
      <c r="F287" s="233"/>
      <c r="G287" s="233"/>
      <c r="H287" s="233"/>
    </row>
    <row r="288" spans="2:8">
      <c r="B288" s="134" t="s">
        <v>402</v>
      </c>
      <c r="C288" s="134" t="s">
        <v>17</v>
      </c>
      <c r="D288" s="143">
        <v>50000</v>
      </c>
      <c r="E288" s="233"/>
      <c r="F288" s="233"/>
      <c r="G288" s="233"/>
      <c r="H288" s="233"/>
    </row>
    <row r="289" spans="2:8">
      <c r="B289" s="134" t="s">
        <v>403</v>
      </c>
      <c r="C289" s="134" t="s">
        <v>17</v>
      </c>
      <c r="D289" s="143">
        <v>10100000</v>
      </c>
      <c r="E289" s="233"/>
      <c r="F289" s="233"/>
      <c r="G289" s="233"/>
      <c r="H289" s="233"/>
    </row>
    <row r="290" spans="2:8">
      <c r="B290" s="134" t="s">
        <v>404</v>
      </c>
      <c r="C290" s="134" t="s">
        <v>17</v>
      </c>
      <c r="D290" s="143">
        <v>50000</v>
      </c>
      <c r="E290" s="233"/>
      <c r="F290" s="233"/>
      <c r="G290" s="233"/>
      <c r="H290" s="233"/>
    </row>
    <row r="291" spans="2:8">
      <c r="B291" s="134"/>
      <c r="C291" s="134"/>
      <c r="D291" s="143"/>
      <c r="E291" s="233"/>
      <c r="F291" s="233"/>
      <c r="G291" s="233"/>
      <c r="H291" s="233"/>
    </row>
    <row r="292" spans="2:8">
      <c r="B292" s="402" t="s">
        <v>1450</v>
      </c>
      <c r="C292" s="402"/>
      <c r="D292" s="178">
        <f>SUM(D3:D290)</f>
        <v>1939175862</v>
      </c>
      <c r="E292" s="178">
        <f>SUM(E3:E290)</f>
        <v>796330723</v>
      </c>
      <c r="F292" s="178">
        <f>SUM(F3:F290)</f>
        <v>14599005</v>
      </c>
      <c r="G292" s="178">
        <f>SUM(G3:G290)</f>
        <v>1754698118</v>
      </c>
      <c r="H292" s="178">
        <f>SUM(D292:G292)</f>
        <v>4504803708</v>
      </c>
    </row>
  </sheetData>
  <mergeCells count="1">
    <mergeCell ref="B292:C292"/>
  </mergeCells>
  <conditionalFormatting sqref="B1:B1048576">
    <cfRule type="duplicateValues" dxfId="3" priority="10"/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9C1B9-E0FA-46EF-8B0C-FC529814F445}">
  <sheetPr>
    <tabColor theme="9"/>
  </sheetPr>
  <dimension ref="A1:G125"/>
  <sheetViews>
    <sheetView workbookViewId="0">
      <selection activeCell="C8" sqref="C8"/>
    </sheetView>
  </sheetViews>
  <sheetFormatPr defaultColWidth="11.42578125" defaultRowHeight="14.45"/>
  <cols>
    <col min="2" max="2" width="53" bestFit="1" customWidth="1"/>
    <col min="3" max="3" width="12.85546875" bestFit="1" customWidth="1"/>
    <col min="4" max="7" width="18.140625" bestFit="1" customWidth="1"/>
  </cols>
  <sheetData>
    <row r="1" spans="1:7">
      <c r="A1" t="s">
        <v>8253</v>
      </c>
      <c r="B1" s="15" t="s">
        <v>8254</v>
      </c>
      <c r="C1" s="15"/>
      <c r="D1" s="15"/>
      <c r="E1" s="15"/>
      <c r="F1" s="15"/>
      <c r="G1" s="15"/>
    </row>
    <row r="3" spans="1:7">
      <c r="B3" s="175" t="s">
        <v>8255</v>
      </c>
      <c r="C3" s="175" t="s">
        <v>3</v>
      </c>
      <c r="D3" s="175" t="s">
        <v>794</v>
      </c>
      <c r="E3" s="175" t="s">
        <v>802</v>
      </c>
      <c r="F3" s="175" t="s">
        <v>6285</v>
      </c>
      <c r="G3" s="175" t="s">
        <v>1450</v>
      </c>
    </row>
    <row r="4" spans="1:7">
      <c r="B4" s="318" t="s">
        <v>409</v>
      </c>
      <c r="C4" s="318" t="s">
        <v>408</v>
      </c>
      <c r="D4" s="318">
        <v>184526571</v>
      </c>
      <c r="E4" s="318"/>
      <c r="F4" s="318">
        <v>1555147</v>
      </c>
      <c r="G4" s="318">
        <f>D4+E4+F4</f>
        <v>186081718</v>
      </c>
    </row>
    <row r="5" spans="1:7">
      <c r="B5" s="318" t="s">
        <v>411</v>
      </c>
      <c r="C5" s="318" t="s">
        <v>410</v>
      </c>
      <c r="D5" s="318">
        <v>74539552</v>
      </c>
      <c r="E5" s="318"/>
      <c r="F5" s="318"/>
      <c r="G5" s="318">
        <f t="shared" ref="G5:G68" si="0">D5+E5+F5</f>
        <v>74539552</v>
      </c>
    </row>
    <row r="6" spans="1:7">
      <c r="B6" s="318" t="s">
        <v>413</v>
      </c>
      <c r="C6" s="318" t="s">
        <v>412</v>
      </c>
      <c r="D6" s="318">
        <v>40444750</v>
      </c>
      <c r="E6" s="318"/>
      <c r="F6" s="318"/>
      <c r="G6" s="318">
        <f t="shared" si="0"/>
        <v>40444750</v>
      </c>
    </row>
    <row r="7" spans="1:7">
      <c r="B7" s="318" t="s">
        <v>415</v>
      </c>
      <c r="C7" s="318" t="s">
        <v>414</v>
      </c>
      <c r="D7" s="318">
        <v>299814447</v>
      </c>
      <c r="E7" s="318"/>
      <c r="F7" s="318">
        <v>9126635</v>
      </c>
      <c r="G7" s="318">
        <f t="shared" si="0"/>
        <v>308941082</v>
      </c>
    </row>
    <row r="8" spans="1:7">
      <c r="B8" s="318" t="s">
        <v>417</v>
      </c>
      <c r="C8" s="318" t="s">
        <v>416</v>
      </c>
      <c r="D8" s="318">
        <v>5190915</v>
      </c>
      <c r="E8" s="318"/>
      <c r="F8" s="318"/>
      <c r="G8" s="318">
        <f t="shared" si="0"/>
        <v>5190915</v>
      </c>
    </row>
    <row r="9" spans="1:7">
      <c r="B9" s="318" t="s">
        <v>419</v>
      </c>
      <c r="C9" s="318" t="s">
        <v>418</v>
      </c>
      <c r="D9" s="318">
        <v>482696050</v>
      </c>
      <c r="E9" s="318"/>
      <c r="F9" s="318"/>
      <c r="G9" s="318">
        <f t="shared" si="0"/>
        <v>482696050</v>
      </c>
    </row>
    <row r="10" spans="1:7">
      <c r="B10" s="318" t="s">
        <v>421</v>
      </c>
      <c r="C10" s="318" t="s">
        <v>420</v>
      </c>
      <c r="D10" s="318">
        <v>168899398</v>
      </c>
      <c r="E10" s="318"/>
      <c r="F10" s="318"/>
      <c r="G10" s="318">
        <f t="shared" si="0"/>
        <v>168899398</v>
      </c>
    </row>
    <row r="11" spans="1:7">
      <c r="B11" s="318" t="s">
        <v>423</v>
      </c>
      <c r="C11" s="318" t="s">
        <v>422</v>
      </c>
      <c r="D11" s="318">
        <v>48345734</v>
      </c>
      <c r="E11" s="318"/>
      <c r="F11" s="318"/>
      <c r="G11" s="318">
        <f t="shared" si="0"/>
        <v>48345734</v>
      </c>
    </row>
    <row r="12" spans="1:7">
      <c r="B12" s="318" t="s">
        <v>425</v>
      </c>
      <c r="C12" s="318" t="s">
        <v>424</v>
      </c>
      <c r="D12" s="318">
        <v>1472000</v>
      </c>
      <c r="E12" s="318"/>
      <c r="F12" s="318"/>
      <c r="G12" s="318">
        <f t="shared" si="0"/>
        <v>1472000</v>
      </c>
    </row>
    <row r="13" spans="1:7">
      <c r="B13" s="318" t="s">
        <v>427</v>
      </c>
      <c r="C13" s="318" t="s">
        <v>426</v>
      </c>
      <c r="D13" s="318">
        <v>140000</v>
      </c>
      <c r="E13" s="318"/>
      <c r="F13" s="318"/>
      <c r="G13" s="318">
        <f t="shared" si="0"/>
        <v>140000</v>
      </c>
    </row>
    <row r="14" spans="1:7">
      <c r="B14" s="318" t="s">
        <v>429</v>
      </c>
      <c r="C14" s="318" t="s">
        <v>428</v>
      </c>
      <c r="D14" s="318">
        <v>254589</v>
      </c>
      <c r="E14" s="318"/>
      <c r="F14" s="318"/>
      <c r="G14" s="318">
        <f t="shared" si="0"/>
        <v>254589</v>
      </c>
    </row>
    <row r="15" spans="1:7">
      <c r="B15" s="318" t="s">
        <v>431</v>
      </c>
      <c r="C15" s="318" t="s">
        <v>430</v>
      </c>
      <c r="D15" s="318">
        <v>600000</v>
      </c>
      <c r="E15" s="318"/>
      <c r="F15" s="318"/>
      <c r="G15" s="318">
        <f t="shared" si="0"/>
        <v>600000</v>
      </c>
    </row>
    <row r="16" spans="1:7">
      <c r="B16" s="318" t="s">
        <v>432</v>
      </c>
      <c r="C16" s="318" t="s">
        <v>50</v>
      </c>
      <c r="D16" s="318">
        <v>114304642</v>
      </c>
      <c r="E16" s="318"/>
      <c r="F16" s="318"/>
      <c r="G16" s="318">
        <f t="shared" si="0"/>
        <v>114304642</v>
      </c>
    </row>
    <row r="17" spans="2:7">
      <c r="B17" s="318" t="s">
        <v>434</v>
      </c>
      <c r="C17" s="318" t="s">
        <v>433</v>
      </c>
      <c r="D17" s="318">
        <v>2410438361</v>
      </c>
      <c r="E17" s="318"/>
      <c r="F17" s="318">
        <v>54765671</v>
      </c>
      <c r="G17" s="318">
        <f t="shared" si="0"/>
        <v>2465204032</v>
      </c>
    </row>
    <row r="18" spans="2:7">
      <c r="B18" s="318" t="s">
        <v>436</v>
      </c>
      <c r="C18" s="318" t="s">
        <v>435</v>
      </c>
      <c r="D18" s="318">
        <v>3350894863</v>
      </c>
      <c r="E18" s="318">
        <v>654485266</v>
      </c>
      <c r="F18" s="318"/>
      <c r="G18" s="318">
        <f t="shared" si="0"/>
        <v>4005380129</v>
      </c>
    </row>
    <row r="19" spans="2:7">
      <c r="B19" s="318" t="s">
        <v>438</v>
      </c>
      <c r="C19" s="318" t="s">
        <v>437</v>
      </c>
      <c r="D19" s="318">
        <v>622840</v>
      </c>
      <c r="E19" s="318"/>
      <c r="F19" s="318"/>
      <c r="G19" s="318">
        <f t="shared" si="0"/>
        <v>622840</v>
      </c>
    </row>
    <row r="20" spans="2:7">
      <c r="B20" s="318" t="s">
        <v>440</v>
      </c>
      <c r="C20" s="318" t="s">
        <v>439</v>
      </c>
      <c r="D20" s="318">
        <v>3371885935</v>
      </c>
      <c r="E20" s="318">
        <v>1611010186</v>
      </c>
      <c r="F20" s="318">
        <v>49365550</v>
      </c>
      <c r="G20" s="318">
        <f t="shared" si="0"/>
        <v>5032261671</v>
      </c>
    </row>
    <row r="21" spans="2:7">
      <c r="B21" s="318" t="s">
        <v>442</v>
      </c>
      <c r="C21" s="318" t="s">
        <v>441</v>
      </c>
      <c r="D21" s="318">
        <v>90000</v>
      </c>
      <c r="E21" s="318"/>
      <c r="F21" s="318"/>
      <c r="G21" s="318">
        <f t="shared" si="0"/>
        <v>90000</v>
      </c>
    </row>
    <row r="22" spans="2:7">
      <c r="B22" s="318" t="s">
        <v>444</v>
      </c>
      <c r="C22" s="318" t="s">
        <v>443</v>
      </c>
      <c r="D22" s="318">
        <v>40000</v>
      </c>
      <c r="E22" s="318"/>
      <c r="F22" s="318"/>
      <c r="G22" s="318">
        <f t="shared" si="0"/>
        <v>40000</v>
      </c>
    </row>
    <row r="23" spans="2:7">
      <c r="B23" s="318" t="s">
        <v>445</v>
      </c>
      <c r="C23" s="318" t="s">
        <v>76</v>
      </c>
      <c r="D23" s="318">
        <v>14059890</v>
      </c>
      <c r="E23" s="318"/>
      <c r="F23" s="318"/>
      <c r="G23" s="318">
        <f t="shared" si="0"/>
        <v>14059890</v>
      </c>
    </row>
    <row r="24" spans="2:7">
      <c r="B24" s="318" t="s">
        <v>447</v>
      </c>
      <c r="C24" s="318" t="s">
        <v>446</v>
      </c>
      <c r="D24" s="318">
        <v>16900081</v>
      </c>
      <c r="E24" s="318"/>
      <c r="F24" s="318"/>
      <c r="G24" s="318">
        <f t="shared" si="0"/>
        <v>16900081</v>
      </c>
    </row>
    <row r="25" spans="2:7">
      <c r="B25" s="318" t="s">
        <v>449</v>
      </c>
      <c r="C25" s="318" t="s">
        <v>448</v>
      </c>
      <c r="D25" s="318">
        <v>575000</v>
      </c>
      <c r="E25" s="318"/>
      <c r="F25" s="318"/>
      <c r="G25" s="318">
        <f t="shared" si="0"/>
        <v>575000</v>
      </c>
    </row>
    <row r="26" spans="2:7">
      <c r="B26" s="318" t="s">
        <v>451</v>
      </c>
      <c r="C26" s="318" t="s">
        <v>450</v>
      </c>
      <c r="D26" s="318">
        <v>166181589</v>
      </c>
      <c r="E26" s="318"/>
      <c r="F26" s="318"/>
      <c r="G26" s="318">
        <f t="shared" si="0"/>
        <v>166181589</v>
      </c>
    </row>
    <row r="27" spans="2:7">
      <c r="B27" s="318" t="s">
        <v>452</v>
      </c>
      <c r="C27" s="318" t="s">
        <v>83</v>
      </c>
      <c r="D27" s="318">
        <v>2433193</v>
      </c>
      <c r="E27" s="318"/>
      <c r="F27" s="318"/>
      <c r="G27" s="318">
        <f t="shared" si="0"/>
        <v>2433193</v>
      </c>
    </row>
    <row r="28" spans="2:7">
      <c r="B28" s="318" t="s">
        <v>453</v>
      </c>
      <c r="C28" s="318" t="s">
        <v>88</v>
      </c>
      <c r="D28" s="318">
        <v>5415354</v>
      </c>
      <c r="E28" s="318"/>
      <c r="F28" s="318"/>
      <c r="G28" s="318">
        <f t="shared" si="0"/>
        <v>5415354</v>
      </c>
    </row>
    <row r="29" spans="2:7">
      <c r="B29" s="318" t="s">
        <v>454</v>
      </c>
      <c r="C29" s="318" t="s">
        <v>92</v>
      </c>
      <c r="D29" s="318">
        <v>1577948</v>
      </c>
      <c r="E29" s="318"/>
      <c r="F29" s="318"/>
      <c r="G29" s="318">
        <f t="shared" si="0"/>
        <v>1577948</v>
      </c>
    </row>
    <row r="30" spans="2:7">
      <c r="B30" s="318" t="s">
        <v>456</v>
      </c>
      <c r="C30" s="318" t="s">
        <v>455</v>
      </c>
      <c r="D30" s="318">
        <v>49623991</v>
      </c>
      <c r="E30" s="318"/>
      <c r="F30" s="318"/>
      <c r="G30" s="318">
        <f t="shared" si="0"/>
        <v>49623991</v>
      </c>
    </row>
    <row r="31" spans="2:7">
      <c r="B31" s="318" t="s">
        <v>458</v>
      </c>
      <c r="C31" s="318" t="s">
        <v>457</v>
      </c>
      <c r="D31" s="318">
        <v>39494719</v>
      </c>
      <c r="E31" s="318">
        <v>17165016</v>
      </c>
      <c r="F31" s="318"/>
      <c r="G31" s="318">
        <f t="shared" si="0"/>
        <v>56659735</v>
      </c>
    </row>
    <row r="32" spans="2:7">
      <c r="B32" s="318" t="s">
        <v>460</v>
      </c>
      <c r="C32" s="318" t="s">
        <v>459</v>
      </c>
      <c r="D32" s="318">
        <v>260327724</v>
      </c>
      <c r="E32" s="318"/>
      <c r="F32" s="318"/>
      <c r="G32" s="318">
        <f t="shared" si="0"/>
        <v>260327724</v>
      </c>
    </row>
    <row r="33" spans="2:7">
      <c r="B33" s="318" t="s">
        <v>461</v>
      </c>
      <c r="C33" s="318" t="s">
        <v>108</v>
      </c>
      <c r="D33" s="318">
        <v>75000</v>
      </c>
      <c r="E33" s="318"/>
      <c r="F33" s="318"/>
      <c r="G33" s="318">
        <f t="shared" si="0"/>
        <v>75000</v>
      </c>
    </row>
    <row r="34" spans="2:7">
      <c r="B34" s="318" t="s">
        <v>463</v>
      </c>
      <c r="C34" s="318" t="s">
        <v>462</v>
      </c>
      <c r="D34" s="318">
        <v>397543078</v>
      </c>
      <c r="E34" s="318"/>
      <c r="F34" s="318"/>
      <c r="G34" s="318">
        <f t="shared" si="0"/>
        <v>397543078</v>
      </c>
    </row>
    <row r="35" spans="2:7">
      <c r="B35" s="318" t="s">
        <v>465</v>
      </c>
      <c r="C35" s="318" t="s">
        <v>464</v>
      </c>
      <c r="D35" s="318">
        <v>238267416</v>
      </c>
      <c r="E35" s="318">
        <v>220289721</v>
      </c>
      <c r="F35" s="318"/>
      <c r="G35" s="318">
        <f t="shared" si="0"/>
        <v>458557137</v>
      </c>
    </row>
    <row r="36" spans="2:7">
      <c r="B36" s="318" t="s">
        <v>467</v>
      </c>
      <c r="C36" s="318" t="s">
        <v>466</v>
      </c>
      <c r="D36" s="318">
        <v>60000</v>
      </c>
      <c r="E36" s="318"/>
      <c r="F36" s="318"/>
      <c r="G36" s="318">
        <f t="shared" si="0"/>
        <v>60000</v>
      </c>
    </row>
    <row r="37" spans="2:7">
      <c r="B37" s="318" t="s">
        <v>469</v>
      </c>
      <c r="C37" s="318" t="s">
        <v>468</v>
      </c>
      <c r="D37" s="318">
        <v>1840000</v>
      </c>
      <c r="E37" s="318"/>
      <c r="F37" s="318">
        <v>1437500</v>
      </c>
      <c r="G37" s="318">
        <f t="shared" si="0"/>
        <v>3277500</v>
      </c>
    </row>
    <row r="38" spans="2:7">
      <c r="B38" s="318" t="s">
        <v>471</v>
      </c>
      <c r="C38" s="318" t="s">
        <v>470</v>
      </c>
      <c r="D38" s="318">
        <v>529588781</v>
      </c>
      <c r="E38" s="318"/>
      <c r="F38" s="318">
        <v>3937500</v>
      </c>
      <c r="G38" s="318">
        <f t="shared" si="0"/>
        <v>533526281</v>
      </c>
    </row>
    <row r="39" spans="2:7">
      <c r="B39" s="318" t="s">
        <v>473</v>
      </c>
      <c r="C39" s="318" t="s">
        <v>472</v>
      </c>
      <c r="D39" s="318">
        <v>209000</v>
      </c>
      <c r="E39" s="318"/>
      <c r="F39" s="318"/>
      <c r="G39" s="318">
        <f t="shared" si="0"/>
        <v>209000</v>
      </c>
    </row>
    <row r="40" spans="2:7">
      <c r="B40" s="318" t="s">
        <v>475</v>
      </c>
      <c r="C40" s="318" t="s">
        <v>474</v>
      </c>
      <c r="D40" s="318">
        <v>340429873</v>
      </c>
      <c r="E40" s="318"/>
      <c r="F40" s="318"/>
      <c r="G40" s="318">
        <f t="shared" si="0"/>
        <v>340429873</v>
      </c>
    </row>
    <row r="41" spans="2:7">
      <c r="B41" s="318" t="s">
        <v>476</v>
      </c>
      <c r="C41" s="318" t="s">
        <v>148</v>
      </c>
      <c r="D41" s="318">
        <v>46230298</v>
      </c>
      <c r="E41" s="318"/>
      <c r="F41" s="318"/>
      <c r="G41" s="318">
        <f t="shared" si="0"/>
        <v>46230298</v>
      </c>
    </row>
    <row r="42" spans="2:7">
      <c r="B42" s="318" t="s">
        <v>478</v>
      </c>
      <c r="C42" s="318" t="s">
        <v>477</v>
      </c>
      <c r="D42" s="318">
        <v>18700</v>
      </c>
      <c r="E42" s="318"/>
      <c r="F42" s="318"/>
      <c r="G42" s="318">
        <f t="shared" si="0"/>
        <v>18700</v>
      </c>
    </row>
    <row r="43" spans="2:7">
      <c r="B43" s="318" t="s">
        <v>480</v>
      </c>
      <c r="C43" s="318" t="s">
        <v>479</v>
      </c>
      <c r="D43" s="318">
        <v>2914750</v>
      </c>
      <c r="E43" s="318">
        <v>796800</v>
      </c>
      <c r="F43" s="318"/>
      <c r="G43" s="318">
        <f t="shared" si="0"/>
        <v>3711550</v>
      </c>
    </row>
    <row r="44" spans="2:7">
      <c r="B44" s="318" t="s">
        <v>482</v>
      </c>
      <c r="C44" s="318" t="s">
        <v>481</v>
      </c>
      <c r="D44" s="318">
        <v>29874730</v>
      </c>
      <c r="E44" s="318"/>
      <c r="F44" s="318"/>
      <c r="G44" s="318">
        <f t="shared" si="0"/>
        <v>29874730</v>
      </c>
    </row>
    <row r="45" spans="2:7">
      <c r="B45" s="318" t="s">
        <v>484</v>
      </c>
      <c r="C45" s="318" t="s">
        <v>483</v>
      </c>
      <c r="D45" s="318">
        <v>40000</v>
      </c>
      <c r="E45" s="318"/>
      <c r="F45" s="318"/>
      <c r="G45" s="318">
        <f t="shared" si="0"/>
        <v>40000</v>
      </c>
    </row>
    <row r="46" spans="2:7">
      <c r="B46" s="318" t="s">
        <v>486</v>
      </c>
      <c r="C46" s="318" t="s">
        <v>485</v>
      </c>
      <c r="D46" s="318">
        <v>6583546589</v>
      </c>
      <c r="E46" s="318">
        <v>1904557682</v>
      </c>
      <c r="F46" s="318"/>
      <c r="G46" s="318">
        <f t="shared" si="0"/>
        <v>8488104271</v>
      </c>
    </row>
    <row r="47" spans="2:7">
      <c r="B47" s="318" t="s">
        <v>488</v>
      </c>
      <c r="C47" s="318" t="s">
        <v>487</v>
      </c>
      <c r="D47" s="318">
        <v>204000</v>
      </c>
      <c r="E47" s="318"/>
      <c r="F47" s="318"/>
      <c r="G47" s="318">
        <f t="shared" si="0"/>
        <v>204000</v>
      </c>
    </row>
    <row r="48" spans="2:7">
      <c r="B48" s="318" t="s">
        <v>490</v>
      </c>
      <c r="C48" s="318" t="s">
        <v>489</v>
      </c>
      <c r="D48" s="318">
        <v>608148975</v>
      </c>
      <c r="E48" s="318">
        <v>38881828</v>
      </c>
      <c r="F48" s="318"/>
      <c r="G48" s="318">
        <f t="shared" si="0"/>
        <v>647030803</v>
      </c>
    </row>
    <row r="49" spans="2:7">
      <c r="B49" s="318" t="s">
        <v>492</v>
      </c>
      <c r="C49" s="318" t="s">
        <v>491</v>
      </c>
      <c r="D49" s="318">
        <v>724537</v>
      </c>
      <c r="E49" s="318"/>
      <c r="F49" s="318"/>
      <c r="G49" s="318">
        <f t="shared" si="0"/>
        <v>724537</v>
      </c>
    </row>
    <row r="50" spans="2:7">
      <c r="B50" s="318" t="s">
        <v>494</v>
      </c>
      <c r="C50" s="318" t="s">
        <v>493</v>
      </c>
      <c r="D50" s="318">
        <v>22124865</v>
      </c>
      <c r="E50" s="318"/>
      <c r="F50" s="318"/>
      <c r="G50" s="318">
        <f t="shared" si="0"/>
        <v>22124865</v>
      </c>
    </row>
    <row r="51" spans="2:7">
      <c r="B51" s="318" t="s">
        <v>496</v>
      </c>
      <c r="C51" s="318" t="s">
        <v>495</v>
      </c>
      <c r="D51" s="318">
        <v>250791</v>
      </c>
      <c r="E51" s="318"/>
      <c r="F51" s="318"/>
      <c r="G51" s="318">
        <f t="shared" si="0"/>
        <v>250791</v>
      </c>
    </row>
    <row r="52" spans="2:7">
      <c r="B52" s="318" t="s">
        <v>498</v>
      </c>
      <c r="C52" s="318" t="s">
        <v>497</v>
      </c>
      <c r="D52" s="318">
        <v>21583747</v>
      </c>
      <c r="E52" s="318"/>
      <c r="F52" s="318"/>
      <c r="G52" s="318">
        <f t="shared" si="0"/>
        <v>21583747</v>
      </c>
    </row>
    <row r="53" spans="2:7">
      <c r="B53" s="318" t="s">
        <v>500</v>
      </c>
      <c r="C53" s="318" t="s">
        <v>499</v>
      </c>
      <c r="D53" s="318">
        <v>4688981</v>
      </c>
      <c r="E53" s="318"/>
      <c r="F53" s="318"/>
      <c r="G53" s="318">
        <f t="shared" si="0"/>
        <v>4688981</v>
      </c>
    </row>
    <row r="54" spans="2:7">
      <c r="B54" s="318" t="s">
        <v>502</v>
      </c>
      <c r="C54" s="318" t="s">
        <v>501</v>
      </c>
      <c r="D54" s="318">
        <v>809000</v>
      </c>
      <c r="E54" s="318"/>
      <c r="F54" s="318"/>
      <c r="G54" s="318">
        <f t="shared" si="0"/>
        <v>809000</v>
      </c>
    </row>
    <row r="55" spans="2:7">
      <c r="B55" s="318" t="s">
        <v>504</v>
      </c>
      <c r="C55" s="318" t="s">
        <v>503</v>
      </c>
      <c r="D55" s="318">
        <v>87230</v>
      </c>
      <c r="E55" s="318"/>
      <c r="F55" s="318"/>
      <c r="G55" s="318">
        <f t="shared" si="0"/>
        <v>87230</v>
      </c>
    </row>
    <row r="56" spans="2:7">
      <c r="B56" s="318" t="s">
        <v>506</v>
      </c>
      <c r="C56" s="318" t="s">
        <v>505</v>
      </c>
      <c r="D56" s="318">
        <v>20000</v>
      </c>
      <c r="E56" s="318"/>
      <c r="F56" s="318"/>
      <c r="G56" s="318">
        <f t="shared" si="0"/>
        <v>20000</v>
      </c>
    </row>
    <row r="57" spans="2:7">
      <c r="B57" s="318" t="s">
        <v>507</v>
      </c>
      <c r="C57" s="318" t="s">
        <v>220</v>
      </c>
      <c r="D57" s="318">
        <v>4952873</v>
      </c>
      <c r="E57" s="318"/>
      <c r="F57" s="318"/>
      <c r="G57" s="318">
        <f t="shared" si="0"/>
        <v>4952873</v>
      </c>
    </row>
    <row r="58" spans="2:7">
      <c r="B58" s="318" t="s">
        <v>509</v>
      </c>
      <c r="C58" s="318" t="s">
        <v>508</v>
      </c>
      <c r="D58" s="318">
        <v>10000</v>
      </c>
      <c r="E58" s="318"/>
      <c r="F58" s="318"/>
      <c r="G58" s="318">
        <f t="shared" si="0"/>
        <v>10000</v>
      </c>
    </row>
    <row r="59" spans="2:7">
      <c r="B59" s="318" t="s">
        <v>511</v>
      </c>
      <c r="C59" s="318" t="s">
        <v>510</v>
      </c>
      <c r="D59" s="318">
        <v>12803377</v>
      </c>
      <c r="E59" s="318"/>
      <c r="F59" s="318"/>
      <c r="G59" s="318">
        <f t="shared" si="0"/>
        <v>12803377</v>
      </c>
    </row>
    <row r="60" spans="2:7">
      <c r="B60" s="318" t="s">
        <v>513</v>
      </c>
      <c r="C60" s="318" t="s">
        <v>512</v>
      </c>
      <c r="D60" s="318">
        <v>991052796</v>
      </c>
      <c r="E60" s="318"/>
      <c r="F60" s="318"/>
      <c r="G60" s="318">
        <f t="shared" si="0"/>
        <v>991052796</v>
      </c>
    </row>
    <row r="61" spans="2:7">
      <c r="B61" s="318" t="s">
        <v>515</v>
      </c>
      <c r="C61" s="318" t="s">
        <v>514</v>
      </c>
      <c r="D61" s="318">
        <v>1438750</v>
      </c>
      <c r="E61" s="318"/>
      <c r="F61" s="318"/>
      <c r="G61" s="318">
        <f t="shared" si="0"/>
        <v>1438750</v>
      </c>
    </row>
    <row r="62" spans="2:7">
      <c r="B62" s="318" t="s">
        <v>517</v>
      </c>
      <c r="C62" s="318" t="s">
        <v>516</v>
      </c>
      <c r="D62" s="318">
        <v>75625</v>
      </c>
      <c r="E62" s="318"/>
      <c r="F62" s="318"/>
      <c r="G62" s="318">
        <f t="shared" si="0"/>
        <v>75625</v>
      </c>
    </row>
    <row r="63" spans="2:7">
      <c r="B63" s="318" t="s">
        <v>519</v>
      </c>
      <c r="C63" s="318" t="s">
        <v>518</v>
      </c>
      <c r="D63" s="318">
        <v>3000513</v>
      </c>
      <c r="E63" s="318"/>
      <c r="F63" s="318"/>
      <c r="G63" s="318">
        <f t="shared" si="0"/>
        <v>3000513</v>
      </c>
    </row>
    <row r="64" spans="2:7">
      <c r="B64" s="318" t="s">
        <v>521</v>
      </c>
      <c r="C64" s="318" t="s">
        <v>520</v>
      </c>
      <c r="D64" s="318">
        <v>12942908</v>
      </c>
      <c r="E64" s="318"/>
      <c r="F64" s="318"/>
      <c r="G64" s="318">
        <f t="shared" si="0"/>
        <v>12942908</v>
      </c>
    </row>
    <row r="65" spans="2:7">
      <c r="B65" s="318" t="s">
        <v>523</v>
      </c>
      <c r="C65" s="318" t="s">
        <v>522</v>
      </c>
      <c r="D65" s="318">
        <v>950208</v>
      </c>
      <c r="E65" s="318">
        <v>430272</v>
      </c>
      <c r="F65" s="318"/>
      <c r="G65" s="318">
        <f t="shared" si="0"/>
        <v>1380480</v>
      </c>
    </row>
    <row r="66" spans="2:7">
      <c r="B66" s="318" t="s">
        <v>525</v>
      </c>
      <c r="C66" s="318" t="s">
        <v>524</v>
      </c>
      <c r="D66" s="318">
        <v>11705461</v>
      </c>
      <c r="E66" s="318"/>
      <c r="F66" s="318"/>
      <c r="G66" s="318">
        <f t="shared" si="0"/>
        <v>11705461</v>
      </c>
    </row>
    <row r="67" spans="2:7">
      <c r="B67" s="318" t="s">
        <v>527</v>
      </c>
      <c r="C67" s="318" t="s">
        <v>526</v>
      </c>
      <c r="D67" s="318">
        <v>47678252</v>
      </c>
      <c r="E67" s="318"/>
      <c r="F67" s="318"/>
      <c r="G67" s="318">
        <f t="shared" si="0"/>
        <v>47678252</v>
      </c>
    </row>
    <row r="68" spans="2:7">
      <c r="B68" s="318" t="s">
        <v>529</v>
      </c>
      <c r="C68" s="318" t="s">
        <v>528</v>
      </c>
      <c r="D68" s="318">
        <v>1156319605</v>
      </c>
      <c r="E68" s="318"/>
      <c r="F68" s="318"/>
      <c r="G68" s="318">
        <f t="shared" si="0"/>
        <v>1156319605</v>
      </c>
    </row>
    <row r="69" spans="2:7">
      <c r="B69" s="318" t="s">
        <v>531</v>
      </c>
      <c r="C69" s="318" t="s">
        <v>530</v>
      </c>
      <c r="D69" s="318">
        <v>139949338</v>
      </c>
      <c r="E69" s="318"/>
      <c r="F69" s="318"/>
      <c r="G69" s="318">
        <f t="shared" ref="G69:G123" si="1">D69+E69+F69</f>
        <v>139949338</v>
      </c>
    </row>
    <row r="70" spans="2:7">
      <c r="B70" s="318" t="s">
        <v>533</v>
      </c>
      <c r="C70" s="318" t="s">
        <v>532</v>
      </c>
      <c r="D70" s="318">
        <v>84171638</v>
      </c>
      <c r="E70" s="318">
        <v>14935530</v>
      </c>
      <c r="F70" s="318">
        <v>1437500</v>
      </c>
      <c r="G70" s="318">
        <f t="shared" si="1"/>
        <v>100544668</v>
      </c>
    </row>
    <row r="71" spans="2:7">
      <c r="B71" s="318" t="s">
        <v>535</v>
      </c>
      <c r="C71" s="318" t="s">
        <v>534</v>
      </c>
      <c r="D71" s="318">
        <v>1300000000</v>
      </c>
      <c r="E71" s="318"/>
      <c r="F71" s="318"/>
      <c r="G71" s="318">
        <f t="shared" si="1"/>
        <v>1300000000</v>
      </c>
    </row>
    <row r="72" spans="2:7">
      <c r="B72" s="318" t="s">
        <v>537</v>
      </c>
      <c r="C72" s="318" t="s">
        <v>536</v>
      </c>
      <c r="D72" s="318">
        <v>12773499</v>
      </c>
      <c r="E72" s="318"/>
      <c r="F72" s="318"/>
      <c r="G72" s="318">
        <f t="shared" si="1"/>
        <v>12773499</v>
      </c>
    </row>
    <row r="73" spans="2:7">
      <c r="B73" s="318" t="s">
        <v>539</v>
      </c>
      <c r="C73" s="318" t="s">
        <v>538</v>
      </c>
      <c r="D73" s="318">
        <v>3311797</v>
      </c>
      <c r="E73" s="318"/>
      <c r="F73" s="318"/>
      <c r="G73" s="318">
        <f t="shared" si="1"/>
        <v>3311797</v>
      </c>
    </row>
    <row r="74" spans="2:7">
      <c r="B74" s="318" t="s">
        <v>541</v>
      </c>
      <c r="C74" s="318" t="s">
        <v>540</v>
      </c>
      <c r="D74" s="318">
        <v>168225</v>
      </c>
      <c r="E74" s="318"/>
      <c r="F74" s="318"/>
      <c r="G74" s="318">
        <f t="shared" si="1"/>
        <v>168225</v>
      </c>
    </row>
    <row r="75" spans="2:7">
      <c r="B75" s="318" t="s">
        <v>542</v>
      </c>
      <c r="C75" s="318" t="s">
        <v>291</v>
      </c>
      <c r="D75" s="318">
        <v>1522500</v>
      </c>
      <c r="E75" s="318"/>
      <c r="F75" s="318"/>
      <c r="G75" s="318">
        <f t="shared" si="1"/>
        <v>1522500</v>
      </c>
    </row>
    <row r="76" spans="2:7">
      <c r="B76" s="318" t="s">
        <v>544</v>
      </c>
      <c r="C76" s="318" t="s">
        <v>543</v>
      </c>
      <c r="D76" s="318">
        <v>57814750</v>
      </c>
      <c r="E76" s="318"/>
      <c r="F76" s="318"/>
      <c r="G76" s="318">
        <f t="shared" si="1"/>
        <v>57814750</v>
      </c>
    </row>
    <row r="77" spans="2:7">
      <c r="B77" s="318" t="s">
        <v>546</v>
      </c>
      <c r="C77" s="318" t="s">
        <v>545</v>
      </c>
      <c r="D77" s="318">
        <v>423306853</v>
      </c>
      <c r="E77" s="318"/>
      <c r="F77" s="318"/>
      <c r="G77" s="318">
        <f t="shared" si="1"/>
        <v>423306853</v>
      </c>
    </row>
    <row r="78" spans="2:7">
      <c r="B78" s="318" t="s">
        <v>548</v>
      </c>
      <c r="C78" s="318" t="s">
        <v>547</v>
      </c>
      <c r="D78" s="318">
        <v>30000</v>
      </c>
      <c r="E78" s="318"/>
      <c r="F78" s="318"/>
      <c r="G78" s="318">
        <f t="shared" si="1"/>
        <v>30000</v>
      </c>
    </row>
    <row r="79" spans="2:7">
      <c r="B79" s="318" t="s">
        <v>550</v>
      </c>
      <c r="C79" s="318" t="s">
        <v>549</v>
      </c>
      <c r="D79" s="318">
        <v>8186265</v>
      </c>
      <c r="E79" s="318"/>
      <c r="F79" s="318"/>
      <c r="G79" s="318">
        <f t="shared" si="1"/>
        <v>8186265</v>
      </c>
    </row>
    <row r="80" spans="2:7">
      <c r="B80" s="318" t="s">
        <v>552</v>
      </c>
      <c r="C80" s="318" t="s">
        <v>551</v>
      </c>
      <c r="D80" s="318">
        <v>1165613</v>
      </c>
      <c r="E80" s="318"/>
      <c r="F80" s="318"/>
      <c r="G80" s="318">
        <f t="shared" si="1"/>
        <v>1165613</v>
      </c>
    </row>
    <row r="81" spans="2:7">
      <c r="B81" s="318" t="s">
        <v>553</v>
      </c>
      <c r="C81" s="318" t="s">
        <v>306</v>
      </c>
      <c r="D81" s="318">
        <v>8693237</v>
      </c>
      <c r="E81" s="318"/>
      <c r="F81" s="318"/>
      <c r="G81" s="318">
        <f t="shared" si="1"/>
        <v>8693237</v>
      </c>
    </row>
    <row r="82" spans="2:7">
      <c r="B82" s="318" t="s">
        <v>555</v>
      </c>
      <c r="C82" s="318" t="s">
        <v>554</v>
      </c>
      <c r="D82" s="318">
        <v>58242932</v>
      </c>
      <c r="E82" s="318"/>
      <c r="F82" s="318"/>
      <c r="G82" s="318">
        <f t="shared" si="1"/>
        <v>58242932</v>
      </c>
    </row>
    <row r="83" spans="2:7">
      <c r="B83" s="318" t="s">
        <v>557</v>
      </c>
      <c r="C83" s="318" t="s">
        <v>556</v>
      </c>
      <c r="D83" s="318">
        <v>60000</v>
      </c>
      <c r="E83" s="318"/>
      <c r="F83" s="318"/>
      <c r="G83" s="318">
        <f t="shared" si="1"/>
        <v>60000</v>
      </c>
    </row>
    <row r="84" spans="2:7">
      <c r="B84" s="318" t="s">
        <v>559</v>
      </c>
      <c r="C84" s="318" t="s">
        <v>558</v>
      </c>
      <c r="D84" s="318">
        <v>76076589</v>
      </c>
      <c r="E84" s="318">
        <v>21467259</v>
      </c>
      <c r="F84" s="318"/>
      <c r="G84" s="318">
        <f t="shared" si="1"/>
        <v>97543848</v>
      </c>
    </row>
    <row r="85" spans="2:7">
      <c r="B85" s="318" t="s">
        <v>561</v>
      </c>
      <c r="C85" s="318" t="s">
        <v>560</v>
      </c>
      <c r="D85" s="318">
        <v>40000</v>
      </c>
      <c r="E85" s="318"/>
      <c r="F85" s="318"/>
      <c r="G85" s="318">
        <f t="shared" si="1"/>
        <v>40000</v>
      </c>
    </row>
    <row r="86" spans="2:7">
      <c r="B86" s="318" t="s">
        <v>563</v>
      </c>
      <c r="C86" s="318" t="s">
        <v>562</v>
      </c>
      <c r="D86" s="318">
        <v>5734472064</v>
      </c>
      <c r="E86" s="318">
        <v>24575676</v>
      </c>
      <c r="F86" s="318"/>
      <c r="G86" s="318">
        <f t="shared" si="1"/>
        <v>5759047740</v>
      </c>
    </row>
    <row r="87" spans="2:7">
      <c r="B87" s="318" t="s">
        <v>565</v>
      </c>
      <c r="C87" s="318" t="s">
        <v>564</v>
      </c>
      <c r="D87" s="318">
        <v>9911000</v>
      </c>
      <c r="E87" s="318"/>
      <c r="F87" s="318"/>
      <c r="G87" s="318">
        <f t="shared" si="1"/>
        <v>9911000</v>
      </c>
    </row>
    <row r="88" spans="2:7">
      <c r="B88" s="318" t="s">
        <v>566</v>
      </c>
      <c r="C88" s="318" t="s">
        <v>312</v>
      </c>
      <c r="D88" s="318">
        <v>71883997</v>
      </c>
      <c r="E88" s="318"/>
      <c r="F88" s="318"/>
      <c r="G88" s="318">
        <f t="shared" si="1"/>
        <v>71883997</v>
      </c>
    </row>
    <row r="89" spans="2:7">
      <c r="B89" s="318" t="s">
        <v>567</v>
      </c>
      <c r="C89" s="318" t="s">
        <v>314</v>
      </c>
      <c r="D89" s="318">
        <v>34611128</v>
      </c>
      <c r="E89" s="318"/>
      <c r="F89" s="318"/>
      <c r="G89" s="318">
        <f t="shared" si="1"/>
        <v>34611128</v>
      </c>
    </row>
    <row r="90" spans="2:7">
      <c r="B90" s="318" t="s">
        <v>569</v>
      </c>
      <c r="C90" s="318" t="s">
        <v>568</v>
      </c>
      <c r="D90" s="318">
        <v>479166</v>
      </c>
      <c r="E90" s="318"/>
      <c r="F90" s="318"/>
      <c r="G90" s="318">
        <f t="shared" si="1"/>
        <v>479166</v>
      </c>
    </row>
    <row r="91" spans="2:7">
      <c r="B91" s="318" t="s">
        <v>571</v>
      </c>
      <c r="C91" s="318" t="s">
        <v>570</v>
      </c>
      <c r="D91" s="318">
        <v>36029962</v>
      </c>
      <c r="E91" s="318">
        <v>4807078</v>
      </c>
      <c r="F91" s="318"/>
      <c r="G91" s="318">
        <f t="shared" si="1"/>
        <v>40837040</v>
      </c>
    </row>
    <row r="92" spans="2:7">
      <c r="B92" s="318" t="s">
        <v>573</v>
      </c>
      <c r="C92" s="318" t="s">
        <v>572</v>
      </c>
      <c r="D92" s="318">
        <v>15000</v>
      </c>
      <c r="E92" s="318"/>
      <c r="F92" s="318"/>
      <c r="G92" s="318">
        <f t="shared" si="1"/>
        <v>15000</v>
      </c>
    </row>
    <row r="93" spans="2:7">
      <c r="B93" s="318" t="s">
        <v>575</v>
      </c>
      <c r="C93" s="318" t="s">
        <v>574</v>
      </c>
      <c r="D93" s="318">
        <v>545569</v>
      </c>
      <c r="E93" s="318"/>
      <c r="F93" s="318"/>
      <c r="G93" s="318">
        <f t="shared" si="1"/>
        <v>545569</v>
      </c>
    </row>
    <row r="94" spans="2:7">
      <c r="B94" s="318" t="s">
        <v>577</v>
      </c>
      <c r="C94" s="318" t="s">
        <v>576</v>
      </c>
      <c r="D94" s="318">
        <v>3258512822</v>
      </c>
      <c r="E94" s="318"/>
      <c r="F94" s="318"/>
      <c r="G94" s="318">
        <f t="shared" si="1"/>
        <v>3258512822</v>
      </c>
    </row>
    <row r="95" spans="2:7">
      <c r="B95" s="318" t="s">
        <v>579</v>
      </c>
      <c r="C95" s="318" t="s">
        <v>578</v>
      </c>
      <c r="D95" s="318">
        <v>24000</v>
      </c>
      <c r="E95" s="318"/>
      <c r="F95" s="318"/>
      <c r="G95" s="318">
        <f t="shared" si="1"/>
        <v>24000</v>
      </c>
    </row>
    <row r="96" spans="2:7">
      <c r="B96" s="318" t="s">
        <v>581</v>
      </c>
      <c r="C96" s="318" t="s">
        <v>580</v>
      </c>
      <c r="D96" s="318">
        <v>478750</v>
      </c>
      <c r="E96" s="318"/>
      <c r="F96" s="318"/>
      <c r="G96" s="318">
        <f t="shared" si="1"/>
        <v>478750</v>
      </c>
    </row>
    <row r="97" spans="2:7">
      <c r="B97" s="318" t="s">
        <v>583</v>
      </c>
      <c r="C97" s="318" t="s">
        <v>582</v>
      </c>
      <c r="D97" s="318">
        <v>830798</v>
      </c>
      <c r="E97" s="318">
        <v>1641312</v>
      </c>
      <c r="F97" s="318"/>
      <c r="G97" s="318">
        <f t="shared" si="1"/>
        <v>2472110</v>
      </c>
    </row>
    <row r="98" spans="2:7">
      <c r="B98" s="318" t="s">
        <v>585</v>
      </c>
      <c r="C98" s="318" t="s">
        <v>584</v>
      </c>
      <c r="D98" s="318">
        <v>125552360</v>
      </c>
      <c r="E98" s="318"/>
      <c r="F98" s="318"/>
      <c r="G98" s="318">
        <f t="shared" si="1"/>
        <v>125552360</v>
      </c>
    </row>
    <row r="99" spans="2:7">
      <c r="B99" s="318" t="s">
        <v>586</v>
      </c>
      <c r="C99" s="318" t="s">
        <v>365</v>
      </c>
      <c r="D99" s="318">
        <v>5775683</v>
      </c>
      <c r="E99" s="318"/>
      <c r="F99" s="318"/>
      <c r="G99" s="318">
        <f t="shared" si="1"/>
        <v>5775683</v>
      </c>
    </row>
    <row r="100" spans="2:7">
      <c r="B100" s="318" t="s">
        <v>588</v>
      </c>
      <c r="C100" s="318" t="s">
        <v>587</v>
      </c>
      <c r="D100" s="318">
        <v>1385000</v>
      </c>
      <c r="E100" s="318"/>
      <c r="F100" s="318"/>
      <c r="G100" s="318">
        <f t="shared" si="1"/>
        <v>1385000</v>
      </c>
    </row>
    <row r="101" spans="2:7">
      <c r="B101" s="318" t="s">
        <v>589</v>
      </c>
      <c r="C101" s="318" t="s">
        <v>215</v>
      </c>
      <c r="D101" s="318">
        <v>169910</v>
      </c>
      <c r="E101" s="318"/>
      <c r="F101" s="318"/>
      <c r="G101" s="318">
        <f t="shared" si="1"/>
        <v>169910</v>
      </c>
    </row>
    <row r="102" spans="2:7">
      <c r="B102" s="318" t="s">
        <v>590</v>
      </c>
      <c r="C102" s="318" t="s">
        <v>329</v>
      </c>
      <c r="D102" s="318">
        <v>44037</v>
      </c>
      <c r="E102" s="318"/>
      <c r="F102" s="318"/>
      <c r="G102" s="318">
        <f t="shared" si="1"/>
        <v>44037</v>
      </c>
    </row>
    <row r="103" spans="2:7">
      <c r="B103" s="318" t="s">
        <v>592</v>
      </c>
      <c r="C103" s="318" t="s">
        <v>591</v>
      </c>
      <c r="D103" s="318">
        <v>81000</v>
      </c>
      <c r="E103" s="318"/>
      <c r="F103" s="318"/>
      <c r="G103" s="318">
        <f t="shared" si="1"/>
        <v>81000</v>
      </c>
    </row>
    <row r="104" spans="2:7">
      <c r="B104" s="318" t="s">
        <v>594</v>
      </c>
      <c r="C104" s="318" t="s">
        <v>593</v>
      </c>
      <c r="D104" s="318">
        <v>911724</v>
      </c>
      <c r="E104" s="318"/>
      <c r="F104" s="318"/>
      <c r="G104" s="318">
        <f t="shared" si="1"/>
        <v>911724</v>
      </c>
    </row>
    <row r="105" spans="2:7">
      <c r="B105" s="318" t="s">
        <v>596</v>
      </c>
      <c r="C105" s="318" t="s">
        <v>595</v>
      </c>
      <c r="D105" s="318">
        <v>919740</v>
      </c>
      <c r="E105" s="318"/>
      <c r="F105" s="318"/>
      <c r="G105" s="318">
        <f t="shared" si="1"/>
        <v>919740</v>
      </c>
    </row>
    <row r="106" spans="2:7">
      <c r="B106" s="318" t="s">
        <v>598</v>
      </c>
      <c r="C106" s="318" t="s">
        <v>597</v>
      </c>
      <c r="D106" s="318">
        <v>40000</v>
      </c>
      <c r="E106" s="318"/>
      <c r="F106" s="318"/>
      <c r="G106" s="318">
        <f t="shared" si="1"/>
        <v>40000</v>
      </c>
    </row>
    <row r="107" spans="2:7">
      <c r="B107" s="318" t="s">
        <v>599</v>
      </c>
      <c r="C107" s="318" t="s">
        <v>309</v>
      </c>
      <c r="D107" s="318">
        <v>10000</v>
      </c>
      <c r="E107" s="318"/>
      <c r="F107" s="318"/>
      <c r="G107" s="318">
        <f t="shared" si="1"/>
        <v>10000</v>
      </c>
    </row>
    <row r="108" spans="2:7">
      <c r="B108" s="318" t="s">
        <v>601</v>
      </c>
      <c r="C108" s="318" t="s">
        <v>600</v>
      </c>
      <c r="D108" s="318">
        <v>2821449</v>
      </c>
      <c r="E108" s="318"/>
      <c r="F108" s="318"/>
      <c r="G108" s="318">
        <f t="shared" si="1"/>
        <v>2821449</v>
      </c>
    </row>
    <row r="109" spans="2:7">
      <c r="B109" s="318" t="s">
        <v>603</v>
      </c>
      <c r="C109" s="318" t="s">
        <v>602</v>
      </c>
      <c r="D109" s="318">
        <v>4153000</v>
      </c>
      <c r="E109" s="318"/>
      <c r="F109" s="318"/>
      <c r="G109" s="318">
        <f t="shared" si="1"/>
        <v>4153000</v>
      </c>
    </row>
    <row r="110" spans="2:7">
      <c r="B110" s="318" t="s">
        <v>605</v>
      </c>
      <c r="C110" s="318" t="s">
        <v>604</v>
      </c>
      <c r="D110" s="318">
        <v>12924942</v>
      </c>
      <c r="E110" s="318"/>
      <c r="F110" s="318"/>
      <c r="G110" s="318">
        <f t="shared" si="1"/>
        <v>12924942</v>
      </c>
    </row>
    <row r="111" spans="2:7">
      <c r="B111" s="318" t="s">
        <v>607</v>
      </c>
      <c r="C111" s="318" t="s">
        <v>606</v>
      </c>
      <c r="D111" s="318">
        <v>761000</v>
      </c>
      <c r="E111" s="318"/>
      <c r="F111" s="318"/>
      <c r="G111" s="318">
        <f t="shared" si="1"/>
        <v>761000</v>
      </c>
    </row>
    <row r="112" spans="2:7">
      <c r="B112" s="318" t="s">
        <v>609</v>
      </c>
      <c r="C112" s="318" t="s">
        <v>608</v>
      </c>
      <c r="D112" s="318">
        <v>4208838385</v>
      </c>
      <c r="E112" s="318"/>
      <c r="F112" s="318"/>
      <c r="G112" s="318">
        <f t="shared" si="1"/>
        <v>4208838385</v>
      </c>
    </row>
    <row r="113" spans="2:7">
      <c r="B113" s="318" t="s">
        <v>611</v>
      </c>
      <c r="C113" s="318" t="s">
        <v>610</v>
      </c>
      <c r="D113" s="318">
        <v>204500</v>
      </c>
      <c r="E113" s="318"/>
      <c r="F113" s="318"/>
      <c r="G113" s="318">
        <f t="shared" si="1"/>
        <v>204500</v>
      </c>
    </row>
    <row r="114" spans="2:7">
      <c r="B114" s="318" t="s">
        <v>613</v>
      </c>
      <c r="C114" s="318" t="s">
        <v>612</v>
      </c>
      <c r="D114" s="318">
        <v>144620861</v>
      </c>
      <c r="E114" s="318"/>
      <c r="F114" s="318"/>
      <c r="G114" s="318">
        <f t="shared" si="1"/>
        <v>144620861</v>
      </c>
    </row>
    <row r="115" spans="2:7">
      <c r="B115" s="318" t="s">
        <v>615</v>
      </c>
      <c r="C115" s="318" t="s">
        <v>614</v>
      </c>
      <c r="D115" s="318">
        <v>344955</v>
      </c>
      <c r="E115" s="318"/>
      <c r="F115" s="318"/>
      <c r="G115" s="318">
        <f t="shared" si="1"/>
        <v>344955</v>
      </c>
    </row>
    <row r="116" spans="2:7">
      <c r="B116" s="318" t="s">
        <v>617</v>
      </c>
      <c r="C116" s="318" t="s">
        <v>616</v>
      </c>
      <c r="D116" s="318">
        <v>17000000</v>
      </c>
      <c r="E116" s="318"/>
      <c r="F116" s="318"/>
      <c r="G116" s="318">
        <f t="shared" si="1"/>
        <v>17000000</v>
      </c>
    </row>
    <row r="117" spans="2:7">
      <c r="B117" s="318" t="s">
        <v>618</v>
      </c>
      <c r="C117" s="318" t="s">
        <v>15</v>
      </c>
      <c r="D117" s="318">
        <v>15956838</v>
      </c>
      <c r="E117" s="318"/>
      <c r="F117" s="318"/>
      <c r="G117" s="318">
        <f t="shared" si="1"/>
        <v>15956838</v>
      </c>
    </row>
    <row r="118" spans="2:7">
      <c r="B118" s="318" t="s">
        <v>620</v>
      </c>
      <c r="C118" s="318" t="s">
        <v>619</v>
      </c>
      <c r="D118" s="318">
        <v>920246295</v>
      </c>
      <c r="E118" s="318"/>
      <c r="F118" s="318"/>
      <c r="G118" s="318">
        <f t="shared" si="1"/>
        <v>920246295</v>
      </c>
    </row>
    <row r="119" spans="2:7">
      <c r="B119" s="318" t="s">
        <v>622</v>
      </c>
      <c r="C119" s="318" t="s">
        <v>621</v>
      </c>
      <c r="D119" s="318">
        <v>2500000</v>
      </c>
      <c r="E119" s="318">
        <v>3776000</v>
      </c>
      <c r="F119" s="318"/>
      <c r="G119" s="318">
        <f t="shared" si="1"/>
        <v>6276000</v>
      </c>
    </row>
    <row r="120" spans="2:7">
      <c r="B120" s="318" t="s">
        <v>624</v>
      </c>
      <c r="C120" s="318" t="s">
        <v>623</v>
      </c>
      <c r="D120" s="318">
        <v>278850350</v>
      </c>
      <c r="E120" s="318"/>
      <c r="F120" s="318"/>
      <c r="G120" s="318">
        <f t="shared" si="1"/>
        <v>278850350</v>
      </c>
    </row>
    <row r="121" spans="2:7">
      <c r="B121" s="318" t="s">
        <v>626</v>
      </c>
      <c r="C121" s="318" t="s">
        <v>625</v>
      </c>
      <c r="D121" s="318">
        <v>620000</v>
      </c>
      <c r="E121" s="318"/>
      <c r="F121" s="318"/>
      <c r="G121" s="318">
        <f t="shared" si="1"/>
        <v>620000</v>
      </c>
    </row>
    <row r="122" spans="2:7">
      <c r="B122" s="318" t="s">
        <v>628</v>
      </c>
      <c r="C122" s="318" t="s">
        <v>627</v>
      </c>
      <c r="D122" s="318">
        <v>81601149</v>
      </c>
      <c r="E122" s="318">
        <v>17022962</v>
      </c>
      <c r="F122" s="318"/>
      <c r="G122" s="318">
        <f t="shared" si="1"/>
        <v>98624111</v>
      </c>
    </row>
    <row r="123" spans="2:7">
      <c r="B123" s="318" t="s">
        <v>630</v>
      </c>
      <c r="C123" s="318" t="s">
        <v>629</v>
      </c>
      <c r="D123" s="318">
        <v>40168</v>
      </c>
      <c r="E123" s="318"/>
      <c r="F123" s="318"/>
      <c r="G123" s="318">
        <f t="shared" si="1"/>
        <v>40168</v>
      </c>
    </row>
    <row r="124" spans="2:7">
      <c r="B124" s="318"/>
      <c r="C124" s="318"/>
      <c r="D124" s="318"/>
      <c r="E124" s="318"/>
      <c r="F124" s="318"/>
      <c r="G124" s="318"/>
    </row>
    <row r="125" spans="2:7">
      <c r="B125" s="402" t="s">
        <v>1450</v>
      </c>
      <c r="C125" s="402"/>
      <c r="D125" s="178">
        <f>SUM(D4:D123)</f>
        <v>39333681683</v>
      </c>
      <c r="E125" s="178">
        <f t="shared" ref="E125:F125" si="2">SUM(E4:E123)</f>
        <v>4535842588</v>
      </c>
      <c r="F125" s="178">
        <f t="shared" si="2"/>
        <v>121625503</v>
      </c>
      <c r="G125" s="178">
        <f>SUM(D125:F125)</f>
        <v>43991149774</v>
      </c>
    </row>
  </sheetData>
  <mergeCells count="1">
    <mergeCell ref="B125:C125"/>
  </mergeCells>
  <conditionalFormatting sqref="B3">
    <cfRule type="duplicateValues" dxfId="2" priority="2"/>
  </conditionalFormatting>
  <conditionalFormatting sqref="B125">
    <cfRule type="duplicateValues" dxfId="1" priority="1"/>
  </conditionalFormatting>
  <conditionalFormatting sqref="B1:G1">
    <cfRule type="duplicateValues" dxfId="0" priority="3"/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B100-CF4E-4551-9AA9-564B8084681C}">
  <sheetPr>
    <tabColor rgb="FF79AF00"/>
  </sheetPr>
  <dimension ref="B1:B12"/>
  <sheetViews>
    <sheetView showGridLines="0" workbookViewId="0">
      <selection activeCell="H12" sqref="H12"/>
    </sheetView>
  </sheetViews>
  <sheetFormatPr defaultColWidth="11.5703125" defaultRowHeight="13.9"/>
  <cols>
    <col min="1" max="16384" width="11.5703125" style="5"/>
  </cols>
  <sheetData>
    <row r="1" spans="2:2">
      <c r="B1" s="15" t="s">
        <v>8256</v>
      </c>
    </row>
    <row r="3" spans="2:2">
      <c r="B3" s="15" t="s">
        <v>8257</v>
      </c>
    </row>
    <row r="12" spans="2:2">
      <c r="B12" s="15" t="s">
        <v>8258</v>
      </c>
    </row>
  </sheetData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44035" r:id="rId4">
          <objectPr defaultSize="0" autoPict="0" r:id="rId5">
            <anchor moveWithCells="1">
              <from>
                <xdr:col>2</xdr:col>
                <xdr:colOff>198120</xdr:colOff>
                <xdr:row>3</xdr:row>
                <xdr:rowOff>167640</xdr:rowOff>
              </from>
              <to>
                <xdr:col>4</xdr:col>
                <xdr:colOff>7620</xdr:colOff>
                <xdr:row>9</xdr:row>
                <xdr:rowOff>167640</xdr:rowOff>
              </to>
            </anchor>
          </objectPr>
        </oleObject>
      </mc:Choice>
      <mc:Fallback>
        <oleObject progId="Worksheet" dvAspect="DVASPECT_ICON" shapeId="44035" r:id="rId4"/>
      </mc:Fallback>
    </mc:AlternateContent>
    <mc:AlternateContent xmlns:mc="http://schemas.openxmlformats.org/markup-compatibility/2006">
      <mc:Choice Requires="x14">
        <oleObject progId="Worksheet" dvAspect="DVASPECT_ICON" shapeId="44036" r:id="rId6">
          <objectPr defaultSize="0" autoPict="0" r:id="rId7">
            <anchor moveWithCells="1">
              <from>
                <xdr:col>2</xdr:col>
                <xdr:colOff>167640</xdr:colOff>
                <xdr:row>13</xdr:row>
                <xdr:rowOff>114300</xdr:rowOff>
              </from>
              <to>
                <xdr:col>4</xdr:col>
                <xdr:colOff>53340</xdr:colOff>
                <xdr:row>19</xdr:row>
                <xdr:rowOff>137160</xdr:rowOff>
              </to>
            </anchor>
          </objectPr>
        </oleObject>
      </mc:Choice>
      <mc:Fallback>
        <oleObject progId="Worksheet" dvAspect="DVASPECT_ICON" shapeId="44036" r:id="rId6"/>
      </mc:Fallback>
    </mc:AlternateContent>
  </oleObjec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CB25-A175-413A-90F5-54D0AACE015E}">
  <sheetPr>
    <tabColor rgb="FF79AF00"/>
  </sheetPr>
  <dimension ref="B1:C14"/>
  <sheetViews>
    <sheetView showGridLines="0" workbookViewId="0">
      <selection activeCell="E7" sqref="E7"/>
    </sheetView>
  </sheetViews>
  <sheetFormatPr defaultColWidth="11.5703125" defaultRowHeight="13.9"/>
  <cols>
    <col min="1" max="1" width="11.5703125" style="5"/>
    <col min="2" max="2" width="31.85546875" style="5" customWidth="1"/>
    <col min="3" max="3" width="41.140625" style="5" customWidth="1"/>
    <col min="4" max="16384" width="11.5703125" style="5"/>
  </cols>
  <sheetData>
    <row r="1" spans="2:3">
      <c r="B1" s="15" t="s">
        <v>8259</v>
      </c>
    </row>
    <row r="3" spans="2:3">
      <c r="B3" s="422" t="s">
        <v>8260</v>
      </c>
      <c r="C3" s="422"/>
    </row>
    <row r="4" spans="2:3">
      <c r="B4" s="150"/>
      <c r="C4" s="151"/>
    </row>
    <row r="5" spans="2:3" ht="13.9" customHeight="1">
      <c r="B5" s="422" t="s">
        <v>8261</v>
      </c>
      <c r="C5" s="422"/>
    </row>
    <row r="6" spans="2:3">
      <c r="B6" s="371" t="s">
        <v>8262</v>
      </c>
      <c r="C6" s="371" t="s">
        <v>8263</v>
      </c>
    </row>
    <row r="7" spans="2:3">
      <c r="B7" s="372" t="s">
        <v>8264</v>
      </c>
      <c r="C7" s="372" t="s">
        <v>8265</v>
      </c>
    </row>
    <row r="8" spans="2:3">
      <c r="B8" s="371" t="s">
        <v>8266</v>
      </c>
      <c r="C8" s="371" t="s">
        <v>8267</v>
      </c>
    </row>
    <row r="9" spans="2:3">
      <c r="B9" s="372" t="s">
        <v>8268</v>
      </c>
      <c r="C9" s="372" t="s">
        <v>8269</v>
      </c>
    </row>
    <row r="10" spans="2:3">
      <c r="B10" s="371" t="s">
        <v>8270</v>
      </c>
      <c r="C10" s="371" t="s">
        <v>8271</v>
      </c>
    </row>
    <row r="13" spans="2:3">
      <c r="B13" s="422" t="s">
        <v>8272</v>
      </c>
      <c r="C13" s="422"/>
    </row>
    <row r="14" spans="2:3">
      <c r="B14" s="371" t="s">
        <v>8273</v>
      </c>
      <c r="C14" s="371" t="s">
        <v>8274</v>
      </c>
    </row>
  </sheetData>
  <mergeCells count="3">
    <mergeCell ref="B3:C3"/>
    <mergeCell ref="B13:C13"/>
    <mergeCell ref="B5: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5D1B-2AEE-4A7E-A355-007EAA4DF81D}">
  <sheetPr>
    <tabColor theme="9"/>
  </sheetPr>
  <dimension ref="B1:L4"/>
  <sheetViews>
    <sheetView showGridLines="0" zoomScaleNormal="100" workbookViewId="0">
      <selection activeCell="G9" sqref="G9"/>
    </sheetView>
  </sheetViews>
  <sheetFormatPr defaultColWidth="11.5703125" defaultRowHeight="13.9"/>
  <cols>
    <col min="1" max="1" width="11.5703125" style="5"/>
    <col min="2" max="2" width="16.5703125" style="5" customWidth="1"/>
    <col min="3" max="3" width="22.85546875" style="5" customWidth="1"/>
    <col min="4" max="4" width="25.5703125" style="5" customWidth="1"/>
    <col min="5" max="5" width="13.5703125" style="5" customWidth="1"/>
    <col min="6" max="6" width="16.85546875" style="5" customWidth="1"/>
    <col min="7" max="7" width="12.5703125" style="5" bestFit="1" customWidth="1"/>
    <col min="8" max="8" width="12.5703125" style="5" customWidth="1"/>
    <col min="9" max="9" width="10.5703125" style="5" bestFit="1" customWidth="1"/>
    <col min="10" max="10" width="25.42578125" style="5" customWidth="1"/>
    <col min="11" max="11" width="12.5703125" style="5" bestFit="1" customWidth="1"/>
    <col min="12" max="12" width="8.42578125" style="5" bestFit="1" customWidth="1"/>
    <col min="13" max="16384" width="11.5703125" style="5"/>
  </cols>
  <sheetData>
    <row r="1" spans="2:12">
      <c r="B1" s="15" t="s">
        <v>826</v>
      </c>
    </row>
    <row r="3" spans="2:12" ht="55.15">
      <c r="B3" s="159" t="s">
        <v>827</v>
      </c>
      <c r="C3" s="159" t="s">
        <v>828</v>
      </c>
      <c r="D3" s="159" t="s">
        <v>829</v>
      </c>
      <c r="E3" s="159" t="s">
        <v>830</v>
      </c>
      <c r="F3" s="159" t="s">
        <v>831</v>
      </c>
      <c r="G3" s="159" t="s">
        <v>832</v>
      </c>
      <c r="H3" s="159" t="s">
        <v>833</v>
      </c>
      <c r="I3" s="159" t="s">
        <v>834</v>
      </c>
      <c r="J3" s="160" t="s">
        <v>835</v>
      </c>
      <c r="K3" s="160" t="s">
        <v>816</v>
      </c>
      <c r="L3" s="159" t="s">
        <v>836</v>
      </c>
    </row>
    <row r="4" spans="2:12" s="80" customFormat="1" ht="68.25" customHeight="1">
      <c r="B4" s="79" t="s">
        <v>837</v>
      </c>
      <c r="C4" s="79" t="s">
        <v>838</v>
      </c>
      <c r="D4" s="79" t="s">
        <v>839</v>
      </c>
      <c r="E4" s="333">
        <v>44593</v>
      </c>
      <c r="F4" s="79" t="s">
        <v>840</v>
      </c>
      <c r="G4" s="79">
        <v>150000</v>
      </c>
      <c r="H4" s="79" t="s">
        <v>841</v>
      </c>
      <c r="I4" s="79" t="s">
        <v>841</v>
      </c>
      <c r="J4" s="79" t="s">
        <v>841</v>
      </c>
      <c r="K4" s="79" t="s">
        <v>841</v>
      </c>
      <c r="L4" s="79" t="s">
        <v>726</v>
      </c>
    </row>
  </sheetData>
  <pageMargins left="0.7" right="0.7" top="0.75" bottom="0.75" header="0.3" footer="0.3"/>
  <pageSetup paperSize="9" scale="3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9D15-F22D-4617-AB76-B45A8AFD8FAC}">
  <sheetPr>
    <tabColor theme="9"/>
  </sheetPr>
  <dimension ref="B1:J688"/>
  <sheetViews>
    <sheetView showGridLines="0" topLeftCell="B1" zoomScaleNormal="100" workbookViewId="0">
      <pane ySplit="3" topLeftCell="A674" activePane="bottomLeft" state="frozen"/>
      <selection pane="bottomLeft" activeCell="H691" sqref="H691"/>
    </sheetView>
  </sheetViews>
  <sheetFormatPr defaultColWidth="11.42578125" defaultRowHeight="13.9"/>
  <cols>
    <col min="1" max="1" width="11.42578125" style="5"/>
    <col min="2" max="2" width="40.85546875" style="5" customWidth="1"/>
    <col min="3" max="3" width="46.85546875" style="5" customWidth="1"/>
    <col min="4" max="4" width="23.7109375" style="5" customWidth="1"/>
    <col min="5" max="5" width="12.85546875" style="226" customWidth="1"/>
    <col min="6" max="6" width="71.28515625" style="9" customWidth="1"/>
    <col min="7" max="7" width="20.85546875" style="52" customWidth="1"/>
    <col min="8" max="8" width="21.42578125" style="52" customWidth="1"/>
    <col min="9" max="9" width="13.42578125" style="5" customWidth="1"/>
    <col min="10" max="10" width="14.5703125" style="5" bestFit="1" customWidth="1"/>
    <col min="11" max="16384" width="11.42578125" style="5"/>
  </cols>
  <sheetData>
    <row r="1" spans="2:10">
      <c r="B1" s="15" t="s">
        <v>842</v>
      </c>
    </row>
    <row r="3" spans="2:10" ht="41.45">
      <c r="B3" s="159" t="s">
        <v>827</v>
      </c>
      <c r="C3" s="159" t="s">
        <v>828</v>
      </c>
      <c r="D3" s="159" t="s">
        <v>829</v>
      </c>
      <c r="E3" s="227" t="s">
        <v>830</v>
      </c>
      <c r="F3" s="159" t="s">
        <v>831</v>
      </c>
      <c r="G3" s="161" t="s">
        <v>832</v>
      </c>
      <c r="H3" s="161" t="s">
        <v>833</v>
      </c>
      <c r="I3" s="159" t="s">
        <v>834</v>
      </c>
      <c r="J3" s="159" t="s">
        <v>836</v>
      </c>
    </row>
    <row r="4" spans="2:10">
      <c r="B4" s="53" t="s">
        <v>843</v>
      </c>
      <c r="C4" s="54"/>
      <c r="D4" s="55"/>
      <c r="E4" s="228"/>
      <c r="F4" s="55" t="s">
        <v>844</v>
      </c>
      <c r="G4" s="55">
        <v>19843071</v>
      </c>
      <c r="H4" s="55"/>
      <c r="I4" s="58" t="s">
        <v>845</v>
      </c>
      <c r="J4" s="62" t="s">
        <v>778</v>
      </c>
    </row>
    <row r="5" spans="2:10">
      <c r="B5" s="56" t="s">
        <v>843</v>
      </c>
      <c r="C5" s="57"/>
      <c r="D5" s="58"/>
      <c r="E5" s="59"/>
      <c r="F5" s="60" t="s">
        <v>846</v>
      </c>
      <c r="G5" s="61">
        <v>15730564</v>
      </c>
      <c r="H5" s="61"/>
      <c r="I5" s="58" t="s">
        <v>845</v>
      </c>
      <c r="J5" s="62" t="s">
        <v>778</v>
      </c>
    </row>
    <row r="6" spans="2:10">
      <c r="B6" s="56" t="s">
        <v>843</v>
      </c>
      <c r="C6" s="57"/>
      <c r="D6" s="58"/>
      <c r="E6" s="59"/>
      <c r="F6" s="60" t="s">
        <v>847</v>
      </c>
      <c r="G6" s="63">
        <v>14079000</v>
      </c>
      <c r="H6" s="61"/>
      <c r="I6" s="58" t="s">
        <v>845</v>
      </c>
      <c r="J6" s="62" t="s">
        <v>778</v>
      </c>
    </row>
    <row r="7" spans="2:10">
      <c r="B7" s="56" t="s">
        <v>843</v>
      </c>
      <c r="C7" s="57"/>
      <c r="D7" s="58"/>
      <c r="E7" s="59"/>
      <c r="F7" s="60" t="s">
        <v>848</v>
      </c>
      <c r="G7" s="63">
        <v>10660000</v>
      </c>
      <c r="H7" s="61"/>
      <c r="I7" s="58" t="s">
        <v>845</v>
      </c>
      <c r="J7" s="62" t="s">
        <v>778</v>
      </c>
    </row>
    <row r="8" spans="2:10">
      <c r="B8" s="56" t="s">
        <v>843</v>
      </c>
      <c r="C8" s="57"/>
      <c r="D8" s="58"/>
      <c r="E8" s="59"/>
      <c r="F8" s="60" t="s">
        <v>849</v>
      </c>
      <c r="G8" s="63">
        <v>7567000</v>
      </c>
      <c r="H8" s="61"/>
      <c r="I8" s="58" t="s">
        <v>845</v>
      </c>
      <c r="J8" s="62" t="s">
        <v>778</v>
      </c>
    </row>
    <row r="9" spans="2:10">
      <c r="B9" s="56" t="s">
        <v>843</v>
      </c>
      <c r="C9" s="57"/>
      <c r="D9" s="58"/>
      <c r="E9" s="59"/>
      <c r="F9" s="60" t="s">
        <v>850</v>
      </c>
      <c r="G9" s="63">
        <v>7365000</v>
      </c>
      <c r="H9" s="61"/>
      <c r="I9" s="58" t="s">
        <v>845</v>
      </c>
      <c r="J9" s="62" t="s">
        <v>778</v>
      </c>
    </row>
    <row r="10" spans="2:10">
      <c r="B10" s="56" t="s">
        <v>843</v>
      </c>
      <c r="C10" s="57"/>
      <c r="D10" s="58"/>
      <c r="E10" s="59"/>
      <c r="F10" s="60" t="s">
        <v>851</v>
      </c>
      <c r="G10" s="63">
        <v>7567000</v>
      </c>
      <c r="H10" s="61"/>
      <c r="I10" s="58" t="s">
        <v>845</v>
      </c>
      <c r="J10" s="62" t="s">
        <v>778</v>
      </c>
    </row>
    <row r="11" spans="2:10">
      <c r="B11" s="56" t="s">
        <v>843</v>
      </c>
      <c r="C11" s="57"/>
      <c r="D11" s="58"/>
      <c r="E11" s="59"/>
      <c r="F11" s="60" t="s">
        <v>852</v>
      </c>
      <c r="G11" s="63">
        <v>6355246</v>
      </c>
      <c r="H11" s="61"/>
      <c r="I11" s="58" t="s">
        <v>845</v>
      </c>
      <c r="J11" s="62" t="s">
        <v>778</v>
      </c>
    </row>
    <row r="12" spans="2:10">
      <c r="B12" s="56" t="s">
        <v>843</v>
      </c>
      <c r="C12" s="57"/>
      <c r="D12" s="58"/>
      <c r="E12" s="59"/>
      <c r="F12" s="60" t="s">
        <v>849</v>
      </c>
      <c r="G12" s="63">
        <v>6355246</v>
      </c>
      <c r="H12" s="61"/>
      <c r="I12" s="58" t="s">
        <v>845</v>
      </c>
      <c r="J12" s="62" t="s">
        <v>778</v>
      </c>
    </row>
    <row r="13" spans="2:10">
      <c r="B13" s="56" t="s">
        <v>843</v>
      </c>
      <c r="C13" s="57"/>
      <c r="D13" s="58"/>
      <c r="E13" s="59"/>
      <c r="F13" s="60" t="s">
        <v>853</v>
      </c>
      <c r="G13" s="63">
        <v>6355246</v>
      </c>
      <c r="H13" s="61"/>
      <c r="I13" s="58" t="s">
        <v>845</v>
      </c>
      <c r="J13" s="62" t="s">
        <v>778</v>
      </c>
    </row>
    <row r="14" spans="2:10">
      <c r="B14" s="56" t="s">
        <v>843</v>
      </c>
      <c r="C14" s="57"/>
      <c r="D14" s="58"/>
      <c r="E14" s="59"/>
      <c r="F14" s="60" t="s">
        <v>849</v>
      </c>
      <c r="G14" s="63">
        <v>6355246</v>
      </c>
      <c r="H14" s="61"/>
      <c r="I14" s="58" t="s">
        <v>845</v>
      </c>
      <c r="J14" s="62" t="s">
        <v>778</v>
      </c>
    </row>
    <row r="15" spans="2:10">
      <c r="B15" s="56" t="s">
        <v>843</v>
      </c>
      <c r="C15" s="57"/>
      <c r="D15" s="58"/>
      <c r="E15" s="59"/>
      <c r="F15" s="60" t="s">
        <v>854</v>
      </c>
      <c r="G15" s="63">
        <v>6355246</v>
      </c>
      <c r="H15" s="61"/>
      <c r="I15" s="58" t="s">
        <v>845</v>
      </c>
      <c r="J15" s="62" t="s">
        <v>778</v>
      </c>
    </row>
    <row r="16" spans="2:10">
      <c r="B16" s="56" t="s">
        <v>843</v>
      </c>
      <c r="C16" s="57"/>
      <c r="D16" s="58"/>
      <c r="E16" s="59"/>
      <c r="F16" s="60" t="s">
        <v>854</v>
      </c>
      <c r="G16" s="63">
        <v>6355246</v>
      </c>
      <c r="H16" s="61"/>
      <c r="I16" s="58" t="s">
        <v>845</v>
      </c>
      <c r="J16" s="62" t="s">
        <v>778</v>
      </c>
    </row>
    <row r="17" spans="2:10">
      <c r="B17" s="56" t="s">
        <v>843</v>
      </c>
      <c r="C17" s="57"/>
      <c r="D17" s="58"/>
      <c r="E17" s="59"/>
      <c r="F17" s="60" t="s">
        <v>855</v>
      </c>
      <c r="G17" s="63">
        <v>6355246</v>
      </c>
      <c r="H17" s="61"/>
      <c r="I17" s="58" t="s">
        <v>845</v>
      </c>
      <c r="J17" s="62" t="s">
        <v>778</v>
      </c>
    </row>
    <row r="18" spans="2:10">
      <c r="B18" s="56" t="s">
        <v>843</v>
      </c>
      <c r="C18" s="57"/>
      <c r="D18" s="58"/>
      <c r="E18" s="59"/>
      <c r="F18" s="60" t="s">
        <v>856</v>
      </c>
      <c r="G18" s="63">
        <v>6355246</v>
      </c>
      <c r="H18" s="61"/>
      <c r="I18" s="58" t="s">
        <v>845</v>
      </c>
      <c r="J18" s="62" t="s">
        <v>778</v>
      </c>
    </row>
    <row r="19" spans="2:10">
      <c r="B19" s="56" t="s">
        <v>843</v>
      </c>
      <c r="C19" s="57"/>
      <c r="D19" s="58"/>
      <c r="E19" s="59"/>
      <c r="F19" s="60" t="s">
        <v>855</v>
      </c>
      <c r="G19" s="63">
        <v>6355246</v>
      </c>
      <c r="H19" s="61"/>
      <c r="I19" s="58" t="s">
        <v>845</v>
      </c>
      <c r="J19" s="62" t="s">
        <v>778</v>
      </c>
    </row>
    <row r="20" spans="2:10">
      <c r="B20" s="56" t="s">
        <v>843</v>
      </c>
      <c r="C20" s="57"/>
      <c r="D20" s="58"/>
      <c r="E20" s="59"/>
      <c r="F20" s="60" t="s">
        <v>856</v>
      </c>
      <c r="G20" s="63">
        <v>6355246</v>
      </c>
      <c r="H20" s="61"/>
      <c r="I20" s="58" t="s">
        <v>845</v>
      </c>
      <c r="J20" s="62" t="s">
        <v>778</v>
      </c>
    </row>
    <row r="21" spans="2:10">
      <c r="B21" s="56" t="s">
        <v>843</v>
      </c>
      <c r="C21" s="57"/>
      <c r="D21" s="58"/>
      <c r="E21" s="59"/>
      <c r="F21" s="60" t="s">
        <v>857</v>
      </c>
      <c r="G21" s="63">
        <v>6355246</v>
      </c>
      <c r="H21" s="61"/>
      <c r="I21" s="58" t="s">
        <v>845</v>
      </c>
      <c r="J21" s="62" t="s">
        <v>778</v>
      </c>
    </row>
    <row r="22" spans="2:10">
      <c r="B22" s="56" t="s">
        <v>843</v>
      </c>
      <c r="C22" s="57"/>
      <c r="D22" s="58"/>
      <c r="E22" s="59"/>
      <c r="F22" s="60" t="s">
        <v>858</v>
      </c>
      <c r="G22" s="63">
        <v>6355246</v>
      </c>
      <c r="H22" s="61"/>
      <c r="I22" s="58" t="s">
        <v>845</v>
      </c>
      <c r="J22" s="62" t="s">
        <v>778</v>
      </c>
    </row>
    <row r="23" spans="2:10">
      <c r="B23" s="56" t="s">
        <v>843</v>
      </c>
      <c r="C23" s="57"/>
      <c r="D23" s="58"/>
      <c r="E23" s="59"/>
      <c r="F23" s="60" t="s">
        <v>858</v>
      </c>
      <c r="G23" s="63">
        <v>6355246</v>
      </c>
      <c r="H23" s="61"/>
      <c r="I23" s="58" t="s">
        <v>845</v>
      </c>
      <c r="J23" s="62" t="s">
        <v>778</v>
      </c>
    </row>
    <row r="24" spans="2:10">
      <c r="B24" s="56" t="s">
        <v>843</v>
      </c>
      <c r="C24" s="57"/>
      <c r="D24" s="58"/>
      <c r="E24" s="59"/>
      <c r="F24" s="60" t="s">
        <v>857</v>
      </c>
      <c r="G24" s="63">
        <v>6355246</v>
      </c>
      <c r="H24" s="61"/>
      <c r="I24" s="58" t="s">
        <v>845</v>
      </c>
      <c r="J24" s="62" t="s">
        <v>778</v>
      </c>
    </row>
    <row r="25" spans="2:10">
      <c r="B25" s="56" t="s">
        <v>843</v>
      </c>
      <c r="C25" s="57"/>
      <c r="D25" s="58"/>
      <c r="E25" s="59"/>
      <c r="F25" s="60" t="s">
        <v>859</v>
      </c>
      <c r="G25" s="63">
        <v>6355246</v>
      </c>
      <c r="H25" s="61"/>
      <c r="I25" s="58" t="s">
        <v>845</v>
      </c>
      <c r="J25" s="62" t="s">
        <v>778</v>
      </c>
    </row>
    <row r="26" spans="2:10">
      <c r="B26" s="56" t="s">
        <v>843</v>
      </c>
      <c r="C26" s="57"/>
      <c r="D26" s="58"/>
      <c r="E26" s="59"/>
      <c r="F26" s="60" t="s">
        <v>860</v>
      </c>
      <c r="G26" s="63">
        <v>6355246</v>
      </c>
      <c r="H26" s="61"/>
      <c r="I26" s="58" t="s">
        <v>845</v>
      </c>
      <c r="J26" s="62" t="s">
        <v>778</v>
      </c>
    </row>
    <row r="27" spans="2:10">
      <c r="B27" s="56" t="s">
        <v>843</v>
      </c>
      <c r="C27" s="57"/>
      <c r="D27" s="58"/>
      <c r="E27" s="59"/>
      <c r="F27" s="60" t="s">
        <v>860</v>
      </c>
      <c r="G27" s="63">
        <v>6355246</v>
      </c>
      <c r="H27" s="61"/>
      <c r="I27" s="58" t="s">
        <v>845</v>
      </c>
      <c r="J27" s="62" t="s">
        <v>778</v>
      </c>
    </row>
    <row r="28" spans="2:10">
      <c r="B28" s="56" t="s">
        <v>843</v>
      </c>
      <c r="C28" s="57"/>
      <c r="D28" s="58"/>
      <c r="E28" s="59"/>
      <c r="F28" s="60" t="s">
        <v>860</v>
      </c>
      <c r="G28" s="63">
        <v>6355246</v>
      </c>
      <c r="H28" s="61"/>
      <c r="I28" s="58" t="s">
        <v>845</v>
      </c>
      <c r="J28" s="62" t="s">
        <v>778</v>
      </c>
    </row>
    <row r="29" spans="2:10">
      <c r="B29" s="56" t="s">
        <v>843</v>
      </c>
      <c r="C29" s="57"/>
      <c r="D29" s="58"/>
      <c r="E29" s="59"/>
      <c r="F29" s="60" t="s">
        <v>860</v>
      </c>
      <c r="G29" s="63">
        <v>6355246</v>
      </c>
      <c r="H29" s="61"/>
      <c r="I29" s="58" t="s">
        <v>845</v>
      </c>
      <c r="J29" s="62" t="s">
        <v>778</v>
      </c>
    </row>
    <row r="30" spans="2:10">
      <c r="B30" s="56" t="s">
        <v>843</v>
      </c>
      <c r="C30" s="57"/>
      <c r="D30" s="58"/>
      <c r="E30" s="59"/>
      <c r="F30" s="60" t="s">
        <v>861</v>
      </c>
      <c r="G30" s="63">
        <v>6355246</v>
      </c>
      <c r="H30" s="61"/>
      <c r="I30" s="58" t="s">
        <v>845</v>
      </c>
      <c r="J30" s="62" t="s">
        <v>778</v>
      </c>
    </row>
    <row r="31" spans="2:10">
      <c r="B31" s="56" t="s">
        <v>843</v>
      </c>
      <c r="C31" s="57"/>
      <c r="D31" s="58"/>
      <c r="E31" s="59"/>
      <c r="F31" s="60" t="s">
        <v>851</v>
      </c>
      <c r="G31" s="63">
        <v>6355246</v>
      </c>
      <c r="H31" s="61"/>
      <c r="I31" s="58" t="s">
        <v>845</v>
      </c>
      <c r="J31" s="62" t="s">
        <v>778</v>
      </c>
    </row>
    <row r="32" spans="2:10">
      <c r="B32" s="56" t="s">
        <v>843</v>
      </c>
      <c r="C32" s="57"/>
      <c r="D32" s="58"/>
      <c r="E32" s="59"/>
      <c r="F32" s="60" t="s">
        <v>862</v>
      </c>
      <c r="G32" s="63">
        <v>6355246</v>
      </c>
      <c r="H32" s="61"/>
      <c r="I32" s="58" t="s">
        <v>845</v>
      </c>
      <c r="J32" s="62" t="s">
        <v>778</v>
      </c>
    </row>
    <row r="33" spans="2:10">
      <c r="B33" s="56" t="s">
        <v>843</v>
      </c>
      <c r="C33" s="57"/>
      <c r="D33" s="58"/>
      <c r="E33" s="59"/>
      <c r="F33" s="60" t="s">
        <v>863</v>
      </c>
      <c r="G33" s="63">
        <v>6355246</v>
      </c>
      <c r="H33" s="61"/>
      <c r="I33" s="58" t="s">
        <v>845</v>
      </c>
      <c r="J33" s="62" t="s">
        <v>778</v>
      </c>
    </row>
    <row r="34" spans="2:10">
      <c r="B34" s="56" t="s">
        <v>843</v>
      </c>
      <c r="C34" s="57"/>
      <c r="D34" s="58"/>
      <c r="E34" s="59"/>
      <c r="F34" s="60" t="s">
        <v>864</v>
      </c>
      <c r="G34" s="63">
        <v>5070936</v>
      </c>
      <c r="H34" s="61"/>
      <c r="I34" s="58" t="s">
        <v>845</v>
      </c>
      <c r="J34" s="62" t="s">
        <v>778</v>
      </c>
    </row>
    <row r="35" spans="2:10">
      <c r="B35" s="56" t="s">
        <v>843</v>
      </c>
      <c r="C35" s="57"/>
      <c r="D35" s="58"/>
      <c r="E35" s="59"/>
      <c r="F35" s="60" t="s">
        <v>865</v>
      </c>
      <c r="G35" s="63">
        <v>4130000</v>
      </c>
      <c r="H35" s="61"/>
      <c r="I35" s="58" t="s">
        <v>845</v>
      </c>
      <c r="J35" s="62" t="s">
        <v>778</v>
      </c>
    </row>
    <row r="36" spans="2:10">
      <c r="B36" s="56" t="s">
        <v>843</v>
      </c>
      <c r="C36" s="57"/>
      <c r="D36" s="58"/>
      <c r="E36" s="59"/>
      <c r="F36" s="60" t="s">
        <v>866</v>
      </c>
      <c r="G36" s="63">
        <v>3982500</v>
      </c>
      <c r="H36" s="61"/>
      <c r="I36" s="58" t="s">
        <v>845</v>
      </c>
      <c r="J36" s="62" t="s">
        <v>778</v>
      </c>
    </row>
    <row r="37" spans="2:10">
      <c r="B37" s="56" t="s">
        <v>843</v>
      </c>
      <c r="C37" s="57"/>
      <c r="D37" s="58"/>
      <c r="E37" s="59"/>
      <c r="F37" s="60" t="s">
        <v>867</v>
      </c>
      <c r="G37" s="63">
        <v>3735160</v>
      </c>
      <c r="H37" s="61"/>
      <c r="I37" s="58" t="s">
        <v>845</v>
      </c>
      <c r="J37" s="62" t="s">
        <v>778</v>
      </c>
    </row>
    <row r="38" spans="2:10">
      <c r="B38" s="56" t="s">
        <v>843</v>
      </c>
      <c r="C38" s="57"/>
      <c r="D38" s="58"/>
      <c r="E38" s="59"/>
      <c r="F38" s="60" t="s">
        <v>868</v>
      </c>
      <c r="G38" s="63">
        <v>3324006</v>
      </c>
      <c r="H38" s="61"/>
      <c r="I38" s="58" t="s">
        <v>845</v>
      </c>
      <c r="J38" s="62" t="s">
        <v>778</v>
      </c>
    </row>
    <row r="39" spans="2:10">
      <c r="B39" s="56" t="s">
        <v>843</v>
      </c>
      <c r="C39" s="57"/>
      <c r="D39" s="58"/>
      <c r="E39" s="59"/>
      <c r="F39" s="60" t="s">
        <v>869</v>
      </c>
      <c r="G39" s="63">
        <v>3265345</v>
      </c>
      <c r="H39" s="61"/>
      <c r="I39" s="58" t="s">
        <v>845</v>
      </c>
      <c r="J39" s="62" t="s">
        <v>778</v>
      </c>
    </row>
    <row r="40" spans="2:10">
      <c r="B40" s="56" t="s">
        <v>843</v>
      </c>
      <c r="C40" s="57"/>
      <c r="D40" s="58"/>
      <c r="E40" s="59"/>
      <c r="F40" s="60" t="s">
        <v>870</v>
      </c>
      <c r="G40" s="63">
        <v>3000000</v>
      </c>
      <c r="H40" s="61"/>
      <c r="I40" s="58" t="s">
        <v>845</v>
      </c>
      <c r="J40" s="62" t="s">
        <v>778</v>
      </c>
    </row>
    <row r="41" spans="2:10">
      <c r="B41" s="56" t="s">
        <v>843</v>
      </c>
      <c r="C41" s="57"/>
      <c r="D41" s="58"/>
      <c r="E41" s="59"/>
      <c r="F41" s="60" t="s">
        <v>871</v>
      </c>
      <c r="G41" s="63">
        <v>2925000</v>
      </c>
      <c r="H41" s="61"/>
      <c r="I41" s="58" t="s">
        <v>845</v>
      </c>
      <c r="J41" s="62" t="s">
        <v>778</v>
      </c>
    </row>
    <row r="42" spans="2:10">
      <c r="B42" s="56" t="s">
        <v>843</v>
      </c>
      <c r="C42" s="57"/>
      <c r="D42" s="58"/>
      <c r="E42" s="59"/>
      <c r="F42" s="60" t="s">
        <v>872</v>
      </c>
      <c r="G42" s="63">
        <v>2532500</v>
      </c>
      <c r="H42" s="61"/>
      <c r="I42" s="58" t="s">
        <v>845</v>
      </c>
      <c r="J42" s="62" t="s">
        <v>778</v>
      </c>
    </row>
    <row r="43" spans="2:10">
      <c r="B43" s="56" t="s">
        <v>843</v>
      </c>
      <c r="C43" s="57"/>
      <c r="D43" s="58"/>
      <c r="E43" s="59"/>
      <c r="F43" s="60" t="s">
        <v>847</v>
      </c>
      <c r="G43" s="63">
        <v>2534220</v>
      </c>
      <c r="H43" s="61"/>
      <c r="I43" s="58" t="s">
        <v>845</v>
      </c>
      <c r="J43" s="62" t="s">
        <v>778</v>
      </c>
    </row>
    <row r="44" spans="2:10">
      <c r="B44" s="56" t="s">
        <v>843</v>
      </c>
      <c r="C44" s="57"/>
      <c r="D44" s="58"/>
      <c r="E44" s="59"/>
      <c r="F44" s="60" t="s">
        <v>859</v>
      </c>
      <c r="G44" s="63">
        <v>2164585</v>
      </c>
      <c r="H44" s="61"/>
      <c r="I44" s="58" t="s">
        <v>845</v>
      </c>
      <c r="J44" s="62" t="s">
        <v>778</v>
      </c>
    </row>
    <row r="45" spans="2:10">
      <c r="B45" s="56" t="s">
        <v>843</v>
      </c>
      <c r="C45" s="57"/>
      <c r="D45" s="58"/>
      <c r="E45" s="59"/>
      <c r="F45" s="60" t="s">
        <v>856</v>
      </c>
      <c r="G45" s="63">
        <v>1979047</v>
      </c>
      <c r="H45" s="61"/>
      <c r="I45" s="58" t="s">
        <v>845</v>
      </c>
      <c r="J45" s="62" t="s">
        <v>778</v>
      </c>
    </row>
    <row r="46" spans="2:10">
      <c r="B46" s="56" t="s">
        <v>843</v>
      </c>
      <c r="C46" s="57"/>
      <c r="D46" s="58"/>
      <c r="E46" s="59"/>
      <c r="F46" s="60" t="s">
        <v>873</v>
      </c>
      <c r="G46" s="63">
        <v>1883000</v>
      </c>
      <c r="H46" s="61"/>
      <c r="I46" s="58" t="s">
        <v>845</v>
      </c>
      <c r="J46" s="62" t="s">
        <v>778</v>
      </c>
    </row>
    <row r="47" spans="2:10">
      <c r="B47" s="56" t="s">
        <v>843</v>
      </c>
      <c r="C47" s="57"/>
      <c r="D47" s="58"/>
      <c r="E47" s="59"/>
      <c r="F47" s="60" t="s">
        <v>855</v>
      </c>
      <c r="G47" s="63">
        <v>1677159</v>
      </c>
      <c r="H47" s="61"/>
      <c r="I47" s="58" t="s">
        <v>845</v>
      </c>
      <c r="J47" s="62" t="s">
        <v>778</v>
      </c>
    </row>
    <row r="48" spans="2:10">
      <c r="B48" s="56" t="s">
        <v>843</v>
      </c>
      <c r="C48" s="57"/>
      <c r="D48" s="58"/>
      <c r="E48" s="59"/>
      <c r="F48" s="60" t="s">
        <v>874</v>
      </c>
      <c r="G48" s="63">
        <v>1600000</v>
      </c>
      <c r="H48" s="61"/>
      <c r="I48" s="58" t="s">
        <v>845</v>
      </c>
      <c r="J48" s="62" t="s">
        <v>778</v>
      </c>
    </row>
    <row r="49" spans="2:10">
      <c r="B49" s="56" t="s">
        <v>843</v>
      </c>
      <c r="C49" s="57"/>
      <c r="D49" s="58"/>
      <c r="E49" s="59"/>
      <c r="F49" s="60" t="s">
        <v>875</v>
      </c>
      <c r="G49" s="63">
        <v>1600000</v>
      </c>
      <c r="H49" s="61"/>
      <c r="I49" s="58" t="s">
        <v>845</v>
      </c>
      <c r="J49" s="62" t="s">
        <v>778</v>
      </c>
    </row>
    <row r="50" spans="2:10">
      <c r="B50" s="56" t="s">
        <v>843</v>
      </c>
      <c r="C50" s="57"/>
      <c r="D50" s="58"/>
      <c r="E50" s="59"/>
      <c r="F50" s="60" t="s">
        <v>852</v>
      </c>
      <c r="G50" s="63">
        <v>1441443</v>
      </c>
      <c r="H50" s="61"/>
      <c r="I50" s="58" t="s">
        <v>845</v>
      </c>
      <c r="J50" s="62" t="s">
        <v>778</v>
      </c>
    </row>
    <row r="51" spans="2:10">
      <c r="B51" s="56" t="s">
        <v>843</v>
      </c>
      <c r="C51" s="57"/>
      <c r="D51" s="58"/>
      <c r="E51" s="59"/>
      <c r="F51" s="60" t="s">
        <v>876</v>
      </c>
      <c r="G51" s="63">
        <v>1441443</v>
      </c>
      <c r="H51" s="61"/>
      <c r="I51" s="58" t="s">
        <v>845</v>
      </c>
      <c r="J51" s="62" t="s">
        <v>778</v>
      </c>
    </row>
    <row r="52" spans="2:10">
      <c r="B52" s="56" t="s">
        <v>843</v>
      </c>
      <c r="C52" s="57"/>
      <c r="D52" s="58"/>
      <c r="E52" s="59"/>
      <c r="F52" s="60" t="s">
        <v>853</v>
      </c>
      <c r="G52" s="63">
        <v>1441443</v>
      </c>
      <c r="H52" s="61"/>
      <c r="I52" s="58" t="s">
        <v>845</v>
      </c>
      <c r="J52" s="62" t="s">
        <v>778</v>
      </c>
    </row>
    <row r="53" spans="2:10">
      <c r="B53" s="56" t="s">
        <v>843</v>
      </c>
      <c r="C53" s="57"/>
      <c r="D53" s="58"/>
      <c r="E53" s="59"/>
      <c r="F53" s="60" t="s">
        <v>876</v>
      </c>
      <c r="G53" s="63">
        <v>1441443</v>
      </c>
      <c r="H53" s="61"/>
      <c r="I53" s="58" t="s">
        <v>845</v>
      </c>
      <c r="J53" s="62" t="s">
        <v>778</v>
      </c>
    </row>
    <row r="54" spans="2:10">
      <c r="B54" s="56" t="s">
        <v>843</v>
      </c>
      <c r="C54" s="57"/>
      <c r="D54" s="58"/>
      <c r="E54" s="59"/>
      <c r="F54" s="60" t="s">
        <v>854</v>
      </c>
      <c r="G54" s="63">
        <v>1441443</v>
      </c>
      <c r="H54" s="61"/>
      <c r="I54" s="58" t="s">
        <v>845</v>
      </c>
      <c r="J54" s="62" t="s">
        <v>778</v>
      </c>
    </row>
    <row r="55" spans="2:10">
      <c r="B55" s="56" t="s">
        <v>843</v>
      </c>
      <c r="C55" s="57"/>
      <c r="D55" s="58"/>
      <c r="E55" s="59"/>
      <c r="F55" s="60" t="s">
        <v>854</v>
      </c>
      <c r="G55" s="63">
        <v>1441443</v>
      </c>
      <c r="H55" s="61"/>
      <c r="I55" s="58" t="s">
        <v>845</v>
      </c>
      <c r="J55" s="62" t="s">
        <v>778</v>
      </c>
    </row>
    <row r="56" spans="2:10">
      <c r="B56" s="56" t="s">
        <v>843</v>
      </c>
      <c r="C56" s="57"/>
      <c r="D56" s="58"/>
      <c r="E56" s="59"/>
      <c r="F56" s="60" t="s">
        <v>855</v>
      </c>
      <c r="G56" s="63">
        <v>1441443</v>
      </c>
      <c r="H56" s="61"/>
      <c r="I56" s="58" t="s">
        <v>845</v>
      </c>
      <c r="J56" s="62" t="s">
        <v>778</v>
      </c>
    </row>
    <row r="57" spans="2:10">
      <c r="B57" s="56" t="s">
        <v>843</v>
      </c>
      <c r="C57" s="57"/>
      <c r="D57" s="58"/>
      <c r="E57" s="59"/>
      <c r="F57" s="60" t="s">
        <v>856</v>
      </c>
      <c r="G57" s="63">
        <v>1441443</v>
      </c>
      <c r="H57" s="61"/>
      <c r="I57" s="58" t="s">
        <v>845</v>
      </c>
      <c r="J57" s="62" t="s">
        <v>778</v>
      </c>
    </row>
    <row r="58" spans="2:10">
      <c r="B58" s="56" t="s">
        <v>843</v>
      </c>
      <c r="C58" s="57"/>
      <c r="D58" s="58"/>
      <c r="E58" s="59"/>
      <c r="F58" s="60" t="s">
        <v>877</v>
      </c>
      <c r="G58" s="63">
        <v>1500000</v>
      </c>
      <c r="H58" s="61"/>
      <c r="I58" s="58" t="s">
        <v>845</v>
      </c>
      <c r="J58" s="62" t="s">
        <v>778</v>
      </c>
    </row>
    <row r="59" spans="2:10">
      <c r="B59" s="56" t="s">
        <v>843</v>
      </c>
      <c r="C59" s="57"/>
      <c r="D59" s="58"/>
      <c r="E59" s="59"/>
      <c r="F59" s="60" t="s">
        <v>876</v>
      </c>
      <c r="G59" s="63">
        <v>1441443</v>
      </c>
      <c r="H59" s="61"/>
      <c r="I59" s="58" t="s">
        <v>845</v>
      </c>
      <c r="J59" s="62" t="s">
        <v>778</v>
      </c>
    </row>
    <row r="60" spans="2:10">
      <c r="B60" s="56" t="s">
        <v>843</v>
      </c>
      <c r="C60" s="57"/>
      <c r="D60" s="58"/>
      <c r="E60" s="59"/>
      <c r="F60" s="60" t="s">
        <v>858</v>
      </c>
      <c r="G60" s="63">
        <v>1441443</v>
      </c>
      <c r="H60" s="61"/>
      <c r="I60" s="58" t="s">
        <v>845</v>
      </c>
      <c r="J60" s="62" t="s">
        <v>778</v>
      </c>
    </row>
    <row r="61" spans="2:10">
      <c r="B61" s="56" t="s">
        <v>843</v>
      </c>
      <c r="C61" s="57"/>
      <c r="D61" s="58"/>
      <c r="E61" s="59"/>
      <c r="F61" s="60" t="s">
        <v>858</v>
      </c>
      <c r="G61" s="63">
        <v>1441443</v>
      </c>
      <c r="H61" s="61"/>
      <c r="I61" s="58" t="s">
        <v>845</v>
      </c>
      <c r="J61" s="62" t="s">
        <v>778</v>
      </c>
    </row>
    <row r="62" spans="2:10">
      <c r="B62" s="56" t="s">
        <v>843</v>
      </c>
      <c r="C62" s="57"/>
      <c r="D62" s="58"/>
      <c r="E62" s="59"/>
      <c r="F62" s="60" t="s">
        <v>860</v>
      </c>
      <c r="G62" s="63">
        <v>1441443</v>
      </c>
      <c r="H62" s="61"/>
      <c r="I62" s="58" t="s">
        <v>845</v>
      </c>
      <c r="J62" s="62" t="s">
        <v>778</v>
      </c>
    </row>
    <row r="63" spans="2:10">
      <c r="B63" s="56" t="s">
        <v>843</v>
      </c>
      <c r="C63" s="57"/>
      <c r="D63" s="58"/>
      <c r="E63" s="59"/>
      <c r="F63" s="60" t="s">
        <v>860</v>
      </c>
      <c r="G63" s="63">
        <v>1441443</v>
      </c>
      <c r="H63" s="61"/>
      <c r="I63" s="58" t="s">
        <v>845</v>
      </c>
      <c r="J63" s="62" t="s">
        <v>778</v>
      </c>
    </row>
    <row r="64" spans="2:10">
      <c r="B64" s="56" t="s">
        <v>843</v>
      </c>
      <c r="C64" s="57"/>
      <c r="D64" s="58"/>
      <c r="E64" s="59"/>
      <c r="F64" s="60" t="s">
        <v>860</v>
      </c>
      <c r="G64" s="63">
        <v>1441443</v>
      </c>
      <c r="H64" s="61"/>
      <c r="I64" s="58" t="s">
        <v>845</v>
      </c>
      <c r="J64" s="62" t="s">
        <v>778</v>
      </c>
    </row>
    <row r="65" spans="2:10">
      <c r="B65" s="56" t="s">
        <v>843</v>
      </c>
      <c r="C65" s="57"/>
      <c r="D65" s="58"/>
      <c r="E65" s="59"/>
      <c r="F65" s="60" t="s">
        <v>860</v>
      </c>
      <c r="G65" s="63">
        <v>1441443</v>
      </c>
      <c r="H65" s="61"/>
      <c r="I65" s="58" t="s">
        <v>845</v>
      </c>
      <c r="J65" s="62" t="s">
        <v>778</v>
      </c>
    </row>
    <row r="66" spans="2:10">
      <c r="B66" s="56" t="s">
        <v>843</v>
      </c>
      <c r="C66" s="57"/>
      <c r="D66" s="58"/>
      <c r="E66" s="59"/>
      <c r="F66" s="60" t="s">
        <v>861</v>
      </c>
      <c r="G66" s="63">
        <v>1441443</v>
      </c>
      <c r="H66" s="61"/>
      <c r="I66" s="58" t="s">
        <v>845</v>
      </c>
      <c r="J66" s="62" t="s">
        <v>778</v>
      </c>
    </row>
    <row r="67" spans="2:10">
      <c r="B67" s="56" t="s">
        <v>843</v>
      </c>
      <c r="C67" s="57"/>
      <c r="D67" s="58"/>
      <c r="E67" s="59"/>
      <c r="F67" s="60" t="s">
        <v>851</v>
      </c>
      <c r="G67" s="63">
        <v>1441443</v>
      </c>
      <c r="H67" s="61"/>
      <c r="I67" s="58" t="s">
        <v>845</v>
      </c>
      <c r="J67" s="62" t="s">
        <v>778</v>
      </c>
    </row>
    <row r="68" spans="2:10">
      <c r="B68" s="56" t="s">
        <v>843</v>
      </c>
      <c r="C68" s="57"/>
      <c r="D68" s="58"/>
      <c r="E68" s="59"/>
      <c r="F68" s="60" t="s">
        <v>878</v>
      </c>
      <c r="G68" s="63">
        <v>1361696</v>
      </c>
      <c r="H68" s="61"/>
      <c r="I68" s="58" t="s">
        <v>845</v>
      </c>
      <c r="J68" s="62" t="s">
        <v>778</v>
      </c>
    </row>
    <row r="69" spans="2:10">
      <c r="B69" s="56" t="s">
        <v>843</v>
      </c>
      <c r="C69" s="57"/>
      <c r="D69" s="58"/>
      <c r="E69" s="59"/>
      <c r="F69" s="60" t="s">
        <v>862</v>
      </c>
      <c r="G69" s="63">
        <v>1441443</v>
      </c>
      <c r="H69" s="61"/>
      <c r="I69" s="58" t="s">
        <v>845</v>
      </c>
      <c r="J69" s="62" t="s">
        <v>778</v>
      </c>
    </row>
    <row r="70" spans="2:10">
      <c r="B70" s="56" t="s">
        <v>843</v>
      </c>
      <c r="C70" s="57"/>
      <c r="D70" s="58"/>
      <c r="E70" s="59"/>
      <c r="F70" s="60" t="s">
        <v>863</v>
      </c>
      <c r="G70" s="63">
        <v>1441443</v>
      </c>
      <c r="H70" s="61"/>
      <c r="I70" s="58" t="s">
        <v>845</v>
      </c>
      <c r="J70" s="62" t="s">
        <v>778</v>
      </c>
    </row>
    <row r="71" spans="2:10">
      <c r="B71" s="56" t="s">
        <v>843</v>
      </c>
      <c r="C71" s="57"/>
      <c r="D71" s="58"/>
      <c r="E71" s="59"/>
      <c r="F71" s="60" t="s">
        <v>850</v>
      </c>
      <c r="G71" s="63">
        <v>1325700</v>
      </c>
      <c r="H71" s="61"/>
      <c r="I71" s="58" t="s">
        <v>845</v>
      </c>
      <c r="J71" s="62" t="s">
        <v>778</v>
      </c>
    </row>
    <row r="72" spans="2:10">
      <c r="B72" s="56" t="s">
        <v>843</v>
      </c>
      <c r="C72" s="57"/>
      <c r="D72" s="58"/>
      <c r="E72" s="59"/>
      <c r="F72" s="60" t="s">
        <v>849</v>
      </c>
      <c r="G72" s="63">
        <v>1135050</v>
      </c>
      <c r="H72" s="61"/>
      <c r="I72" s="58" t="s">
        <v>845</v>
      </c>
      <c r="J72" s="62" t="s">
        <v>778</v>
      </c>
    </row>
    <row r="73" spans="2:10">
      <c r="B73" s="56" t="s">
        <v>843</v>
      </c>
      <c r="C73" s="57"/>
      <c r="D73" s="58"/>
      <c r="E73" s="59"/>
      <c r="F73" s="60" t="s">
        <v>851</v>
      </c>
      <c r="G73" s="63">
        <v>1135050</v>
      </c>
      <c r="H73" s="61"/>
      <c r="I73" s="58" t="s">
        <v>845</v>
      </c>
      <c r="J73" s="62" t="s">
        <v>778</v>
      </c>
    </row>
    <row r="74" spans="2:10">
      <c r="B74" s="56" t="s">
        <v>843</v>
      </c>
      <c r="C74" s="57"/>
      <c r="D74" s="58"/>
      <c r="E74" s="59"/>
      <c r="F74" s="60" t="s">
        <v>879</v>
      </c>
      <c r="G74" s="63">
        <v>980000</v>
      </c>
      <c r="H74" s="61"/>
      <c r="I74" s="58" t="s">
        <v>845</v>
      </c>
      <c r="J74" s="62" t="s">
        <v>778</v>
      </c>
    </row>
    <row r="75" spans="2:10">
      <c r="B75" s="56" t="s">
        <v>843</v>
      </c>
      <c r="C75" s="57"/>
      <c r="D75" s="58"/>
      <c r="E75" s="59"/>
      <c r="F75" s="60" t="s">
        <v>852</v>
      </c>
      <c r="G75" s="63">
        <v>953287</v>
      </c>
      <c r="H75" s="61"/>
      <c r="I75" s="58" t="s">
        <v>845</v>
      </c>
      <c r="J75" s="62" t="s">
        <v>778</v>
      </c>
    </row>
    <row r="76" spans="2:10">
      <c r="B76" s="56" t="s">
        <v>843</v>
      </c>
      <c r="C76" s="57"/>
      <c r="D76" s="58"/>
      <c r="E76" s="59"/>
      <c r="F76" s="60" t="s">
        <v>880</v>
      </c>
      <c r="G76" s="63">
        <v>953287</v>
      </c>
      <c r="H76" s="61"/>
      <c r="I76" s="58" t="s">
        <v>845</v>
      </c>
      <c r="J76" s="62" t="s">
        <v>778</v>
      </c>
    </row>
    <row r="77" spans="2:10">
      <c r="B77" s="56" t="s">
        <v>843</v>
      </c>
      <c r="C77" s="57"/>
      <c r="D77" s="58"/>
      <c r="E77" s="59"/>
      <c r="F77" s="60" t="s">
        <v>853</v>
      </c>
      <c r="G77" s="63">
        <v>953287</v>
      </c>
      <c r="H77" s="61"/>
      <c r="I77" s="58" t="s">
        <v>845</v>
      </c>
      <c r="J77" s="62" t="s">
        <v>778</v>
      </c>
    </row>
    <row r="78" spans="2:10">
      <c r="B78" s="56" t="s">
        <v>843</v>
      </c>
      <c r="C78" s="57"/>
      <c r="D78" s="58"/>
      <c r="E78" s="59"/>
      <c r="F78" s="60" t="s">
        <v>880</v>
      </c>
      <c r="G78" s="63">
        <v>953287</v>
      </c>
      <c r="H78" s="61"/>
      <c r="I78" s="58" t="s">
        <v>845</v>
      </c>
      <c r="J78" s="62" t="s">
        <v>778</v>
      </c>
    </row>
    <row r="79" spans="2:10">
      <c r="B79" s="56" t="s">
        <v>843</v>
      </c>
      <c r="C79" s="57"/>
      <c r="D79" s="58"/>
      <c r="E79" s="59"/>
      <c r="F79" s="60" t="s">
        <v>854</v>
      </c>
      <c r="G79" s="63">
        <v>953287</v>
      </c>
      <c r="H79" s="61"/>
      <c r="I79" s="58" t="s">
        <v>845</v>
      </c>
      <c r="J79" s="62" t="s">
        <v>778</v>
      </c>
    </row>
    <row r="80" spans="2:10">
      <c r="B80" s="56" t="s">
        <v>843</v>
      </c>
      <c r="C80" s="57"/>
      <c r="D80" s="58"/>
      <c r="E80" s="59"/>
      <c r="F80" s="60" t="s">
        <v>854</v>
      </c>
      <c r="G80" s="63">
        <v>953287</v>
      </c>
      <c r="H80" s="61"/>
      <c r="I80" s="58" t="s">
        <v>845</v>
      </c>
      <c r="J80" s="62" t="s">
        <v>778</v>
      </c>
    </row>
    <row r="81" spans="2:10">
      <c r="B81" s="56" t="s">
        <v>843</v>
      </c>
      <c r="C81" s="57"/>
      <c r="D81" s="58"/>
      <c r="E81" s="59"/>
      <c r="F81" s="60" t="s">
        <v>855</v>
      </c>
      <c r="G81" s="63">
        <v>953287</v>
      </c>
      <c r="H81" s="61"/>
      <c r="I81" s="58" t="s">
        <v>845</v>
      </c>
      <c r="J81" s="62" t="s">
        <v>778</v>
      </c>
    </row>
    <row r="82" spans="2:10">
      <c r="B82" s="56" t="s">
        <v>843</v>
      </c>
      <c r="C82" s="57"/>
      <c r="D82" s="58"/>
      <c r="E82" s="59"/>
      <c r="F82" s="60" t="s">
        <v>856</v>
      </c>
      <c r="G82" s="63">
        <v>953287</v>
      </c>
      <c r="H82" s="61"/>
      <c r="I82" s="58" t="s">
        <v>845</v>
      </c>
      <c r="J82" s="62" t="s">
        <v>778</v>
      </c>
    </row>
    <row r="83" spans="2:10">
      <c r="B83" s="56" t="s">
        <v>843</v>
      </c>
      <c r="C83" s="57"/>
      <c r="D83" s="58"/>
      <c r="E83" s="59"/>
      <c r="F83" s="60" t="s">
        <v>855</v>
      </c>
      <c r="G83" s="63">
        <v>953287</v>
      </c>
      <c r="H83" s="61"/>
      <c r="I83" s="58" t="s">
        <v>845</v>
      </c>
      <c r="J83" s="62" t="s">
        <v>778</v>
      </c>
    </row>
    <row r="84" spans="2:10">
      <c r="B84" s="56" t="s">
        <v>843</v>
      </c>
      <c r="C84" s="57"/>
      <c r="D84" s="58"/>
      <c r="E84" s="59"/>
      <c r="F84" s="60" t="s">
        <v>856</v>
      </c>
      <c r="G84" s="63">
        <v>953287</v>
      </c>
      <c r="H84" s="61"/>
      <c r="I84" s="58" t="s">
        <v>845</v>
      </c>
      <c r="J84" s="62" t="s">
        <v>778</v>
      </c>
    </row>
    <row r="85" spans="2:10">
      <c r="B85" s="56" t="s">
        <v>843</v>
      </c>
      <c r="C85" s="57"/>
      <c r="D85" s="58"/>
      <c r="E85" s="59"/>
      <c r="F85" s="60" t="s">
        <v>880</v>
      </c>
      <c r="G85" s="63">
        <v>953287</v>
      </c>
      <c r="H85" s="61"/>
      <c r="I85" s="58" t="s">
        <v>845</v>
      </c>
      <c r="J85" s="62" t="s">
        <v>778</v>
      </c>
    </row>
    <row r="86" spans="2:10">
      <c r="B86" s="56" t="s">
        <v>843</v>
      </c>
      <c r="C86" s="57"/>
      <c r="D86" s="58"/>
      <c r="E86" s="59"/>
      <c r="F86" s="60" t="s">
        <v>881</v>
      </c>
      <c r="G86" s="63">
        <v>1000000</v>
      </c>
      <c r="H86" s="61"/>
      <c r="I86" s="58" t="s">
        <v>845</v>
      </c>
      <c r="J86" s="62" t="s">
        <v>778</v>
      </c>
    </row>
    <row r="87" spans="2:10">
      <c r="B87" s="56" t="s">
        <v>843</v>
      </c>
      <c r="C87" s="57"/>
      <c r="D87" s="58"/>
      <c r="E87" s="59"/>
      <c r="F87" s="60" t="s">
        <v>858</v>
      </c>
      <c r="G87" s="63">
        <v>953287</v>
      </c>
      <c r="H87" s="61"/>
      <c r="I87" s="58" t="s">
        <v>845</v>
      </c>
      <c r="J87" s="62" t="s">
        <v>778</v>
      </c>
    </row>
    <row r="88" spans="2:10">
      <c r="B88" s="56" t="s">
        <v>843</v>
      </c>
      <c r="C88" s="57"/>
      <c r="D88" s="58"/>
      <c r="E88" s="59"/>
      <c r="F88" s="60" t="s">
        <v>858</v>
      </c>
      <c r="G88" s="63">
        <v>953287</v>
      </c>
      <c r="H88" s="61"/>
      <c r="I88" s="58" t="s">
        <v>845</v>
      </c>
      <c r="J88" s="62" t="s">
        <v>778</v>
      </c>
    </row>
    <row r="89" spans="2:10">
      <c r="B89" s="56" t="s">
        <v>843</v>
      </c>
      <c r="C89" s="57"/>
      <c r="D89" s="58"/>
      <c r="E89" s="59"/>
      <c r="F89" s="60" t="s">
        <v>880</v>
      </c>
      <c r="G89" s="63">
        <v>953287</v>
      </c>
      <c r="H89" s="61"/>
      <c r="I89" s="58" t="s">
        <v>845</v>
      </c>
      <c r="J89" s="62" t="s">
        <v>778</v>
      </c>
    </row>
    <row r="90" spans="2:10">
      <c r="B90" s="56" t="s">
        <v>843</v>
      </c>
      <c r="C90" s="57"/>
      <c r="D90" s="58"/>
      <c r="E90" s="59"/>
      <c r="F90" s="60" t="s">
        <v>859</v>
      </c>
      <c r="G90" s="63">
        <v>953287</v>
      </c>
      <c r="H90" s="61"/>
      <c r="I90" s="58" t="s">
        <v>845</v>
      </c>
      <c r="J90" s="62" t="s">
        <v>778</v>
      </c>
    </row>
    <row r="91" spans="2:10">
      <c r="B91" s="56" t="s">
        <v>843</v>
      </c>
      <c r="C91" s="57"/>
      <c r="D91" s="58"/>
      <c r="E91" s="59"/>
      <c r="F91" s="60" t="s">
        <v>860</v>
      </c>
      <c r="G91" s="63">
        <v>953287</v>
      </c>
      <c r="H91" s="61"/>
      <c r="I91" s="58" t="s">
        <v>845</v>
      </c>
      <c r="J91" s="62" t="s">
        <v>778</v>
      </c>
    </row>
    <row r="92" spans="2:10">
      <c r="B92" s="56" t="s">
        <v>843</v>
      </c>
      <c r="C92" s="57"/>
      <c r="D92" s="58"/>
      <c r="E92" s="59"/>
      <c r="F92" s="60" t="s">
        <v>860</v>
      </c>
      <c r="G92" s="63">
        <v>953287</v>
      </c>
      <c r="H92" s="61"/>
      <c r="I92" s="58" t="s">
        <v>845</v>
      </c>
      <c r="J92" s="62" t="s">
        <v>778</v>
      </c>
    </row>
    <row r="93" spans="2:10">
      <c r="B93" s="56" t="s">
        <v>843</v>
      </c>
      <c r="C93" s="57"/>
      <c r="D93" s="58"/>
      <c r="E93" s="59"/>
      <c r="F93" s="60" t="s">
        <v>860</v>
      </c>
      <c r="G93" s="63">
        <v>953287</v>
      </c>
      <c r="H93" s="61"/>
      <c r="I93" s="58" t="s">
        <v>845</v>
      </c>
      <c r="J93" s="62" t="s">
        <v>778</v>
      </c>
    </row>
    <row r="94" spans="2:10">
      <c r="B94" s="56" t="s">
        <v>843</v>
      </c>
      <c r="C94" s="57"/>
      <c r="D94" s="58"/>
      <c r="E94" s="59"/>
      <c r="F94" s="60" t="s">
        <v>860</v>
      </c>
      <c r="G94" s="63">
        <v>953287</v>
      </c>
      <c r="H94" s="61"/>
      <c r="I94" s="58" t="s">
        <v>845</v>
      </c>
      <c r="J94" s="62" t="s">
        <v>778</v>
      </c>
    </row>
    <row r="95" spans="2:10">
      <c r="B95" s="56" t="s">
        <v>843</v>
      </c>
      <c r="C95" s="57"/>
      <c r="D95" s="58"/>
      <c r="E95" s="59"/>
      <c r="F95" s="60" t="s">
        <v>861</v>
      </c>
      <c r="G95" s="63">
        <v>953287</v>
      </c>
      <c r="H95" s="61"/>
      <c r="I95" s="58" t="s">
        <v>845</v>
      </c>
      <c r="J95" s="62" t="s">
        <v>778</v>
      </c>
    </row>
    <row r="96" spans="2:10">
      <c r="B96" s="56" t="s">
        <v>843</v>
      </c>
      <c r="C96" s="57"/>
      <c r="D96" s="58"/>
      <c r="E96" s="59"/>
      <c r="F96" s="60" t="s">
        <v>880</v>
      </c>
      <c r="G96" s="63">
        <v>945000</v>
      </c>
      <c r="H96" s="61"/>
      <c r="I96" s="58" t="s">
        <v>845</v>
      </c>
      <c r="J96" s="62" t="s">
        <v>778</v>
      </c>
    </row>
    <row r="97" spans="2:10">
      <c r="B97" s="56" t="s">
        <v>843</v>
      </c>
      <c r="C97" s="57"/>
      <c r="D97" s="58"/>
      <c r="E97" s="59"/>
      <c r="F97" s="60" t="s">
        <v>851</v>
      </c>
      <c r="G97" s="63">
        <v>953287</v>
      </c>
      <c r="H97" s="61"/>
      <c r="I97" s="58" t="s">
        <v>845</v>
      </c>
      <c r="J97" s="62" t="s">
        <v>778</v>
      </c>
    </row>
    <row r="98" spans="2:10">
      <c r="B98" s="56" t="s">
        <v>843</v>
      </c>
      <c r="C98" s="57"/>
      <c r="D98" s="58"/>
      <c r="E98" s="59"/>
      <c r="F98" s="60" t="s">
        <v>864</v>
      </c>
      <c r="G98" s="63">
        <v>912768</v>
      </c>
      <c r="H98" s="61"/>
      <c r="I98" s="58" t="s">
        <v>845</v>
      </c>
      <c r="J98" s="62" t="s">
        <v>778</v>
      </c>
    </row>
    <row r="99" spans="2:10">
      <c r="B99" s="56" t="s">
        <v>843</v>
      </c>
      <c r="C99" s="57"/>
      <c r="D99" s="58"/>
      <c r="E99" s="59"/>
      <c r="F99" s="60" t="s">
        <v>862</v>
      </c>
      <c r="G99" s="63">
        <v>953287</v>
      </c>
      <c r="H99" s="61"/>
      <c r="I99" s="58" t="s">
        <v>845</v>
      </c>
      <c r="J99" s="62" t="s">
        <v>778</v>
      </c>
    </row>
    <row r="100" spans="2:10">
      <c r="B100" s="56" t="s">
        <v>843</v>
      </c>
      <c r="C100" s="57"/>
      <c r="D100" s="58"/>
      <c r="E100" s="59"/>
      <c r="F100" s="60" t="s">
        <v>863</v>
      </c>
      <c r="G100" s="63">
        <v>953287</v>
      </c>
      <c r="H100" s="61"/>
      <c r="I100" s="58" t="s">
        <v>845</v>
      </c>
      <c r="J100" s="62" t="s">
        <v>778</v>
      </c>
    </row>
    <row r="101" spans="2:10">
      <c r="B101" s="56" t="s">
        <v>843</v>
      </c>
      <c r="C101" s="57"/>
      <c r="D101" s="58"/>
      <c r="E101" s="59"/>
      <c r="F101" s="60" t="s">
        <v>849</v>
      </c>
      <c r="G101" s="63">
        <v>723125</v>
      </c>
      <c r="H101" s="61"/>
      <c r="I101" s="58" t="s">
        <v>845</v>
      </c>
      <c r="J101" s="62" t="s">
        <v>778</v>
      </c>
    </row>
    <row r="102" spans="2:10">
      <c r="B102" s="56" t="s">
        <v>843</v>
      </c>
      <c r="C102" s="57"/>
      <c r="D102" s="58"/>
      <c r="E102" s="59"/>
      <c r="F102" s="60" t="s">
        <v>849</v>
      </c>
      <c r="G102" s="63">
        <v>723125</v>
      </c>
      <c r="H102" s="61"/>
      <c r="I102" s="58" t="s">
        <v>845</v>
      </c>
      <c r="J102" s="62" t="s">
        <v>778</v>
      </c>
    </row>
    <row r="103" spans="2:10">
      <c r="B103" s="56" t="s">
        <v>843</v>
      </c>
      <c r="C103" s="57"/>
      <c r="D103" s="58"/>
      <c r="E103" s="59"/>
      <c r="F103" s="60" t="s">
        <v>882</v>
      </c>
      <c r="G103" s="63">
        <v>800000</v>
      </c>
      <c r="H103" s="61"/>
      <c r="I103" s="58" t="s">
        <v>845</v>
      </c>
      <c r="J103" s="62" t="s">
        <v>778</v>
      </c>
    </row>
    <row r="104" spans="2:10">
      <c r="B104" s="56" t="s">
        <v>843</v>
      </c>
      <c r="C104" s="57"/>
      <c r="D104" s="58"/>
      <c r="E104" s="59"/>
      <c r="F104" s="60" t="s">
        <v>854</v>
      </c>
      <c r="G104" s="63">
        <v>723142</v>
      </c>
      <c r="H104" s="61"/>
      <c r="I104" s="58" t="s">
        <v>845</v>
      </c>
      <c r="J104" s="62" t="s">
        <v>778</v>
      </c>
    </row>
    <row r="105" spans="2:10">
      <c r="B105" s="56" t="s">
        <v>843</v>
      </c>
      <c r="C105" s="57"/>
      <c r="D105" s="58"/>
      <c r="E105" s="59"/>
      <c r="F105" s="60" t="s">
        <v>855</v>
      </c>
      <c r="G105" s="63">
        <v>723142</v>
      </c>
      <c r="H105" s="61"/>
      <c r="I105" s="58" t="s">
        <v>845</v>
      </c>
      <c r="J105" s="62" t="s">
        <v>778</v>
      </c>
    </row>
    <row r="106" spans="2:10">
      <c r="B106" s="56" t="s">
        <v>843</v>
      </c>
      <c r="C106" s="57"/>
      <c r="D106" s="58"/>
      <c r="E106" s="59"/>
      <c r="F106" s="60" t="s">
        <v>856</v>
      </c>
      <c r="G106" s="63">
        <v>723142</v>
      </c>
      <c r="H106" s="61"/>
      <c r="I106" s="58" t="s">
        <v>845</v>
      </c>
      <c r="J106" s="62" t="s">
        <v>778</v>
      </c>
    </row>
    <row r="107" spans="2:10">
      <c r="B107" s="56" t="s">
        <v>843</v>
      </c>
      <c r="C107" s="57"/>
      <c r="D107" s="58"/>
      <c r="E107" s="59"/>
      <c r="F107" s="60" t="s">
        <v>849</v>
      </c>
      <c r="G107" s="63">
        <v>723142</v>
      </c>
      <c r="H107" s="61"/>
      <c r="I107" s="58" t="s">
        <v>845</v>
      </c>
      <c r="J107" s="62" t="s">
        <v>778</v>
      </c>
    </row>
    <row r="108" spans="2:10">
      <c r="B108" s="56" t="s">
        <v>843</v>
      </c>
      <c r="C108" s="57"/>
      <c r="D108" s="58"/>
      <c r="E108" s="59"/>
      <c r="F108" s="60" t="s">
        <v>849</v>
      </c>
      <c r="G108" s="63">
        <v>723142</v>
      </c>
      <c r="H108" s="61"/>
      <c r="I108" s="58" t="s">
        <v>845</v>
      </c>
      <c r="J108" s="62" t="s">
        <v>778</v>
      </c>
    </row>
    <row r="109" spans="2:10">
      <c r="B109" s="56" t="s">
        <v>843</v>
      </c>
      <c r="C109" s="57"/>
      <c r="D109" s="58"/>
      <c r="E109" s="59"/>
      <c r="F109" s="60" t="s">
        <v>858</v>
      </c>
      <c r="G109" s="63">
        <v>723142</v>
      </c>
      <c r="H109" s="61"/>
      <c r="I109" s="58" t="s">
        <v>845</v>
      </c>
      <c r="J109" s="62" t="s">
        <v>778</v>
      </c>
    </row>
    <row r="110" spans="2:10">
      <c r="B110" s="56" t="s">
        <v>843</v>
      </c>
      <c r="C110" s="57"/>
      <c r="D110" s="58"/>
      <c r="E110" s="59"/>
      <c r="F110" s="60" t="s">
        <v>860</v>
      </c>
      <c r="G110" s="63">
        <v>723142</v>
      </c>
      <c r="H110" s="61"/>
      <c r="I110" s="58" t="s">
        <v>845</v>
      </c>
      <c r="J110" s="62" t="s">
        <v>778</v>
      </c>
    </row>
    <row r="111" spans="2:10">
      <c r="B111" s="56" t="s">
        <v>843</v>
      </c>
      <c r="C111" s="57"/>
      <c r="D111" s="58"/>
      <c r="E111" s="59"/>
      <c r="F111" s="60" t="s">
        <v>860</v>
      </c>
      <c r="G111" s="63">
        <v>723142</v>
      </c>
      <c r="H111" s="61"/>
      <c r="I111" s="58" t="s">
        <v>845</v>
      </c>
      <c r="J111" s="62" t="s">
        <v>778</v>
      </c>
    </row>
    <row r="112" spans="2:10">
      <c r="B112" s="56" t="s">
        <v>843</v>
      </c>
      <c r="C112" s="57"/>
      <c r="D112" s="58"/>
      <c r="E112" s="59"/>
      <c r="F112" s="60" t="s">
        <v>860</v>
      </c>
      <c r="G112" s="63">
        <v>723142</v>
      </c>
      <c r="H112" s="61"/>
      <c r="I112" s="58" t="s">
        <v>845</v>
      </c>
      <c r="J112" s="62" t="s">
        <v>778</v>
      </c>
    </row>
    <row r="113" spans="2:10">
      <c r="B113" s="56" t="s">
        <v>843</v>
      </c>
      <c r="C113" s="57"/>
      <c r="D113" s="58"/>
      <c r="E113" s="59"/>
      <c r="F113" s="60" t="s">
        <v>860</v>
      </c>
      <c r="G113" s="63">
        <v>723142</v>
      </c>
      <c r="H113" s="61"/>
      <c r="I113" s="58" t="s">
        <v>845</v>
      </c>
      <c r="J113" s="62" t="s">
        <v>778</v>
      </c>
    </row>
    <row r="114" spans="2:10">
      <c r="B114" s="56" t="s">
        <v>843</v>
      </c>
      <c r="C114" s="57"/>
      <c r="D114" s="58"/>
      <c r="E114" s="59"/>
      <c r="F114" s="60" t="s">
        <v>861</v>
      </c>
      <c r="G114" s="63">
        <v>723142</v>
      </c>
      <c r="H114" s="61"/>
      <c r="I114" s="58" t="s">
        <v>845</v>
      </c>
      <c r="J114" s="62" t="s">
        <v>778</v>
      </c>
    </row>
    <row r="115" spans="2:10">
      <c r="B115" s="56" t="s">
        <v>843</v>
      </c>
      <c r="C115" s="57"/>
      <c r="D115" s="58"/>
      <c r="E115" s="59"/>
      <c r="F115" s="60" t="s">
        <v>851</v>
      </c>
      <c r="G115" s="63">
        <v>723142</v>
      </c>
      <c r="H115" s="61"/>
      <c r="I115" s="58" t="s">
        <v>845</v>
      </c>
      <c r="J115" s="62" t="s">
        <v>778</v>
      </c>
    </row>
    <row r="116" spans="2:10">
      <c r="B116" s="56" t="s">
        <v>843</v>
      </c>
      <c r="C116" s="57"/>
      <c r="D116" s="58"/>
      <c r="E116" s="59"/>
      <c r="F116" s="60" t="s">
        <v>851</v>
      </c>
      <c r="G116" s="63">
        <v>723142</v>
      </c>
      <c r="H116" s="61"/>
      <c r="I116" s="58" t="s">
        <v>845</v>
      </c>
      <c r="J116" s="62" t="s">
        <v>778</v>
      </c>
    </row>
    <row r="117" spans="2:10">
      <c r="B117" s="56" t="s">
        <v>843</v>
      </c>
      <c r="C117" s="57"/>
      <c r="D117" s="58"/>
      <c r="E117" s="59"/>
      <c r="F117" s="60" t="s">
        <v>862</v>
      </c>
      <c r="G117" s="63">
        <v>723142</v>
      </c>
      <c r="H117" s="61"/>
      <c r="I117" s="58" t="s">
        <v>845</v>
      </c>
      <c r="J117" s="62" t="s">
        <v>778</v>
      </c>
    </row>
    <row r="118" spans="2:10">
      <c r="B118" s="56" t="s">
        <v>843</v>
      </c>
      <c r="C118" s="57"/>
      <c r="D118" s="58"/>
      <c r="E118" s="59"/>
      <c r="F118" s="60" t="s">
        <v>863</v>
      </c>
      <c r="G118" s="63">
        <v>723142</v>
      </c>
      <c r="H118" s="61"/>
      <c r="I118" s="58" t="s">
        <v>845</v>
      </c>
      <c r="J118" s="62" t="s">
        <v>778</v>
      </c>
    </row>
    <row r="119" spans="2:10">
      <c r="B119" s="56" t="s">
        <v>843</v>
      </c>
      <c r="C119" s="57"/>
      <c r="D119" s="58"/>
      <c r="E119" s="59"/>
      <c r="F119" s="60" t="s">
        <v>883</v>
      </c>
      <c r="G119" s="63">
        <v>620000</v>
      </c>
      <c r="H119" s="61"/>
      <c r="I119" s="58" t="s">
        <v>845</v>
      </c>
      <c r="J119" s="62" t="s">
        <v>778</v>
      </c>
    </row>
    <row r="120" spans="2:10">
      <c r="B120" s="56" t="s">
        <v>843</v>
      </c>
      <c r="C120" s="57"/>
      <c r="D120" s="58"/>
      <c r="E120" s="59"/>
      <c r="F120" s="60" t="s">
        <v>868</v>
      </c>
      <c r="G120" s="63">
        <v>598321</v>
      </c>
      <c r="H120" s="61"/>
      <c r="I120" s="58" t="s">
        <v>845</v>
      </c>
      <c r="J120" s="62" t="s">
        <v>778</v>
      </c>
    </row>
    <row r="121" spans="2:10">
      <c r="B121" s="56" t="s">
        <v>843</v>
      </c>
      <c r="C121" s="57"/>
      <c r="D121" s="58"/>
      <c r="E121" s="59"/>
      <c r="F121" s="60" t="s">
        <v>869</v>
      </c>
      <c r="G121" s="63">
        <v>587762</v>
      </c>
      <c r="H121" s="61"/>
      <c r="I121" s="58" t="s">
        <v>845</v>
      </c>
      <c r="J121" s="62" t="s">
        <v>778</v>
      </c>
    </row>
    <row r="122" spans="2:10">
      <c r="B122" s="56" t="s">
        <v>843</v>
      </c>
      <c r="C122" s="57"/>
      <c r="D122" s="58"/>
      <c r="E122" s="59"/>
      <c r="F122" s="60" t="s">
        <v>884</v>
      </c>
      <c r="G122" s="63">
        <v>515000</v>
      </c>
      <c r="H122" s="61"/>
      <c r="I122" s="58" t="s">
        <v>845</v>
      </c>
      <c r="J122" s="62" t="s">
        <v>778</v>
      </c>
    </row>
    <row r="123" spans="2:10">
      <c r="B123" s="56" t="s">
        <v>843</v>
      </c>
      <c r="C123" s="57"/>
      <c r="D123" s="58"/>
      <c r="E123" s="59"/>
      <c r="F123" s="60" t="s">
        <v>885</v>
      </c>
      <c r="G123" s="63">
        <v>515000</v>
      </c>
      <c r="H123" s="61"/>
      <c r="I123" s="58" t="s">
        <v>845</v>
      </c>
      <c r="J123" s="62" t="s">
        <v>778</v>
      </c>
    </row>
    <row r="124" spans="2:10">
      <c r="B124" s="56" t="s">
        <v>843</v>
      </c>
      <c r="C124" s="57"/>
      <c r="D124" s="58"/>
      <c r="E124" s="59"/>
      <c r="F124" s="60" t="s">
        <v>886</v>
      </c>
      <c r="G124" s="63">
        <v>575000</v>
      </c>
      <c r="H124" s="61"/>
      <c r="I124" s="58" t="s">
        <v>845</v>
      </c>
      <c r="J124" s="62" t="s">
        <v>778</v>
      </c>
    </row>
    <row r="125" spans="2:10">
      <c r="B125" s="56" t="s">
        <v>843</v>
      </c>
      <c r="C125" s="57"/>
      <c r="D125" s="58"/>
      <c r="E125" s="59"/>
      <c r="F125" s="60" t="s">
        <v>887</v>
      </c>
      <c r="G125" s="63">
        <v>515000</v>
      </c>
      <c r="H125" s="61"/>
      <c r="I125" s="58" t="s">
        <v>845</v>
      </c>
      <c r="J125" s="62" t="s">
        <v>778</v>
      </c>
    </row>
    <row r="126" spans="2:10">
      <c r="B126" s="56" t="s">
        <v>843</v>
      </c>
      <c r="C126" s="57"/>
      <c r="D126" s="58"/>
      <c r="E126" s="59"/>
      <c r="F126" s="60" t="s">
        <v>887</v>
      </c>
      <c r="G126" s="63">
        <v>515000</v>
      </c>
      <c r="H126" s="61"/>
      <c r="I126" s="58" t="s">
        <v>845</v>
      </c>
      <c r="J126" s="62" t="s">
        <v>778</v>
      </c>
    </row>
    <row r="127" spans="2:10">
      <c r="B127" s="56" t="s">
        <v>843</v>
      </c>
      <c r="C127" s="57"/>
      <c r="D127" s="58"/>
      <c r="E127" s="59"/>
      <c r="F127" s="60" t="s">
        <v>888</v>
      </c>
      <c r="G127" s="63">
        <v>515000</v>
      </c>
      <c r="H127" s="61"/>
      <c r="I127" s="58" t="s">
        <v>845</v>
      </c>
      <c r="J127" s="62" t="s">
        <v>778</v>
      </c>
    </row>
    <row r="128" spans="2:10">
      <c r="B128" s="56" t="s">
        <v>843</v>
      </c>
      <c r="C128" s="57"/>
      <c r="D128" s="58"/>
      <c r="E128" s="59"/>
      <c r="F128" s="60" t="s">
        <v>887</v>
      </c>
      <c r="G128" s="63">
        <v>515000</v>
      </c>
      <c r="H128" s="61"/>
      <c r="I128" s="58" t="s">
        <v>845</v>
      </c>
      <c r="J128" s="62" t="s">
        <v>778</v>
      </c>
    </row>
    <row r="129" spans="2:10">
      <c r="B129" s="56" t="s">
        <v>843</v>
      </c>
      <c r="C129" s="57"/>
      <c r="D129" s="58"/>
      <c r="E129" s="59"/>
      <c r="F129" s="60" t="s">
        <v>887</v>
      </c>
      <c r="G129" s="63">
        <v>515000</v>
      </c>
      <c r="H129" s="61"/>
      <c r="I129" s="58" t="s">
        <v>845</v>
      </c>
      <c r="J129" s="62" t="s">
        <v>778</v>
      </c>
    </row>
    <row r="130" spans="2:10">
      <c r="B130" s="56" t="s">
        <v>843</v>
      </c>
      <c r="C130" s="57"/>
      <c r="D130" s="58"/>
      <c r="E130" s="59"/>
      <c r="F130" s="60" t="s">
        <v>889</v>
      </c>
      <c r="G130" s="63">
        <v>510000</v>
      </c>
      <c r="H130" s="61"/>
      <c r="I130" s="58" t="s">
        <v>845</v>
      </c>
      <c r="J130" s="62" t="s">
        <v>778</v>
      </c>
    </row>
    <row r="131" spans="2:10">
      <c r="B131" s="56" t="s">
        <v>843</v>
      </c>
      <c r="C131" s="57"/>
      <c r="D131" s="58"/>
      <c r="E131" s="59"/>
      <c r="F131" s="60" t="s">
        <v>890</v>
      </c>
      <c r="G131" s="63">
        <v>510000</v>
      </c>
      <c r="H131" s="61"/>
      <c r="I131" s="58" t="s">
        <v>845</v>
      </c>
      <c r="J131" s="62" t="s">
        <v>778</v>
      </c>
    </row>
    <row r="132" spans="2:10">
      <c r="B132" s="56" t="s">
        <v>843</v>
      </c>
      <c r="C132" s="57"/>
      <c r="D132" s="58"/>
      <c r="E132" s="59"/>
      <c r="F132" s="60" t="s">
        <v>871</v>
      </c>
      <c r="G132" s="63">
        <v>526500</v>
      </c>
      <c r="H132" s="61"/>
      <c r="I132" s="58" t="s">
        <v>845</v>
      </c>
      <c r="J132" s="62" t="s">
        <v>778</v>
      </c>
    </row>
    <row r="133" spans="2:10">
      <c r="B133" s="56" t="s">
        <v>843</v>
      </c>
      <c r="C133" s="57"/>
      <c r="D133" s="58"/>
      <c r="E133" s="59"/>
      <c r="F133" s="60" t="s">
        <v>884</v>
      </c>
      <c r="G133" s="63">
        <v>515000</v>
      </c>
      <c r="H133" s="61"/>
      <c r="I133" s="58" t="s">
        <v>845</v>
      </c>
      <c r="J133" s="62" t="s">
        <v>778</v>
      </c>
    </row>
    <row r="134" spans="2:10">
      <c r="B134" s="56" t="s">
        <v>843</v>
      </c>
      <c r="C134" s="57"/>
      <c r="D134" s="58"/>
      <c r="E134" s="59"/>
      <c r="F134" s="60" t="s">
        <v>884</v>
      </c>
      <c r="G134" s="63">
        <v>515000</v>
      </c>
      <c r="H134" s="61"/>
      <c r="I134" s="58" t="s">
        <v>845</v>
      </c>
      <c r="J134" s="62" t="s">
        <v>778</v>
      </c>
    </row>
    <row r="135" spans="2:10">
      <c r="B135" s="56" t="s">
        <v>843</v>
      </c>
      <c r="C135" s="57"/>
      <c r="D135" s="58"/>
      <c r="E135" s="59"/>
      <c r="F135" s="60" t="s">
        <v>884</v>
      </c>
      <c r="G135" s="63">
        <v>515000</v>
      </c>
      <c r="H135" s="61"/>
      <c r="I135" s="58" t="s">
        <v>845</v>
      </c>
      <c r="J135" s="62" t="s">
        <v>778</v>
      </c>
    </row>
    <row r="136" spans="2:10">
      <c r="B136" s="56" t="s">
        <v>843</v>
      </c>
      <c r="C136" s="57"/>
      <c r="D136" s="58"/>
      <c r="E136" s="59"/>
      <c r="F136" s="60" t="s">
        <v>891</v>
      </c>
      <c r="G136" s="63">
        <v>500000</v>
      </c>
      <c r="H136" s="61"/>
      <c r="I136" s="58" t="s">
        <v>845</v>
      </c>
      <c r="J136" s="62" t="s">
        <v>778</v>
      </c>
    </row>
    <row r="137" spans="2:10">
      <c r="B137" s="56" t="s">
        <v>843</v>
      </c>
      <c r="C137" s="57"/>
      <c r="D137" s="58"/>
      <c r="E137" s="59"/>
      <c r="F137" s="60" t="s">
        <v>858</v>
      </c>
      <c r="G137" s="63">
        <v>492352</v>
      </c>
      <c r="H137" s="61"/>
      <c r="I137" s="58" t="s">
        <v>845</v>
      </c>
      <c r="J137" s="62" t="s">
        <v>778</v>
      </c>
    </row>
    <row r="138" spans="2:10">
      <c r="B138" s="56" t="s">
        <v>843</v>
      </c>
      <c r="C138" s="57"/>
      <c r="D138" s="58"/>
      <c r="E138" s="59"/>
      <c r="F138" s="60" t="s">
        <v>892</v>
      </c>
      <c r="G138" s="63">
        <v>515000</v>
      </c>
      <c r="H138" s="61"/>
      <c r="I138" s="58" t="s">
        <v>845</v>
      </c>
      <c r="J138" s="62" t="s">
        <v>778</v>
      </c>
    </row>
    <row r="139" spans="2:10">
      <c r="B139" s="56" t="s">
        <v>843</v>
      </c>
      <c r="C139" s="57"/>
      <c r="D139" s="58"/>
      <c r="E139" s="59"/>
      <c r="F139" s="60" t="s">
        <v>893</v>
      </c>
      <c r="G139" s="63">
        <v>455000</v>
      </c>
      <c r="H139" s="61"/>
      <c r="I139" s="58" t="s">
        <v>845</v>
      </c>
      <c r="J139" s="62" t="s">
        <v>778</v>
      </c>
    </row>
    <row r="140" spans="2:10">
      <c r="B140" s="56" t="s">
        <v>843</v>
      </c>
      <c r="C140" s="57"/>
      <c r="D140" s="58"/>
      <c r="E140" s="59"/>
      <c r="F140" s="60" t="s">
        <v>894</v>
      </c>
      <c r="G140" s="63">
        <v>500000</v>
      </c>
      <c r="H140" s="61"/>
      <c r="I140" s="58" t="s">
        <v>845</v>
      </c>
      <c r="J140" s="62" t="s">
        <v>778</v>
      </c>
    </row>
    <row r="141" spans="2:10">
      <c r="B141" s="56" t="s">
        <v>843</v>
      </c>
      <c r="C141" s="57"/>
      <c r="D141" s="58"/>
      <c r="E141" s="59"/>
      <c r="F141" s="60" t="s">
        <v>895</v>
      </c>
      <c r="G141" s="63">
        <v>500000</v>
      </c>
      <c r="H141" s="61"/>
      <c r="I141" s="58" t="s">
        <v>845</v>
      </c>
      <c r="J141" s="62" t="s">
        <v>778</v>
      </c>
    </row>
    <row r="142" spans="2:10">
      <c r="B142" s="56" t="s">
        <v>843</v>
      </c>
      <c r="C142" s="57"/>
      <c r="D142" s="58"/>
      <c r="E142" s="59"/>
      <c r="F142" s="60" t="s">
        <v>885</v>
      </c>
      <c r="G142" s="63">
        <v>435000</v>
      </c>
      <c r="H142" s="61"/>
      <c r="I142" s="58" t="s">
        <v>845</v>
      </c>
      <c r="J142" s="62" t="s">
        <v>778</v>
      </c>
    </row>
    <row r="143" spans="2:10">
      <c r="B143" s="56" t="s">
        <v>843</v>
      </c>
      <c r="C143" s="57"/>
      <c r="D143" s="58"/>
      <c r="E143" s="59"/>
      <c r="F143" s="60" t="s">
        <v>884</v>
      </c>
      <c r="G143" s="63">
        <v>515000</v>
      </c>
      <c r="H143" s="61"/>
      <c r="I143" s="58" t="s">
        <v>845</v>
      </c>
      <c r="J143" s="62" t="s">
        <v>778</v>
      </c>
    </row>
    <row r="144" spans="2:10">
      <c r="B144" s="56" t="s">
        <v>843</v>
      </c>
      <c r="C144" s="57"/>
      <c r="D144" s="58"/>
      <c r="E144" s="59"/>
      <c r="F144" s="60" t="s">
        <v>896</v>
      </c>
      <c r="G144" s="63">
        <v>435000</v>
      </c>
      <c r="H144" s="61"/>
      <c r="I144" s="58" t="s">
        <v>845</v>
      </c>
      <c r="J144" s="62" t="s">
        <v>778</v>
      </c>
    </row>
    <row r="145" spans="2:10">
      <c r="B145" s="56" t="s">
        <v>843</v>
      </c>
      <c r="C145" s="57"/>
      <c r="D145" s="58"/>
      <c r="E145" s="59"/>
      <c r="F145" s="60" t="s">
        <v>896</v>
      </c>
      <c r="G145" s="63">
        <v>435000</v>
      </c>
      <c r="H145" s="61"/>
      <c r="I145" s="58" t="s">
        <v>845</v>
      </c>
      <c r="J145" s="62" t="s">
        <v>778</v>
      </c>
    </row>
    <row r="146" spans="2:10">
      <c r="B146" s="56" t="s">
        <v>843</v>
      </c>
      <c r="C146" s="57"/>
      <c r="D146" s="58"/>
      <c r="E146" s="59"/>
      <c r="F146" s="60" t="s">
        <v>897</v>
      </c>
      <c r="G146" s="63">
        <v>435000</v>
      </c>
      <c r="H146" s="61"/>
      <c r="I146" s="58" t="s">
        <v>845</v>
      </c>
      <c r="J146" s="62" t="s">
        <v>778</v>
      </c>
    </row>
    <row r="147" spans="2:10">
      <c r="B147" s="56" t="s">
        <v>843</v>
      </c>
      <c r="C147" s="57"/>
      <c r="D147" s="58"/>
      <c r="E147" s="59"/>
      <c r="F147" s="60" t="s">
        <v>898</v>
      </c>
      <c r="G147" s="63">
        <v>435000</v>
      </c>
      <c r="H147" s="61"/>
      <c r="I147" s="58" t="s">
        <v>845</v>
      </c>
      <c r="J147" s="62" t="s">
        <v>778</v>
      </c>
    </row>
    <row r="148" spans="2:10">
      <c r="B148" s="56" t="s">
        <v>843</v>
      </c>
      <c r="C148" s="57"/>
      <c r="D148" s="58"/>
      <c r="E148" s="59"/>
      <c r="F148" s="60" t="s">
        <v>896</v>
      </c>
      <c r="G148" s="63">
        <v>435000</v>
      </c>
      <c r="H148" s="61"/>
      <c r="I148" s="58" t="s">
        <v>845</v>
      </c>
      <c r="J148" s="62" t="s">
        <v>778</v>
      </c>
    </row>
    <row r="149" spans="2:10">
      <c r="B149" s="56" t="s">
        <v>843</v>
      </c>
      <c r="C149" s="57"/>
      <c r="D149" s="58"/>
      <c r="E149" s="59"/>
      <c r="F149" s="60" t="s">
        <v>899</v>
      </c>
      <c r="G149" s="63">
        <v>435000</v>
      </c>
      <c r="H149" s="61"/>
      <c r="I149" s="58" t="s">
        <v>845</v>
      </c>
      <c r="J149" s="62" t="s">
        <v>778</v>
      </c>
    </row>
    <row r="150" spans="2:10">
      <c r="B150" s="56" t="s">
        <v>843</v>
      </c>
      <c r="C150" s="57"/>
      <c r="D150" s="58"/>
      <c r="E150" s="59"/>
      <c r="F150" s="60" t="s">
        <v>900</v>
      </c>
      <c r="G150" s="63">
        <v>435000</v>
      </c>
      <c r="H150" s="61"/>
      <c r="I150" s="58" t="s">
        <v>845</v>
      </c>
      <c r="J150" s="62" t="s">
        <v>778</v>
      </c>
    </row>
    <row r="151" spans="2:10">
      <c r="B151" s="56" t="s">
        <v>843</v>
      </c>
      <c r="C151" s="57"/>
      <c r="D151" s="58"/>
      <c r="E151" s="59"/>
      <c r="F151" s="60" t="s">
        <v>901</v>
      </c>
      <c r="G151" s="63">
        <v>435000</v>
      </c>
      <c r="H151" s="61"/>
      <c r="I151" s="58" t="s">
        <v>845</v>
      </c>
      <c r="J151" s="62" t="s">
        <v>778</v>
      </c>
    </row>
    <row r="152" spans="2:10">
      <c r="B152" s="56" t="s">
        <v>843</v>
      </c>
      <c r="C152" s="57"/>
      <c r="D152" s="58"/>
      <c r="E152" s="59"/>
      <c r="F152" s="60" t="s">
        <v>902</v>
      </c>
      <c r="G152" s="63">
        <v>375000</v>
      </c>
      <c r="H152" s="61"/>
      <c r="I152" s="58" t="s">
        <v>845</v>
      </c>
      <c r="J152" s="62" t="s">
        <v>778</v>
      </c>
    </row>
    <row r="153" spans="2:10">
      <c r="B153" s="56" t="s">
        <v>843</v>
      </c>
      <c r="C153" s="57"/>
      <c r="D153" s="58"/>
      <c r="E153" s="59"/>
      <c r="F153" s="60" t="s">
        <v>903</v>
      </c>
      <c r="G153" s="63">
        <v>375000</v>
      </c>
      <c r="H153" s="61"/>
      <c r="I153" s="58" t="s">
        <v>845</v>
      </c>
      <c r="J153" s="62" t="s">
        <v>778</v>
      </c>
    </row>
    <row r="154" spans="2:10">
      <c r="B154" s="56" t="s">
        <v>843</v>
      </c>
      <c r="C154" s="57"/>
      <c r="D154" s="58"/>
      <c r="E154" s="59"/>
      <c r="F154" s="60" t="s">
        <v>904</v>
      </c>
      <c r="G154" s="63">
        <v>375000</v>
      </c>
      <c r="H154" s="61"/>
      <c r="I154" s="58" t="s">
        <v>845</v>
      </c>
      <c r="J154" s="62" t="s">
        <v>778</v>
      </c>
    </row>
    <row r="155" spans="2:10">
      <c r="B155" s="56" t="s">
        <v>843</v>
      </c>
      <c r="C155" s="57"/>
      <c r="D155" s="58"/>
      <c r="E155" s="59"/>
      <c r="F155" s="60" t="s">
        <v>905</v>
      </c>
      <c r="G155" s="63">
        <v>375000</v>
      </c>
      <c r="H155" s="61"/>
      <c r="I155" s="58" t="s">
        <v>845</v>
      </c>
      <c r="J155" s="62" t="s">
        <v>778</v>
      </c>
    </row>
    <row r="156" spans="2:10">
      <c r="B156" s="56" t="s">
        <v>843</v>
      </c>
      <c r="C156" s="57"/>
      <c r="D156" s="58"/>
      <c r="E156" s="59"/>
      <c r="F156" s="60" t="s">
        <v>906</v>
      </c>
      <c r="G156" s="63">
        <v>375000</v>
      </c>
      <c r="H156" s="61"/>
      <c r="I156" s="58" t="s">
        <v>845</v>
      </c>
      <c r="J156" s="62" t="s">
        <v>778</v>
      </c>
    </row>
    <row r="157" spans="2:10">
      <c r="B157" s="56" t="s">
        <v>843</v>
      </c>
      <c r="C157" s="57"/>
      <c r="D157" s="58"/>
      <c r="E157" s="59"/>
      <c r="F157" s="60" t="s">
        <v>907</v>
      </c>
      <c r="G157" s="63">
        <v>375000</v>
      </c>
      <c r="H157" s="61"/>
      <c r="I157" s="58" t="s">
        <v>845</v>
      </c>
      <c r="J157" s="62" t="s">
        <v>778</v>
      </c>
    </row>
    <row r="158" spans="2:10">
      <c r="B158" s="56" t="s">
        <v>843</v>
      </c>
      <c r="C158" s="57"/>
      <c r="D158" s="58"/>
      <c r="E158" s="59"/>
      <c r="F158" s="60" t="s">
        <v>908</v>
      </c>
      <c r="G158" s="63">
        <v>375000</v>
      </c>
      <c r="H158" s="61"/>
      <c r="I158" s="58" t="s">
        <v>845</v>
      </c>
      <c r="J158" s="62" t="s">
        <v>778</v>
      </c>
    </row>
    <row r="159" spans="2:10">
      <c r="B159" s="56" t="s">
        <v>843</v>
      </c>
      <c r="C159" s="57"/>
      <c r="D159" s="58"/>
      <c r="E159" s="59"/>
      <c r="F159" s="60" t="s">
        <v>909</v>
      </c>
      <c r="G159" s="63">
        <v>375000</v>
      </c>
      <c r="H159" s="61"/>
      <c r="I159" s="58" t="s">
        <v>845</v>
      </c>
      <c r="J159" s="62" t="s">
        <v>778</v>
      </c>
    </row>
    <row r="160" spans="2:10">
      <c r="B160" s="56" t="s">
        <v>843</v>
      </c>
      <c r="C160" s="57"/>
      <c r="D160" s="58"/>
      <c r="E160" s="59"/>
      <c r="F160" s="60" t="s">
        <v>910</v>
      </c>
      <c r="G160" s="63">
        <v>350000</v>
      </c>
      <c r="H160" s="61"/>
      <c r="I160" s="58" t="s">
        <v>845</v>
      </c>
      <c r="J160" s="62" t="s">
        <v>778</v>
      </c>
    </row>
    <row r="161" spans="2:10">
      <c r="B161" s="56" t="s">
        <v>843</v>
      </c>
      <c r="C161" s="57"/>
      <c r="D161" s="58"/>
      <c r="E161" s="59"/>
      <c r="F161" s="60" t="s">
        <v>911</v>
      </c>
      <c r="G161" s="63">
        <v>350000</v>
      </c>
      <c r="H161" s="61"/>
      <c r="I161" s="58" t="s">
        <v>845</v>
      </c>
      <c r="J161" s="62" t="s">
        <v>778</v>
      </c>
    </row>
    <row r="162" spans="2:10">
      <c r="B162" s="56" t="s">
        <v>843</v>
      </c>
      <c r="C162" s="57"/>
      <c r="D162" s="58"/>
      <c r="E162" s="59"/>
      <c r="F162" s="60" t="s">
        <v>912</v>
      </c>
      <c r="G162" s="63">
        <v>300000</v>
      </c>
      <c r="H162" s="61"/>
      <c r="I162" s="58" t="s">
        <v>845</v>
      </c>
      <c r="J162" s="62" t="s">
        <v>778</v>
      </c>
    </row>
    <row r="163" spans="2:10">
      <c r="B163" s="56" t="s">
        <v>843</v>
      </c>
      <c r="C163" s="49"/>
      <c r="D163" s="58"/>
      <c r="E163" s="59"/>
      <c r="F163" s="58" t="s">
        <v>913</v>
      </c>
      <c r="G163" s="61">
        <v>300000</v>
      </c>
      <c r="H163" s="61"/>
      <c r="I163" s="58" t="s">
        <v>845</v>
      </c>
      <c r="J163" s="62" t="s">
        <v>778</v>
      </c>
    </row>
    <row r="164" spans="2:10">
      <c r="B164" s="56" t="s">
        <v>843</v>
      </c>
      <c r="C164" s="49"/>
      <c r="D164" s="58"/>
      <c r="E164" s="59"/>
      <c r="F164" s="58" t="s">
        <v>914</v>
      </c>
      <c r="G164" s="63">
        <v>300000</v>
      </c>
      <c r="H164" s="61"/>
      <c r="I164" s="58" t="s">
        <v>845</v>
      </c>
      <c r="J164" s="62" t="s">
        <v>778</v>
      </c>
    </row>
    <row r="165" spans="2:10">
      <c r="B165" s="56" t="s">
        <v>843</v>
      </c>
      <c r="C165" s="49"/>
      <c r="D165" s="58"/>
      <c r="E165" s="59"/>
      <c r="F165" s="58" t="s">
        <v>915</v>
      </c>
      <c r="G165" s="63">
        <v>300000</v>
      </c>
      <c r="H165" s="61"/>
      <c r="I165" s="58" t="s">
        <v>845</v>
      </c>
      <c r="J165" s="62" t="s">
        <v>778</v>
      </c>
    </row>
    <row r="166" spans="2:10">
      <c r="B166" s="56" t="s">
        <v>843</v>
      </c>
      <c r="C166" s="49"/>
      <c r="D166" s="58"/>
      <c r="E166" s="59"/>
      <c r="F166" s="58" t="s">
        <v>916</v>
      </c>
      <c r="G166" s="63">
        <v>300000</v>
      </c>
      <c r="H166" s="61"/>
      <c r="I166" s="58" t="s">
        <v>845</v>
      </c>
      <c r="J166" s="62" t="s">
        <v>778</v>
      </c>
    </row>
    <row r="167" spans="2:10">
      <c r="B167" s="56" t="s">
        <v>843</v>
      </c>
      <c r="C167" s="49"/>
      <c r="D167" s="58"/>
      <c r="E167" s="59"/>
      <c r="F167" s="58" t="s">
        <v>917</v>
      </c>
      <c r="G167" s="63">
        <v>250000</v>
      </c>
      <c r="H167" s="61"/>
      <c r="I167" s="58" t="s">
        <v>845</v>
      </c>
      <c r="J167" s="62" t="s">
        <v>778</v>
      </c>
    </row>
    <row r="168" spans="2:10">
      <c r="B168" s="56" t="s">
        <v>843</v>
      </c>
      <c r="C168" s="49"/>
      <c r="D168" s="58"/>
      <c r="E168" s="59"/>
      <c r="F168" s="58" t="s">
        <v>918</v>
      </c>
      <c r="G168" s="63">
        <v>250000</v>
      </c>
      <c r="H168" s="61"/>
      <c r="I168" s="58" t="s">
        <v>845</v>
      </c>
      <c r="J168" s="62" t="s">
        <v>778</v>
      </c>
    </row>
    <row r="169" spans="2:10">
      <c r="B169" s="56" t="s">
        <v>843</v>
      </c>
      <c r="C169" s="49"/>
      <c r="D169" s="58"/>
      <c r="E169" s="59"/>
      <c r="F169" s="58" t="s">
        <v>919</v>
      </c>
      <c r="G169" s="63">
        <v>234000</v>
      </c>
      <c r="H169" s="61"/>
      <c r="I169" s="58" t="s">
        <v>845</v>
      </c>
      <c r="J169" s="62" t="s">
        <v>778</v>
      </c>
    </row>
    <row r="170" spans="2:10">
      <c r="B170" s="56" t="s">
        <v>843</v>
      </c>
      <c r="C170" s="64"/>
      <c r="D170" s="58"/>
      <c r="E170" s="229"/>
      <c r="F170" s="58" t="s">
        <v>920</v>
      </c>
      <c r="G170" s="63">
        <v>230000</v>
      </c>
      <c r="H170" s="65"/>
      <c r="I170" s="58" t="s">
        <v>845</v>
      </c>
      <c r="J170" s="62" t="s">
        <v>778</v>
      </c>
    </row>
    <row r="171" spans="2:10">
      <c r="B171" s="56" t="s">
        <v>843</v>
      </c>
      <c r="C171" s="64"/>
      <c r="D171" s="58"/>
      <c r="E171" s="229"/>
      <c r="F171" s="58" t="s">
        <v>921</v>
      </c>
      <c r="G171" s="63">
        <v>225000</v>
      </c>
      <c r="H171" s="65"/>
      <c r="I171" s="58" t="s">
        <v>845</v>
      </c>
      <c r="J171" s="62" t="s">
        <v>778</v>
      </c>
    </row>
    <row r="172" spans="2:10">
      <c r="B172" s="56" t="s">
        <v>843</v>
      </c>
      <c r="C172" s="64"/>
      <c r="D172" s="58"/>
      <c r="E172" s="229"/>
      <c r="F172" s="58" t="s">
        <v>852</v>
      </c>
      <c r="G172" s="63">
        <v>215680</v>
      </c>
      <c r="H172" s="65"/>
      <c r="I172" s="58" t="s">
        <v>845</v>
      </c>
      <c r="J172" s="62" t="s">
        <v>778</v>
      </c>
    </row>
    <row r="173" spans="2:10">
      <c r="B173" s="56" t="s">
        <v>843</v>
      </c>
      <c r="C173" s="64"/>
      <c r="D173" s="58"/>
      <c r="E173" s="229"/>
      <c r="F173" s="58" t="s">
        <v>922</v>
      </c>
      <c r="G173" s="63">
        <v>225000</v>
      </c>
      <c r="H173" s="65"/>
      <c r="I173" s="58" t="s">
        <v>845</v>
      </c>
      <c r="J173" s="62" t="s">
        <v>778</v>
      </c>
    </row>
    <row r="174" spans="2:10">
      <c r="B174" s="56" t="s">
        <v>843</v>
      </c>
      <c r="C174" s="64"/>
      <c r="D174" s="58"/>
      <c r="E174" s="229"/>
      <c r="F174" s="58" t="s">
        <v>923</v>
      </c>
      <c r="G174" s="63">
        <v>225000</v>
      </c>
      <c r="H174" s="65"/>
      <c r="I174" s="58" t="s">
        <v>845</v>
      </c>
      <c r="J174" s="62" t="s">
        <v>778</v>
      </c>
    </row>
    <row r="175" spans="2:10">
      <c r="B175" s="56" t="s">
        <v>843</v>
      </c>
      <c r="C175" s="64"/>
      <c r="D175" s="58"/>
      <c r="E175" s="229"/>
      <c r="F175" s="58" t="s">
        <v>923</v>
      </c>
      <c r="G175" s="63">
        <v>225000</v>
      </c>
      <c r="H175" s="65"/>
      <c r="I175" s="58" t="s">
        <v>845</v>
      </c>
      <c r="J175" s="62" t="s">
        <v>778</v>
      </c>
    </row>
    <row r="176" spans="2:10">
      <c r="B176" s="56" t="s">
        <v>843</v>
      </c>
      <c r="C176" s="66"/>
      <c r="D176" s="58"/>
      <c r="E176" s="230"/>
      <c r="F176" s="58" t="s">
        <v>924</v>
      </c>
      <c r="G176" s="63">
        <v>225000</v>
      </c>
      <c r="H176" s="67"/>
      <c r="I176" s="58" t="s">
        <v>845</v>
      </c>
      <c r="J176" s="62" t="s">
        <v>778</v>
      </c>
    </row>
    <row r="177" spans="2:10">
      <c r="B177" s="56" t="s">
        <v>843</v>
      </c>
      <c r="C177" s="68"/>
      <c r="D177" s="58"/>
      <c r="E177" s="230"/>
      <c r="F177" s="58" t="s">
        <v>925</v>
      </c>
      <c r="G177" s="63">
        <v>225000</v>
      </c>
      <c r="H177" s="65"/>
      <c r="I177" s="58" t="s">
        <v>845</v>
      </c>
      <c r="J177" s="62" t="s">
        <v>778</v>
      </c>
    </row>
    <row r="178" spans="2:10">
      <c r="B178" s="56" t="s">
        <v>843</v>
      </c>
      <c r="C178" s="68"/>
      <c r="D178" s="58"/>
      <c r="E178" s="230"/>
      <c r="F178" s="58" t="s">
        <v>926</v>
      </c>
      <c r="G178" s="63">
        <v>225000</v>
      </c>
      <c r="H178" s="65"/>
      <c r="I178" s="58" t="s">
        <v>845</v>
      </c>
      <c r="J178" s="62" t="s">
        <v>778</v>
      </c>
    </row>
    <row r="179" spans="2:10">
      <c r="B179" s="56" t="s">
        <v>843</v>
      </c>
      <c r="C179" s="68"/>
      <c r="D179" s="58"/>
      <c r="E179" s="230"/>
      <c r="F179" s="58" t="s">
        <v>927</v>
      </c>
      <c r="G179" s="63">
        <v>188854</v>
      </c>
      <c r="H179" s="65"/>
      <c r="I179" s="58" t="s">
        <v>845</v>
      </c>
      <c r="J179" s="62" t="s">
        <v>778</v>
      </c>
    </row>
    <row r="180" spans="2:10">
      <c r="B180" s="56" t="s">
        <v>843</v>
      </c>
      <c r="C180" s="68"/>
      <c r="D180" s="58"/>
      <c r="E180" s="230"/>
      <c r="F180" s="58" t="s">
        <v>928</v>
      </c>
      <c r="G180" s="63">
        <v>185000</v>
      </c>
      <c r="H180" s="65"/>
      <c r="I180" s="58" t="s">
        <v>845</v>
      </c>
      <c r="J180" s="62" t="s">
        <v>778</v>
      </c>
    </row>
    <row r="181" spans="2:10">
      <c r="B181" s="56" t="s">
        <v>843</v>
      </c>
      <c r="C181" s="68"/>
      <c r="D181" s="58"/>
      <c r="E181" s="230"/>
      <c r="F181" s="58" t="s">
        <v>853</v>
      </c>
      <c r="G181" s="63">
        <v>171592</v>
      </c>
      <c r="H181" s="65"/>
      <c r="I181" s="58" t="s">
        <v>845</v>
      </c>
      <c r="J181" s="62" t="s">
        <v>778</v>
      </c>
    </row>
    <row r="182" spans="2:10">
      <c r="B182" s="56" t="s">
        <v>843</v>
      </c>
      <c r="C182" s="68"/>
      <c r="D182" s="58"/>
      <c r="E182" s="230"/>
      <c r="F182" s="58" t="s">
        <v>929</v>
      </c>
      <c r="G182" s="63">
        <v>151000</v>
      </c>
      <c r="H182" s="65"/>
      <c r="I182" s="58" t="s">
        <v>845</v>
      </c>
      <c r="J182" s="62" t="s">
        <v>778</v>
      </c>
    </row>
    <row r="183" spans="2:10">
      <c r="B183" s="56" t="s">
        <v>843</v>
      </c>
      <c r="C183" s="68"/>
      <c r="D183" s="58"/>
      <c r="E183" s="230"/>
      <c r="F183" s="58" t="s">
        <v>930</v>
      </c>
      <c r="G183" s="63">
        <v>170100</v>
      </c>
      <c r="H183" s="65"/>
      <c r="I183" s="58" t="s">
        <v>845</v>
      </c>
      <c r="J183" s="62" t="s">
        <v>778</v>
      </c>
    </row>
    <row r="184" spans="2:10">
      <c r="B184" s="56" t="s">
        <v>843</v>
      </c>
      <c r="C184" s="68"/>
      <c r="D184" s="58"/>
      <c r="E184" s="230"/>
      <c r="F184" s="58" t="s">
        <v>922</v>
      </c>
      <c r="G184" s="63">
        <v>150000</v>
      </c>
      <c r="H184" s="65"/>
      <c r="I184" s="58" t="s">
        <v>845</v>
      </c>
      <c r="J184" s="62" t="s">
        <v>778</v>
      </c>
    </row>
    <row r="185" spans="2:10">
      <c r="B185" s="56" t="s">
        <v>843</v>
      </c>
      <c r="C185" s="68"/>
      <c r="D185" s="58"/>
      <c r="E185" s="230"/>
      <c r="F185" s="58" t="s">
        <v>931</v>
      </c>
      <c r="G185" s="63">
        <v>147500</v>
      </c>
      <c r="H185" s="65"/>
      <c r="I185" s="58" t="s">
        <v>845</v>
      </c>
      <c r="J185" s="62" t="s">
        <v>778</v>
      </c>
    </row>
    <row r="186" spans="2:10">
      <c r="B186" s="56" t="s">
        <v>843</v>
      </c>
      <c r="C186" s="68"/>
      <c r="D186" s="58"/>
      <c r="E186" s="230"/>
      <c r="F186" s="58" t="s">
        <v>932</v>
      </c>
      <c r="G186" s="63">
        <v>150000</v>
      </c>
      <c r="H186" s="65"/>
      <c r="I186" s="58" t="s">
        <v>845</v>
      </c>
      <c r="J186" s="62" t="s">
        <v>778</v>
      </c>
    </row>
    <row r="187" spans="2:10">
      <c r="B187" s="56" t="s">
        <v>843</v>
      </c>
      <c r="C187" s="68"/>
      <c r="D187" s="58"/>
      <c r="E187" s="230"/>
      <c r="F187" s="58" t="s">
        <v>933</v>
      </c>
      <c r="G187" s="63">
        <v>140000</v>
      </c>
      <c r="H187" s="65"/>
      <c r="I187" s="58" t="s">
        <v>845</v>
      </c>
      <c r="J187" s="62" t="s">
        <v>778</v>
      </c>
    </row>
    <row r="188" spans="2:10">
      <c r="B188" s="56" t="s">
        <v>843</v>
      </c>
      <c r="C188" s="68"/>
      <c r="D188" s="58"/>
      <c r="E188" s="230"/>
      <c r="F188" s="58" t="s">
        <v>934</v>
      </c>
      <c r="G188" s="63">
        <v>125000</v>
      </c>
      <c r="H188" s="65"/>
      <c r="I188" s="58" t="s">
        <v>845</v>
      </c>
      <c r="J188" s="62" t="s">
        <v>778</v>
      </c>
    </row>
    <row r="189" spans="2:10">
      <c r="B189" s="56" t="s">
        <v>843</v>
      </c>
      <c r="C189" s="68"/>
      <c r="D189" s="58"/>
      <c r="E189" s="230"/>
      <c r="F189" s="58" t="s">
        <v>934</v>
      </c>
      <c r="G189" s="63">
        <v>125000</v>
      </c>
      <c r="H189" s="65"/>
      <c r="I189" s="58" t="s">
        <v>845</v>
      </c>
      <c r="J189" s="62" t="s">
        <v>778</v>
      </c>
    </row>
    <row r="190" spans="2:10">
      <c r="B190" s="56" t="s">
        <v>843</v>
      </c>
      <c r="C190" s="68"/>
      <c r="D190" s="58"/>
      <c r="E190" s="230"/>
      <c r="F190" s="58" t="s">
        <v>934</v>
      </c>
      <c r="G190" s="63">
        <v>125000</v>
      </c>
      <c r="H190" s="65"/>
      <c r="I190" s="58" t="s">
        <v>845</v>
      </c>
      <c r="J190" s="62" t="s">
        <v>778</v>
      </c>
    </row>
    <row r="191" spans="2:10">
      <c r="B191" s="56" t="s">
        <v>843</v>
      </c>
      <c r="C191" s="68"/>
      <c r="D191" s="58"/>
      <c r="E191" s="230"/>
      <c r="F191" s="58" t="s">
        <v>934</v>
      </c>
      <c r="G191" s="63">
        <v>125000</v>
      </c>
      <c r="H191" s="65"/>
      <c r="I191" s="58" t="s">
        <v>845</v>
      </c>
      <c r="J191" s="62" t="s">
        <v>778</v>
      </c>
    </row>
    <row r="192" spans="2:10">
      <c r="B192" s="56" t="s">
        <v>843</v>
      </c>
      <c r="C192" s="68"/>
      <c r="D192" s="58"/>
      <c r="E192" s="230"/>
      <c r="F192" s="58" t="s">
        <v>935</v>
      </c>
      <c r="G192" s="63">
        <v>135000</v>
      </c>
      <c r="H192" s="65"/>
      <c r="I192" s="58" t="s">
        <v>845</v>
      </c>
      <c r="J192" s="62" t="s">
        <v>778</v>
      </c>
    </row>
    <row r="193" spans="2:10">
      <c r="B193" s="56" t="s">
        <v>843</v>
      </c>
      <c r="C193" s="68"/>
      <c r="D193" s="58"/>
      <c r="E193" s="230"/>
      <c r="F193" s="58" t="s">
        <v>936</v>
      </c>
      <c r="G193" s="63">
        <v>100000</v>
      </c>
      <c r="H193" s="65"/>
      <c r="I193" s="58" t="s">
        <v>845</v>
      </c>
      <c r="J193" s="62" t="s">
        <v>778</v>
      </c>
    </row>
    <row r="194" spans="2:10">
      <c r="B194" s="56" t="s">
        <v>843</v>
      </c>
      <c r="C194" s="68"/>
      <c r="D194" s="58"/>
      <c r="E194" s="230"/>
      <c r="F194" s="58" t="s">
        <v>937</v>
      </c>
      <c r="G194" s="63">
        <v>75000</v>
      </c>
      <c r="H194" s="65"/>
      <c r="I194" s="58" t="s">
        <v>845</v>
      </c>
      <c r="J194" s="62" t="s">
        <v>778</v>
      </c>
    </row>
    <row r="195" spans="2:10">
      <c r="B195" s="56" t="s">
        <v>843</v>
      </c>
      <c r="C195" s="68"/>
      <c r="D195" s="58"/>
      <c r="E195" s="230"/>
      <c r="F195" s="58" t="s">
        <v>938</v>
      </c>
      <c r="G195" s="63">
        <v>75000</v>
      </c>
      <c r="H195" s="65"/>
      <c r="I195" s="58" t="s">
        <v>845</v>
      </c>
      <c r="J195" s="62" t="s">
        <v>778</v>
      </c>
    </row>
    <row r="196" spans="2:10">
      <c r="B196" s="56" t="s">
        <v>843</v>
      </c>
      <c r="C196" s="68"/>
      <c r="D196" s="58"/>
      <c r="E196" s="230"/>
      <c r="F196" s="58" t="s">
        <v>939</v>
      </c>
      <c r="G196" s="63">
        <v>75000</v>
      </c>
      <c r="H196" s="65"/>
      <c r="I196" s="58" t="s">
        <v>845</v>
      </c>
      <c r="J196" s="62" t="s">
        <v>778</v>
      </c>
    </row>
    <row r="197" spans="2:10">
      <c r="B197" s="56" t="s">
        <v>843</v>
      </c>
      <c r="C197" s="68"/>
      <c r="D197" s="58"/>
      <c r="E197" s="230"/>
      <c r="F197" s="58" t="s">
        <v>940</v>
      </c>
      <c r="G197" s="63">
        <v>75000</v>
      </c>
      <c r="H197" s="65"/>
      <c r="I197" s="58" t="s">
        <v>845</v>
      </c>
      <c r="J197" s="62" t="s">
        <v>778</v>
      </c>
    </row>
    <row r="198" spans="2:10">
      <c r="B198" s="56" t="s">
        <v>843</v>
      </c>
      <c r="C198" s="68"/>
      <c r="D198" s="58"/>
      <c r="E198" s="230"/>
      <c r="F198" s="58" t="s">
        <v>941</v>
      </c>
      <c r="G198" s="63">
        <v>75000</v>
      </c>
      <c r="H198" s="65"/>
      <c r="I198" s="58" t="s">
        <v>845</v>
      </c>
      <c r="J198" s="62" t="s">
        <v>778</v>
      </c>
    </row>
    <row r="199" spans="2:10">
      <c r="B199" s="56" t="s">
        <v>843</v>
      </c>
      <c r="C199" s="68"/>
      <c r="D199" s="58"/>
      <c r="E199" s="230"/>
      <c r="F199" s="58" t="s">
        <v>942</v>
      </c>
      <c r="G199" s="63">
        <v>75000</v>
      </c>
      <c r="H199" s="65"/>
      <c r="I199" s="58" t="s">
        <v>845</v>
      </c>
      <c r="J199" s="62" t="s">
        <v>778</v>
      </c>
    </row>
    <row r="200" spans="2:10">
      <c r="B200" s="56" t="s">
        <v>843</v>
      </c>
      <c r="C200" s="68"/>
      <c r="D200" s="58"/>
      <c r="E200" s="230"/>
      <c r="F200" s="58" t="s">
        <v>858</v>
      </c>
      <c r="G200" s="63">
        <v>33698</v>
      </c>
      <c r="H200" s="65"/>
      <c r="I200" s="58" t="s">
        <v>845</v>
      </c>
      <c r="J200" s="62" t="s">
        <v>778</v>
      </c>
    </row>
    <row r="201" spans="2:10">
      <c r="B201" s="56" t="s">
        <v>843</v>
      </c>
      <c r="C201" s="68"/>
      <c r="D201" s="58"/>
      <c r="E201" s="230"/>
      <c r="F201" s="58" t="s">
        <v>943</v>
      </c>
      <c r="G201" s="63">
        <v>25000</v>
      </c>
      <c r="H201" s="65"/>
      <c r="I201" s="58" t="s">
        <v>845</v>
      </c>
      <c r="J201" s="62" t="s">
        <v>778</v>
      </c>
    </row>
    <row r="202" spans="2:10">
      <c r="B202" s="56" t="s">
        <v>843</v>
      </c>
      <c r="C202" s="68"/>
      <c r="D202" s="58"/>
      <c r="E202" s="230"/>
      <c r="F202" s="58" t="s">
        <v>944</v>
      </c>
      <c r="G202" s="63">
        <v>22987</v>
      </c>
      <c r="H202" s="65"/>
      <c r="I202" s="58" t="s">
        <v>845</v>
      </c>
      <c r="J202" s="62" t="s">
        <v>778</v>
      </c>
    </row>
    <row r="203" spans="2:10">
      <c r="B203" s="56" t="s">
        <v>843</v>
      </c>
      <c r="C203" s="68"/>
      <c r="D203" s="58"/>
      <c r="E203" s="230"/>
      <c r="F203" s="58" t="s">
        <v>852</v>
      </c>
      <c r="G203" s="63">
        <v>11554</v>
      </c>
      <c r="H203" s="65"/>
      <c r="I203" s="58" t="s">
        <v>845</v>
      </c>
      <c r="J203" s="62" t="s">
        <v>778</v>
      </c>
    </row>
    <row r="204" spans="2:10">
      <c r="B204" s="56" t="s">
        <v>843</v>
      </c>
      <c r="C204" s="68"/>
      <c r="D204" s="58"/>
      <c r="E204" s="230"/>
      <c r="F204" s="58" t="s">
        <v>858</v>
      </c>
      <c r="G204" s="63">
        <v>11554</v>
      </c>
      <c r="H204" s="65"/>
      <c r="I204" s="58" t="s">
        <v>845</v>
      </c>
      <c r="J204" s="62" t="s">
        <v>778</v>
      </c>
    </row>
    <row r="205" spans="2:10">
      <c r="B205" s="56" t="s">
        <v>843</v>
      </c>
      <c r="C205" s="68"/>
      <c r="D205" s="58" t="s">
        <v>945</v>
      </c>
      <c r="E205" s="230">
        <v>44613</v>
      </c>
      <c r="F205" s="58" t="s">
        <v>946</v>
      </c>
      <c r="G205" s="63">
        <v>187000</v>
      </c>
      <c r="H205" s="65"/>
      <c r="I205" s="69" t="s">
        <v>845</v>
      </c>
      <c r="J205" s="62" t="s">
        <v>650</v>
      </c>
    </row>
    <row r="206" spans="2:10" ht="27.6">
      <c r="B206" s="56" t="s">
        <v>843</v>
      </c>
      <c r="C206" s="68"/>
      <c r="D206" s="58" t="s">
        <v>945</v>
      </c>
      <c r="E206" s="230">
        <v>44647</v>
      </c>
      <c r="F206" s="58" t="s">
        <v>947</v>
      </c>
      <c r="G206" s="63"/>
      <c r="H206" s="65">
        <v>6650000</v>
      </c>
      <c r="I206" s="69" t="s">
        <v>845</v>
      </c>
      <c r="J206" s="62" t="s">
        <v>650</v>
      </c>
    </row>
    <row r="207" spans="2:10" ht="27.6">
      <c r="B207" s="56" t="s">
        <v>843</v>
      </c>
      <c r="C207" s="68"/>
      <c r="D207" s="58" t="s">
        <v>945</v>
      </c>
      <c r="E207" s="230">
        <v>44647</v>
      </c>
      <c r="F207" s="58" t="s">
        <v>948</v>
      </c>
      <c r="G207" s="63"/>
      <c r="H207" s="65">
        <v>2080000</v>
      </c>
      <c r="I207" s="69" t="s">
        <v>845</v>
      </c>
      <c r="J207" s="62" t="s">
        <v>650</v>
      </c>
    </row>
    <row r="208" spans="2:10" ht="27.6">
      <c r="B208" s="56" t="s">
        <v>843</v>
      </c>
      <c r="C208" s="68"/>
      <c r="D208" s="58" t="s">
        <v>945</v>
      </c>
      <c r="E208" s="230">
        <v>44638</v>
      </c>
      <c r="F208" s="58" t="s">
        <v>949</v>
      </c>
      <c r="G208" s="63"/>
      <c r="H208" s="65">
        <v>5347500</v>
      </c>
      <c r="I208" s="69" t="s">
        <v>845</v>
      </c>
      <c r="J208" s="62" t="s">
        <v>650</v>
      </c>
    </row>
    <row r="209" spans="2:10" ht="27.6">
      <c r="B209" s="56" t="s">
        <v>843</v>
      </c>
      <c r="C209" s="68"/>
      <c r="D209" s="58" t="s">
        <v>945</v>
      </c>
      <c r="E209" s="230">
        <v>44638</v>
      </c>
      <c r="F209" s="58" t="s">
        <v>950</v>
      </c>
      <c r="G209" s="63"/>
      <c r="H209" s="65">
        <v>5347500</v>
      </c>
      <c r="I209" s="69" t="s">
        <v>845</v>
      </c>
      <c r="J209" s="62" t="s">
        <v>650</v>
      </c>
    </row>
    <row r="210" spans="2:10" ht="27.6">
      <c r="B210" s="56" t="s">
        <v>843</v>
      </c>
      <c r="C210" s="68"/>
      <c r="D210" s="58" t="s">
        <v>945</v>
      </c>
      <c r="E210" s="230">
        <v>44638</v>
      </c>
      <c r="F210" s="58" t="s">
        <v>951</v>
      </c>
      <c r="G210" s="63"/>
      <c r="H210" s="65">
        <v>5347500</v>
      </c>
      <c r="I210" s="69" t="s">
        <v>845</v>
      </c>
      <c r="J210" s="62" t="s">
        <v>650</v>
      </c>
    </row>
    <row r="211" spans="2:10">
      <c r="B211" s="56" t="s">
        <v>843</v>
      </c>
      <c r="C211" s="68"/>
      <c r="D211" s="58" t="s">
        <v>945</v>
      </c>
      <c r="E211" s="230">
        <v>44639</v>
      </c>
      <c r="F211" s="58" t="s">
        <v>952</v>
      </c>
      <c r="G211" s="63"/>
      <c r="H211" s="65">
        <v>4760000</v>
      </c>
      <c r="I211" s="69" t="s">
        <v>845</v>
      </c>
      <c r="J211" s="62" t="s">
        <v>650</v>
      </c>
    </row>
    <row r="212" spans="2:10">
      <c r="B212" s="56" t="s">
        <v>843</v>
      </c>
      <c r="C212" s="68"/>
      <c r="D212" s="58" t="s">
        <v>945</v>
      </c>
      <c r="E212" s="230">
        <v>44639</v>
      </c>
      <c r="F212" s="58" t="s">
        <v>946</v>
      </c>
      <c r="G212" s="63"/>
      <c r="H212" s="65">
        <v>210375</v>
      </c>
      <c r="I212" s="69" t="s">
        <v>845</v>
      </c>
      <c r="J212" s="62" t="s">
        <v>650</v>
      </c>
    </row>
    <row r="213" spans="2:10">
      <c r="B213" s="56" t="s">
        <v>843</v>
      </c>
      <c r="C213" s="68"/>
      <c r="D213" s="58" t="s">
        <v>945</v>
      </c>
      <c r="E213" s="230">
        <v>44651</v>
      </c>
      <c r="F213" s="58" t="s">
        <v>953</v>
      </c>
      <c r="G213" s="63"/>
      <c r="H213" s="65">
        <v>1730500</v>
      </c>
      <c r="I213" s="69" t="s">
        <v>845</v>
      </c>
      <c r="J213" s="62" t="s">
        <v>650</v>
      </c>
    </row>
    <row r="214" spans="2:10">
      <c r="B214" s="56" t="s">
        <v>843</v>
      </c>
      <c r="C214" s="68"/>
      <c r="D214" s="58" t="s">
        <v>945</v>
      </c>
      <c r="E214" s="230">
        <v>44672</v>
      </c>
      <c r="F214" s="58" t="s">
        <v>946</v>
      </c>
      <c r="G214" s="63"/>
      <c r="H214" s="65">
        <v>1430125</v>
      </c>
      <c r="I214" s="69" t="s">
        <v>845</v>
      </c>
      <c r="J214" s="62" t="s">
        <v>650</v>
      </c>
    </row>
    <row r="215" spans="2:10">
      <c r="B215" s="56" t="s">
        <v>843</v>
      </c>
      <c r="C215" s="68"/>
      <c r="D215" s="58" t="s">
        <v>945</v>
      </c>
      <c r="E215" s="230">
        <v>44698</v>
      </c>
      <c r="F215" s="58" t="s">
        <v>954</v>
      </c>
      <c r="G215" s="63"/>
      <c r="H215" s="65">
        <v>952000</v>
      </c>
      <c r="I215" s="69" t="s">
        <v>845</v>
      </c>
      <c r="J215" s="62" t="s">
        <v>650</v>
      </c>
    </row>
    <row r="216" spans="2:10">
      <c r="B216" s="56" t="s">
        <v>843</v>
      </c>
      <c r="C216" s="68"/>
      <c r="D216" s="58" t="s">
        <v>945</v>
      </c>
      <c r="E216" s="230">
        <v>44698</v>
      </c>
      <c r="F216" s="58" t="s">
        <v>954</v>
      </c>
      <c r="G216" s="63"/>
      <c r="H216" s="65">
        <v>6280000</v>
      </c>
      <c r="I216" s="69" t="s">
        <v>845</v>
      </c>
      <c r="J216" s="62" t="s">
        <v>650</v>
      </c>
    </row>
    <row r="217" spans="2:10">
      <c r="B217" s="56" t="s">
        <v>843</v>
      </c>
      <c r="C217" s="68"/>
      <c r="D217" s="58" t="s">
        <v>945</v>
      </c>
      <c r="E217" s="230">
        <v>44698</v>
      </c>
      <c r="F217" s="58" t="s">
        <v>954</v>
      </c>
      <c r="G217" s="63"/>
      <c r="H217" s="65">
        <v>38328750</v>
      </c>
      <c r="I217" s="69" t="s">
        <v>845</v>
      </c>
      <c r="J217" s="62" t="s">
        <v>650</v>
      </c>
    </row>
    <row r="218" spans="2:10" ht="27.6">
      <c r="B218" s="56" t="s">
        <v>843</v>
      </c>
      <c r="C218" s="68"/>
      <c r="D218" s="58" t="s">
        <v>945</v>
      </c>
      <c r="E218" s="230">
        <v>44786</v>
      </c>
      <c r="F218" s="58" t="s">
        <v>955</v>
      </c>
      <c r="G218" s="63"/>
      <c r="H218" s="65">
        <v>9811000</v>
      </c>
      <c r="I218" s="69" t="s">
        <v>845</v>
      </c>
      <c r="J218" s="62" t="s">
        <v>650</v>
      </c>
    </row>
    <row r="219" spans="2:10">
      <c r="B219" s="56" t="s">
        <v>843</v>
      </c>
      <c r="C219" s="68"/>
      <c r="D219" s="58" t="s">
        <v>945</v>
      </c>
      <c r="E219" s="230">
        <v>44832</v>
      </c>
      <c r="F219" s="58" t="s">
        <v>956</v>
      </c>
      <c r="G219" s="63"/>
      <c r="H219" s="65">
        <v>2255600</v>
      </c>
      <c r="I219" s="69" t="s">
        <v>845</v>
      </c>
      <c r="J219" s="62" t="s">
        <v>650</v>
      </c>
    </row>
    <row r="220" spans="2:10">
      <c r="B220" s="56" t="s">
        <v>843</v>
      </c>
      <c r="C220" s="68" t="s">
        <v>957</v>
      </c>
      <c r="D220" s="58"/>
      <c r="E220" s="230"/>
      <c r="F220" s="58" t="s">
        <v>958</v>
      </c>
      <c r="G220" s="63"/>
      <c r="H220" s="65">
        <v>400000</v>
      </c>
      <c r="I220" s="69" t="s">
        <v>845</v>
      </c>
      <c r="J220" s="62" t="s">
        <v>682</v>
      </c>
    </row>
    <row r="221" spans="2:10">
      <c r="B221" s="56" t="s">
        <v>843</v>
      </c>
      <c r="C221" s="68" t="s">
        <v>959</v>
      </c>
      <c r="D221" s="58" t="s">
        <v>960</v>
      </c>
      <c r="E221" s="230"/>
      <c r="F221" s="58" t="s">
        <v>961</v>
      </c>
      <c r="G221" s="63"/>
      <c r="H221" s="65">
        <v>3250000</v>
      </c>
      <c r="I221" s="69" t="s">
        <v>845</v>
      </c>
      <c r="J221" s="62" t="s">
        <v>682</v>
      </c>
    </row>
    <row r="222" spans="2:10">
      <c r="B222" s="56" t="s">
        <v>843</v>
      </c>
      <c r="C222" s="68" t="s">
        <v>962</v>
      </c>
      <c r="D222" s="58" t="s">
        <v>960</v>
      </c>
      <c r="E222" s="230"/>
      <c r="F222" s="58" t="s">
        <v>963</v>
      </c>
      <c r="G222" s="63"/>
      <c r="H222" s="65">
        <v>175000</v>
      </c>
      <c r="I222" s="69" t="s">
        <v>845</v>
      </c>
      <c r="J222" s="62" t="s">
        <v>682</v>
      </c>
    </row>
    <row r="223" spans="2:10">
      <c r="B223" s="56" t="s">
        <v>843</v>
      </c>
      <c r="C223" s="68" t="s">
        <v>964</v>
      </c>
      <c r="D223" s="58" t="s">
        <v>965</v>
      </c>
      <c r="E223" s="230">
        <v>45626</v>
      </c>
      <c r="F223" s="58" t="s">
        <v>966</v>
      </c>
      <c r="G223" s="63"/>
      <c r="H223" s="65">
        <v>200000</v>
      </c>
      <c r="I223" s="69" t="s">
        <v>845</v>
      </c>
      <c r="J223" s="62" t="s">
        <v>672</v>
      </c>
    </row>
    <row r="224" spans="2:10">
      <c r="B224" s="56" t="s">
        <v>843</v>
      </c>
      <c r="C224" s="68" t="s">
        <v>967</v>
      </c>
      <c r="D224" s="58" t="s">
        <v>965</v>
      </c>
      <c r="E224" s="230">
        <v>45626</v>
      </c>
      <c r="F224" s="58" t="s">
        <v>968</v>
      </c>
      <c r="G224" s="63"/>
      <c r="H224" s="65">
        <v>1050000</v>
      </c>
      <c r="I224" s="69" t="s">
        <v>845</v>
      </c>
      <c r="J224" s="62" t="s">
        <v>672</v>
      </c>
    </row>
    <row r="225" spans="2:10">
      <c r="B225" s="56" t="s">
        <v>843</v>
      </c>
      <c r="C225" s="68" t="s">
        <v>969</v>
      </c>
      <c r="D225" s="58" t="s">
        <v>965</v>
      </c>
      <c r="E225" s="230">
        <v>45570</v>
      </c>
      <c r="F225" s="58" t="s">
        <v>970</v>
      </c>
      <c r="G225" s="63"/>
      <c r="H225" s="65">
        <v>552000</v>
      </c>
      <c r="I225" s="69" t="s">
        <v>845</v>
      </c>
      <c r="J225" s="62" t="s">
        <v>672</v>
      </c>
    </row>
    <row r="226" spans="2:10">
      <c r="B226" s="56" t="s">
        <v>843</v>
      </c>
      <c r="C226" s="68" t="s">
        <v>971</v>
      </c>
      <c r="D226" s="58" t="s">
        <v>965</v>
      </c>
      <c r="E226" s="230" t="s">
        <v>972</v>
      </c>
      <c r="F226" s="58" t="s">
        <v>973</v>
      </c>
      <c r="G226" s="63"/>
      <c r="H226" s="65">
        <v>1171797</v>
      </c>
      <c r="I226" s="69" t="s">
        <v>845</v>
      </c>
      <c r="J226" s="62" t="s">
        <v>672</v>
      </c>
    </row>
    <row r="227" spans="2:10">
      <c r="B227" s="56" t="s">
        <v>843</v>
      </c>
      <c r="C227" s="68" t="s">
        <v>974</v>
      </c>
      <c r="D227" s="58" t="s">
        <v>965</v>
      </c>
      <c r="E227" s="230" t="s">
        <v>975</v>
      </c>
      <c r="F227" s="58" t="s">
        <v>976</v>
      </c>
      <c r="G227" s="63"/>
      <c r="H227" s="65">
        <v>80000</v>
      </c>
      <c r="I227" s="69" t="s">
        <v>845</v>
      </c>
      <c r="J227" s="62" t="s">
        <v>672</v>
      </c>
    </row>
    <row r="228" spans="2:10">
      <c r="B228" s="56" t="s">
        <v>843</v>
      </c>
      <c r="C228" s="68" t="s">
        <v>977</v>
      </c>
      <c r="D228" s="58" t="s">
        <v>965</v>
      </c>
      <c r="E228" s="230" t="s">
        <v>978</v>
      </c>
      <c r="F228" s="58" t="s">
        <v>979</v>
      </c>
      <c r="G228" s="63"/>
      <c r="H228" s="65">
        <v>500000</v>
      </c>
      <c r="I228" s="69" t="s">
        <v>845</v>
      </c>
      <c r="J228" s="62" t="s">
        <v>672</v>
      </c>
    </row>
    <row r="229" spans="2:10">
      <c r="B229" s="56" t="s">
        <v>843</v>
      </c>
      <c r="C229" s="68" t="s">
        <v>974</v>
      </c>
      <c r="D229" s="58" t="s">
        <v>965</v>
      </c>
      <c r="E229" s="230" t="s">
        <v>975</v>
      </c>
      <c r="F229" s="58" t="s">
        <v>980</v>
      </c>
      <c r="G229" s="63"/>
      <c r="H229" s="65">
        <v>80000</v>
      </c>
      <c r="I229" s="69" t="s">
        <v>845</v>
      </c>
      <c r="J229" s="62" t="s">
        <v>672</v>
      </c>
    </row>
    <row r="230" spans="2:10">
      <c r="B230" s="56" t="s">
        <v>843</v>
      </c>
      <c r="C230" s="68" t="s">
        <v>801</v>
      </c>
      <c r="D230" s="58" t="s">
        <v>981</v>
      </c>
      <c r="E230" s="230">
        <v>45379</v>
      </c>
      <c r="F230" s="58" t="s">
        <v>982</v>
      </c>
      <c r="G230" s="63"/>
      <c r="H230" s="65">
        <v>1000000</v>
      </c>
      <c r="I230" s="69" t="s">
        <v>845</v>
      </c>
      <c r="J230" s="62" t="s">
        <v>672</v>
      </c>
    </row>
    <row r="231" spans="2:10">
      <c r="B231" s="56" t="s">
        <v>843</v>
      </c>
      <c r="C231" s="68" t="s">
        <v>983</v>
      </c>
      <c r="D231" s="58" t="s">
        <v>965</v>
      </c>
      <c r="E231" s="230">
        <v>45554</v>
      </c>
      <c r="F231" s="58" t="s">
        <v>984</v>
      </c>
      <c r="G231" s="63"/>
      <c r="H231" s="65">
        <v>150000</v>
      </c>
      <c r="I231" s="69" t="s">
        <v>845</v>
      </c>
      <c r="J231" s="62" t="s">
        <v>672</v>
      </c>
    </row>
    <row r="232" spans="2:10">
      <c r="B232" s="56" t="s">
        <v>843</v>
      </c>
      <c r="C232" s="68" t="s">
        <v>985</v>
      </c>
      <c r="D232" s="58" t="s">
        <v>965</v>
      </c>
      <c r="E232" s="230">
        <v>45554</v>
      </c>
      <c r="F232" s="58" t="s">
        <v>986</v>
      </c>
      <c r="G232" s="63"/>
      <c r="H232" s="65">
        <v>150000</v>
      </c>
      <c r="I232" s="69" t="s">
        <v>845</v>
      </c>
      <c r="J232" s="62" t="s">
        <v>672</v>
      </c>
    </row>
    <row r="233" spans="2:10">
      <c r="B233" s="56" t="s">
        <v>843</v>
      </c>
      <c r="C233" s="68" t="s">
        <v>987</v>
      </c>
      <c r="D233" s="58" t="s">
        <v>965</v>
      </c>
      <c r="E233" s="230">
        <v>45554</v>
      </c>
      <c r="F233" s="58" t="s">
        <v>988</v>
      </c>
      <c r="G233" s="63"/>
      <c r="H233" s="65">
        <v>150000</v>
      </c>
      <c r="I233" s="69" t="s">
        <v>845</v>
      </c>
      <c r="J233" s="62" t="s">
        <v>672</v>
      </c>
    </row>
    <row r="234" spans="2:10">
      <c r="B234" s="56" t="s">
        <v>843</v>
      </c>
      <c r="C234" s="68" t="s">
        <v>971</v>
      </c>
      <c r="D234" s="58" t="s">
        <v>965</v>
      </c>
      <c r="E234" s="230">
        <v>45554</v>
      </c>
      <c r="F234" s="58" t="s">
        <v>989</v>
      </c>
      <c r="G234" s="63"/>
      <c r="H234" s="65">
        <v>150000</v>
      </c>
      <c r="I234" s="69" t="s">
        <v>845</v>
      </c>
      <c r="J234" s="62" t="s">
        <v>672</v>
      </c>
    </row>
    <row r="235" spans="2:10">
      <c r="B235" s="56" t="s">
        <v>843</v>
      </c>
      <c r="C235" s="68" t="s">
        <v>990</v>
      </c>
      <c r="D235" s="58" t="s">
        <v>965</v>
      </c>
      <c r="E235" s="230">
        <v>45554</v>
      </c>
      <c r="F235" s="58" t="s">
        <v>991</v>
      </c>
      <c r="G235" s="63"/>
      <c r="H235" s="65">
        <v>150000</v>
      </c>
      <c r="I235" s="69" t="s">
        <v>845</v>
      </c>
      <c r="J235" s="62" t="s">
        <v>672</v>
      </c>
    </row>
    <row r="236" spans="2:10">
      <c r="B236" s="56" t="s">
        <v>843</v>
      </c>
      <c r="C236" s="68" t="s">
        <v>992</v>
      </c>
      <c r="D236" s="58" t="s">
        <v>965</v>
      </c>
      <c r="E236" s="230" t="s">
        <v>993</v>
      </c>
      <c r="F236" s="58" t="s">
        <v>994</v>
      </c>
      <c r="G236" s="63"/>
      <c r="H236" s="65">
        <v>200000</v>
      </c>
      <c r="I236" s="69" t="s">
        <v>845</v>
      </c>
      <c r="J236" s="62" t="s">
        <v>672</v>
      </c>
    </row>
    <row r="237" spans="2:10">
      <c r="B237" s="56" t="s">
        <v>843</v>
      </c>
      <c r="C237" s="68" t="s">
        <v>995</v>
      </c>
      <c r="D237" s="58" t="s">
        <v>965</v>
      </c>
      <c r="E237" s="230" t="s">
        <v>993</v>
      </c>
      <c r="F237" s="58" t="s">
        <v>996</v>
      </c>
      <c r="G237" s="63"/>
      <c r="H237" s="65">
        <v>200000</v>
      </c>
      <c r="I237" s="69" t="s">
        <v>845</v>
      </c>
      <c r="J237" s="62" t="s">
        <v>672</v>
      </c>
    </row>
    <row r="238" spans="2:10">
      <c r="B238" s="56" t="s">
        <v>843</v>
      </c>
      <c r="C238" s="68" t="s">
        <v>997</v>
      </c>
      <c r="D238" s="58" t="s">
        <v>965</v>
      </c>
      <c r="E238" s="230" t="s">
        <v>993</v>
      </c>
      <c r="F238" s="58" t="s">
        <v>998</v>
      </c>
      <c r="G238" s="63"/>
      <c r="H238" s="65">
        <v>150000</v>
      </c>
      <c r="I238" s="69" t="s">
        <v>845</v>
      </c>
      <c r="J238" s="62" t="s">
        <v>672</v>
      </c>
    </row>
    <row r="239" spans="2:10">
      <c r="B239" s="56" t="s">
        <v>843</v>
      </c>
      <c r="C239" s="68" t="s">
        <v>999</v>
      </c>
      <c r="D239" s="58" t="s">
        <v>965</v>
      </c>
      <c r="E239" s="230" t="s">
        <v>1000</v>
      </c>
      <c r="F239" s="58" t="s">
        <v>1001</v>
      </c>
      <c r="G239" s="63"/>
      <c r="H239" s="65">
        <v>110000</v>
      </c>
      <c r="I239" s="69" t="s">
        <v>845</v>
      </c>
      <c r="J239" s="62" t="s">
        <v>672</v>
      </c>
    </row>
    <row r="240" spans="2:10">
      <c r="B240" s="56" t="s">
        <v>843</v>
      </c>
      <c r="C240" s="68" t="s">
        <v>974</v>
      </c>
      <c r="D240" s="58" t="s">
        <v>965</v>
      </c>
      <c r="E240" s="230" t="s">
        <v>1002</v>
      </c>
      <c r="F240" s="58" t="s">
        <v>1003</v>
      </c>
      <c r="G240" s="63"/>
      <c r="H240" s="65">
        <v>50000</v>
      </c>
      <c r="I240" s="69" t="s">
        <v>845</v>
      </c>
      <c r="J240" s="62" t="s">
        <v>672</v>
      </c>
    </row>
    <row r="241" spans="2:10">
      <c r="B241" s="56" t="s">
        <v>843</v>
      </c>
      <c r="C241" s="68" t="s">
        <v>971</v>
      </c>
      <c r="D241" s="58" t="s">
        <v>965</v>
      </c>
      <c r="E241" s="230" t="s">
        <v>1004</v>
      </c>
      <c r="F241" s="58" t="s">
        <v>1005</v>
      </c>
      <c r="G241" s="63"/>
      <c r="H241" s="65">
        <v>500000</v>
      </c>
      <c r="I241" s="69" t="s">
        <v>845</v>
      </c>
      <c r="J241" s="62" t="s">
        <v>672</v>
      </c>
    </row>
    <row r="242" spans="2:10">
      <c r="B242" s="56" t="s">
        <v>843</v>
      </c>
      <c r="C242" s="68" t="s">
        <v>974</v>
      </c>
      <c r="D242" s="58" t="s">
        <v>965</v>
      </c>
      <c r="E242" s="230">
        <v>45315</v>
      </c>
      <c r="F242" s="58" t="s">
        <v>1006</v>
      </c>
      <c r="G242" s="63"/>
      <c r="H242" s="65">
        <v>200000</v>
      </c>
      <c r="I242" s="69" t="s">
        <v>845</v>
      </c>
      <c r="J242" s="62" t="s">
        <v>672</v>
      </c>
    </row>
    <row r="243" spans="2:10">
      <c r="B243" s="56" t="s">
        <v>843</v>
      </c>
      <c r="C243" s="68" t="s">
        <v>974</v>
      </c>
      <c r="D243" s="58" t="s">
        <v>965</v>
      </c>
      <c r="E243" s="230">
        <v>45315</v>
      </c>
      <c r="F243" s="58" t="s">
        <v>1006</v>
      </c>
      <c r="G243" s="63"/>
      <c r="H243" s="65">
        <v>200000</v>
      </c>
      <c r="I243" s="69" t="s">
        <v>845</v>
      </c>
      <c r="J243" s="62" t="s">
        <v>672</v>
      </c>
    </row>
    <row r="244" spans="2:10">
      <c r="B244" s="56" t="s">
        <v>843</v>
      </c>
      <c r="C244" s="68" t="s">
        <v>974</v>
      </c>
      <c r="D244" s="58" t="s">
        <v>965</v>
      </c>
      <c r="E244" s="230">
        <v>45315</v>
      </c>
      <c r="F244" s="58" t="s">
        <v>1006</v>
      </c>
      <c r="G244" s="63"/>
      <c r="H244" s="65">
        <v>100000</v>
      </c>
      <c r="I244" s="69" t="s">
        <v>845</v>
      </c>
      <c r="J244" s="62" t="s">
        <v>672</v>
      </c>
    </row>
    <row r="245" spans="2:10">
      <c r="B245" s="56" t="s">
        <v>843</v>
      </c>
      <c r="C245" s="68" t="s">
        <v>974</v>
      </c>
      <c r="D245" s="58" t="s">
        <v>965</v>
      </c>
      <c r="E245" s="230">
        <v>45354</v>
      </c>
      <c r="F245" s="58" t="s">
        <v>1006</v>
      </c>
      <c r="G245" s="63"/>
      <c r="H245" s="65">
        <v>200000</v>
      </c>
      <c r="I245" s="69" t="s">
        <v>845</v>
      </c>
      <c r="J245" s="62" t="s">
        <v>672</v>
      </c>
    </row>
    <row r="246" spans="2:10">
      <c r="B246" s="56" t="s">
        <v>843</v>
      </c>
      <c r="C246" s="68" t="s">
        <v>974</v>
      </c>
      <c r="D246" s="58" t="s">
        <v>965</v>
      </c>
      <c r="E246" s="230" t="s">
        <v>1004</v>
      </c>
      <c r="F246" s="58" t="s">
        <v>1006</v>
      </c>
      <c r="G246" s="63"/>
      <c r="H246" s="65">
        <v>75000</v>
      </c>
      <c r="I246" s="69" t="s">
        <v>845</v>
      </c>
      <c r="J246" s="62" t="s">
        <v>672</v>
      </c>
    </row>
    <row r="247" spans="2:10">
      <c r="B247" s="56" t="s">
        <v>843</v>
      </c>
      <c r="C247" s="68" t="s">
        <v>974</v>
      </c>
      <c r="D247" s="58" t="s">
        <v>965</v>
      </c>
      <c r="E247" s="230" t="s">
        <v>1007</v>
      </c>
      <c r="F247" s="58" t="s">
        <v>1006</v>
      </c>
      <c r="G247" s="63"/>
      <c r="H247" s="65">
        <v>55000</v>
      </c>
      <c r="I247" s="69" t="s">
        <v>845</v>
      </c>
      <c r="J247" s="62" t="s">
        <v>672</v>
      </c>
    </row>
    <row r="248" spans="2:10">
      <c r="B248" s="56" t="s">
        <v>843</v>
      </c>
      <c r="C248" s="68" t="s">
        <v>974</v>
      </c>
      <c r="D248" s="58" t="s">
        <v>965</v>
      </c>
      <c r="E248" s="230" t="s">
        <v>1008</v>
      </c>
      <c r="F248" s="58" t="s">
        <v>1009</v>
      </c>
      <c r="G248" s="63"/>
      <c r="H248" s="65">
        <v>500000</v>
      </c>
      <c r="I248" s="69" t="s">
        <v>845</v>
      </c>
      <c r="J248" s="62" t="s">
        <v>672</v>
      </c>
    </row>
    <row r="249" spans="2:10">
      <c r="B249" s="56" t="s">
        <v>843</v>
      </c>
      <c r="C249" s="68" t="s">
        <v>1010</v>
      </c>
      <c r="D249" s="58" t="s">
        <v>965</v>
      </c>
      <c r="E249" s="230">
        <v>45367</v>
      </c>
      <c r="F249" s="58" t="s">
        <v>1011</v>
      </c>
      <c r="G249" s="63"/>
      <c r="H249" s="65">
        <v>300000</v>
      </c>
      <c r="I249" s="69" t="s">
        <v>845</v>
      </c>
      <c r="J249" s="62" t="s">
        <v>672</v>
      </c>
    </row>
    <row r="250" spans="2:10">
      <c r="B250" s="56" t="s">
        <v>843</v>
      </c>
      <c r="C250" s="68" t="s">
        <v>1010</v>
      </c>
      <c r="D250" s="58" t="s">
        <v>965</v>
      </c>
      <c r="E250" s="230">
        <v>45367</v>
      </c>
      <c r="F250" s="58" t="s">
        <v>1012</v>
      </c>
      <c r="G250" s="63"/>
      <c r="H250" s="65">
        <v>500000</v>
      </c>
      <c r="I250" s="69" t="s">
        <v>845</v>
      </c>
      <c r="J250" s="62" t="s">
        <v>672</v>
      </c>
    </row>
    <row r="251" spans="2:10">
      <c r="B251" s="56" t="s">
        <v>843</v>
      </c>
      <c r="C251" s="68" t="s">
        <v>1013</v>
      </c>
      <c r="D251" s="58" t="s">
        <v>965</v>
      </c>
      <c r="E251" s="230">
        <v>45544</v>
      </c>
      <c r="F251" s="58" t="s">
        <v>1014</v>
      </c>
      <c r="G251" s="63"/>
      <c r="H251" s="65">
        <v>250000</v>
      </c>
      <c r="I251" s="69" t="s">
        <v>845</v>
      </c>
      <c r="J251" s="62" t="s">
        <v>672</v>
      </c>
    </row>
    <row r="252" spans="2:10">
      <c r="B252" s="56" t="s">
        <v>843</v>
      </c>
      <c r="C252" s="68" t="s">
        <v>995</v>
      </c>
      <c r="D252" s="58" t="s">
        <v>965</v>
      </c>
      <c r="E252" s="230">
        <v>45544</v>
      </c>
      <c r="F252" s="58" t="s">
        <v>1015</v>
      </c>
      <c r="G252" s="63"/>
      <c r="H252" s="65">
        <v>1000000</v>
      </c>
      <c r="I252" s="69" t="s">
        <v>845</v>
      </c>
      <c r="J252" s="62" t="s">
        <v>672</v>
      </c>
    </row>
    <row r="253" spans="2:10">
      <c r="B253" s="56" t="s">
        <v>843</v>
      </c>
      <c r="C253" s="68" t="s">
        <v>1016</v>
      </c>
      <c r="D253" s="58" t="s">
        <v>965</v>
      </c>
      <c r="E253" s="230" t="s">
        <v>1004</v>
      </c>
      <c r="F253" s="58" t="s">
        <v>1017</v>
      </c>
      <c r="G253" s="63"/>
      <c r="H253" s="65">
        <v>600000</v>
      </c>
      <c r="I253" s="69" t="s">
        <v>845</v>
      </c>
      <c r="J253" s="62" t="s">
        <v>672</v>
      </c>
    </row>
    <row r="254" spans="2:10">
      <c r="B254" s="56" t="s">
        <v>843</v>
      </c>
      <c r="C254" s="68" t="s">
        <v>1016</v>
      </c>
      <c r="D254" s="58" t="s">
        <v>965</v>
      </c>
      <c r="E254" s="230" t="s">
        <v>1004</v>
      </c>
      <c r="F254" s="58" t="s">
        <v>1017</v>
      </c>
      <c r="G254" s="63"/>
      <c r="H254" s="65">
        <v>2141000</v>
      </c>
      <c r="I254" s="69" t="s">
        <v>845</v>
      </c>
      <c r="J254" s="62" t="s">
        <v>672</v>
      </c>
    </row>
    <row r="255" spans="2:10">
      <c r="B255" s="56" t="s">
        <v>843</v>
      </c>
      <c r="C255" s="68" t="s">
        <v>1018</v>
      </c>
      <c r="D255" s="58" t="s">
        <v>965</v>
      </c>
      <c r="E255" s="230">
        <v>45382</v>
      </c>
      <c r="F255" s="58" t="s">
        <v>1019</v>
      </c>
      <c r="G255" s="63"/>
      <c r="H255" s="65">
        <v>500000</v>
      </c>
      <c r="I255" s="69" t="s">
        <v>845</v>
      </c>
      <c r="J255" s="62" t="s">
        <v>672</v>
      </c>
    </row>
    <row r="256" spans="2:10">
      <c r="B256" s="56" t="s">
        <v>843</v>
      </c>
      <c r="C256" s="68" t="s">
        <v>974</v>
      </c>
      <c r="D256" s="58" t="s">
        <v>965</v>
      </c>
      <c r="E256" s="230" t="s">
        <v>975</v>
      </c>
      <c r="F256" s="58" t="s">
        <v>1020</v>
      </c>
      <c r="G256" s="63"/>
      <c r="H256" s="65">
        <v>510250</v>
      </c>
      <c r="I256" s="69" t="s">
        <v>845</v>
      </c>
      <c r="J256" s="62" t="s">
        <v>672</v>
      </c>
    </row>
    <row r="257" spans="2:10">
      <c r="B257" s="56" t="s">
        <v>843</v>
      </c>
      <c r="C257" s="68" t="s">
        <v>1021</v>
      </c>
      <c r="D257" s="58" t="s">
        <v>965</v>
      </c>
      <c r="E257" s="230">
        <v>45366</v>
      </c>
      <c r="F257" s="58" t="s">
        <v>1022</v>
      </c>
      <c r="G257" s="63"/>
      <c r="H257" s="65">
        <v>300000</v>
      </c>
      <c r="I257" s="69" t="s">
        <v>845</v>
      </c>
      <c r="J257" s="62" t="s">
        <v>672</v>
      </c>
    </row>
    <row r="258" spans="2:10">
      <c r="B258" s="56" t="s">
        <v>843</v>
      </c>
      <c r="C258" s="68" t="s">
        <v>983</v>
      </c>
      <c r="D258" s="58" t="s">
        <v>965</v>
      </c>
      <c r="E258" s="230" t="s">
        <v>1004</v>
      </c>
      <c r="F258" s="58" t="s">
        <v>1023</v>
      </c>
      <c r="G258" s="63"/>
      <c r="H258" s="65">
        <v>400000</v>
      </c>
      <c r="I258" s="69" t="s">
        <v>845</v>
      </c>
      <c r="J258" s="62" t="s">
        <v>672</v>
      </c>
    </row>
    <row r="259" spans="2:10">
      <c r="B259" s="56" t="s">
        <v>843</v>
      </c>
      <c r="C259" s="68" t="s">
        <v>971</v>
      </c>
      <c r="D259" s="58" t="s">
        <v>965</v>
      </c>
      <c r="E259" s="230" t="s">
        <v>1024</v>
      </c>
      <c r="F259" s="58" t="s">
        <v>1025</v>
      </c>
      <c r="G259" s="63"/>
      <c r="H259" s="65">
        <v>1065270</v>
      </c>
      <c r="I259" s="69" t="s">
        <v>845</v>
      </c>
      <c r="J259" s="62" t="s">
        <v>672</v>
      </c>
    </row>
    <row r="260" spans="2:10">
      <c r="B260" s="56" t="s">
        <v>843</v>
      </c>
      <c r="C260" s="68" t="s">
        <v>974</v>
      </c>
      <c r="D260" s="58" t="s">
        <v>965</v>
      </c>
      <c r="E260" s="230" t="s">
        <v>1026</v>
      </c>
      <c r="F260" s="58" t="s">
        <v>1027</v>
      </c>
      <c r="G260" s="63"/>
      <c r="H260" s="65">
        <v>863344</v>
      </c>
      <c r="I260" s="69" t="s">
        <v>845</v>
      </c>
      <c r="J260" s="62" t="s">
        <v>672</v>
      </c>
    </row>
    <row r="261" spans="2:10">
      <c r="B261" s="56" t="s">
        <v>843</v>
      </c>
      <c r="C261" s="68" t="s">
        <v>974</v>
      </c>
      <c r="D261" s="58" t="s">
        <v>965</v>
      </c>
      <c r="E261" s="230">
        <v>45561</v>
      </c>
      <c r="F261" s="58" t="s">
        <v>1028</v>
      </c>
      <c r="G261" s="63"/>
      <c r="H261" s="65">
        <v>5471235</v>
      </c>
      <c r="I261" s="69" t="s">
        <v>845</v>
      </c>
      <c r="J261" s="62" t="s">
        <v>672</v>
      </c>
    </row>
    <row r="262" spans="2:10">
      <c r="B262" s="56" t="s">
        <v>843</v>
      </c>
      <c r="C262" s="68" t="s">
        <v>974</v>
      </c>
      <c r="D262" s="58" t="s">
        <v>965</v>
      </c>
      <c r="E262" s="230">
        <v>45561</v>
      </c>
      <c r="F262" s="58" t="s">
        <v>1028</v>
      </c>
      <c r="G262" s="63"/>
      <c r="H262" s="65">
        <v>5212320</v>
      </c>
      <c r="I262" s="69" t="s">
        <v>845</v>
      </c>
      <c r="J262" s="62" t="s">
        <v>672</v>
      </c>
    </row>
    <row r="263" spans="2:10">
      <c r="B263" s="56" t="s">
        <v>843</v>
      </c>
      <c r="C263" s="68" t="s">
        <v>974</v>
      </c>
      <c r="D263" s="58" t="s">
        <v>965</v>
      </c>
      <c r="E263" s="230" t="s">
        <v>1029</v>
      </c>
      <c r="F263" s="58" t="s">
        <v>1030</v>
      </c>
      <c r="G263" s="63"/>
      <c r="H263" s="65">
        <v>9686200</v>
      </c>
      <c r="I263" s="69" t="s">
        <v>845</v>
      </c>
      <c r="J263" s="62" t="s">
        <v>672</v>
      </c>
    </row>
    <row r="264" spans="2:10">
      <c r="B264" s="56" t="s">
        <v>843</v>
      </c>
      <c r="C264" s="68" t="s">
        <v>974</v>
      </c>
      <c r="D264" s="58" t="s">
        <v>965</v>
      </c>
      <c r="E264" s="230" t="s">
        <v>1029</v>
      </c>
      <c r="F264" s="58" t="s">
        <v>1031</v>
      </c>
      <c r="G264" s="63"/>
      <c r="H264" s="65">
        <v>14617780</v>
      </c>
      <c r="I264" s="69" t="s">
        <v>845</v>
      </c>
      <c r="J264" s="62" t="s">
        <v>672</v>
      </c>
    </row>
    <row r="265" spans="2:10">
      <c r="B265" s="56" t="s">
        <v>843</v>
      </c>
      <c r="C265" s="68" t="s">
        <v>974</v>
      </c>
      <c r="D265" s="58" t="s">
        <v>965</v>
      </c>
      <c r="E265" s="230" t="s">
        <v>1032</v>
      </c>
      <c r="F265" s="58" t="s">
        <v>1031</v>
      </c>
      <c r="G265" s="63"/>
      <c r="H265" s="65">
        <v>31327900</v>
      </c>
      <c r="I265" s="69" t="s">
        <v>845</v>
      </c>
      <c r="J265" s="62" t="s">
        <v>672</v>
      </c>
    </row>
    <row r="266" spans="2:10">
      <c r="B266" s="56" t="s">
        <v>843</v>
      </c>
      <c r="C266" s="68" t="s">
        <v>974</v>
      </c>
      <c r="D266" s="58" t="s">
        <v>965</v>
      </c>
      <c r="E266" s="230" t="s">
        <v>1029</v>
      </c>
      <c r="F266" s="58" t="s">
        <v>1033</v>
      </c>
      <c r="G266" s="63"/>
      <c r="H266" s="65">
        <v>10238210</v>
      </c>
      <c r="I266" s="69" t="s">
        <v>845</v>
      </c>
      <c r="J266" s="62" t="s">
        <v>672</v>
      </c>
    </row>
    <row r="267" spans="2:10">
      <c r="B267" s="56" t="s">
        <v>843</v>
      </c>
      <c r="C267" s="68" t="s">
        <v>974</v>
      </c>
      <c r="D267" s="58" t="s">
        <v>965</v>
      </c>
      <c r="E267" s="230" t="s">
        <v>1032</v>
      </c>
      <c r="F267" s="58" t="s">
        <v>1034</v>
      </c>
      <c r="G267" s="63"/>
      <c r="H267" s="65">
        <v>18452977</v>
      </c>
      <c r="I267" s="69" t="s">
        <v>845</v>
      </c>
      <c r="J267" s="62" t="s">
        <v>672</v>
      </c>
    </row>
    <row r="268" spans="2:10">
      <c r="B268" s="56" t="s">
        <v>843</v>
      </c>
      <c r="C268" s="68" t="s">
        <v>974</v>
      </c>
      <c r="D268" s="58" t="s">
        <v>965</v>
      </c>
      <c r="E268" s="230" t="s">
        <v>1035</v>
      </c>
      <c r="F268" s="58" t="s">
        <v>1036</v>
      </c>
      <c r="G268" s="63"/>
      <c r="H268" s="65">
        <v>5095000</v>
      </c>
      <c r="I268" s="69" t="s">
        <v>845</v>
      </c>
      <c r="J268" s="62" t="s">
        <v>672</v>
      </c>
    </row>
    <row r="269" spans="2:10">
      <c r="B269" s="56" t="s">
        <v>843</v>
      </c>
      <c r="C269" s="68" t="s">
        <v>974</v>
      </c>
      <c r="D269" s="58" t="s">
        <v>965</v>
      </c>
      <c r="E269" s="230" t="s">
        <v>1037</v>
      </c>
      <c r="F269" s="58" t="s">
        <v>1038</v>
      </c>
      <c r="G269" s="63"/>
      <c r="H269" s="65">
        <v>1950000</v>
      </c>
      <c r="I269" s="69" t="s">
        <v>845</v>
      </c>
      <c r="J269" s="62" t="s">
        <v>672</v>
      </c>
    </row>
    <row r="270" spans="2:10">
      <c r="B270" s="56" t="s">
        <v>843</v>
      </c>
      <c r="C270" s="68" t="s">
        <v>983</v>
      </c>
      <c r="D270" s="58" t="s">
        <v>965</v>
      </c>
      <c r="E270" s="230" t="s">
        <v>1039</v>
      </c>
      <c r="F270" s="58" t="s">
        <v>1040</v>
      </c>
      <c r="G270" s="63"/>
      <c r="H270" s="65">
        <v>48200</v>
      </c>
      <c r="I270" s="69" t="s">
        <v>845</v>
      </c>
      <c r="J270" s="62" t="s">
        <v>672</v>
      </c>
    </row>
    <row r="271" spans="2:10">
      <c r="B271" s="56" t="s">
        <v>843</v>
      </c>
      <c r="C271" s="68" t="s">
        <v>983</v>
      </c>
      <c r="D271" s="58" t="s">
        <v>965</v>
      </c>
      <c r="E271" s="230" t="s">
        <v>1039</v>
      </c>
      <c r="F271" s="58" t="s">
        <v>1041</v>
      </c>
      <c r="G271" s="63"/>
      <c r="H271" s="65">
        <v>191710</v>
      </c>
      <c r="I271" s="69" t="s">
        <v>845</v>
      </c>
      <c r="J271" s="62" t="s">
        <v>672</v>
      </c>
    </row>
    <row r="272" spans="2:10">
      <c r="B272" s="56" t="s">
        <v>843</v>
      </c>
      <c r="C272" s="68" t="s">
        <v>983</v>
      </c>
      <c r="D272" s="58" t="s">
        <v>965</v>
      </c>
      <c r="E272" s="230">
        <v>45584</v>
      </c>
      <c r="F272" s="58" t="s">
        <v>1042</v>
      </c>
      <c r="G272" s="63"/>
      <c r="H272" s="65">
        <v>6777170</v>
      </c>
      <c r="I272" s="69" t="s">
        <v>845</v>
      </c>
      <c r="J272" s="62" t="s">
        <v>672</v>
      </c>
    </row>
    <row r="273" spans="2:10">
      <c r="B273" s="56" t="s">
        <v>843</v>
      </c>
      <c r="C273" s="68" t="s">
        <v>983</v>
      </c>
      <c r="D273" s="58" t="s">
        <v>965</v>
      </c>
      <c r="E273" s="230">
        <v>45589</v>
      </c>
      <c r="F273" s="58" t="s">
        <v>1042</v>
      </c>
      <c r="G273" s="63"/>
      <c r="H273" s="65">
        <v>1035000</v>
      </c>
      <c r="I273" s="69" t="s">
        <v>845</v>
      </c>
      <c r="J273" s="62" t="s">
        <v>672</v>
      </c>
    </row>
    <row r="274" spans="2:10">
      <c r="B274" s="56" t="s">
        <v>843</v>
      </c>
      <c r="C274" s="68" t="s">
        <v>974</v>
      </c>
      <c r="D274" s="58" t="s">
        <v>965</v>
      </c>
      <c r="E274" s="230" t="s">
        <v>1043</v>
      </c>
      <c r="F274" s="58" t="s">
        <v>1044</v>
      </c>
      <c r="G274" s="63"/>
      <c r="H274" s="65">
        <v>169000</v>
      </c>
      <c r="I274" s="69" t="s">
        <v>845</v>
      </c>
      <c r="J274" s="62" t="s">
        <v>672</v>
      </c>
    </row>
    <row r="275" spans="2:10">
      <c r="B275" s="56" t="s">
        <v>843</v>
      </c>
      <c r="C275" s="68" t="s">
        <v>974</v>
      </c>
      <c r="D275" s="58" t="s">
        <v>965</v>
      </c>
      <c r="E275" s="230" t="s">
        <v>1004</v>
      </c>
      <c r="F275" s="58" t="s">
        <v>1045</v>
      </c>
      <c r="G275" s="63"/>
      <c r="H275" s="65">
        <v>150000</v>
      </c>
      <c r="I275" s="69" t="s">
        <v>845</v>
      </c>
      <c r="J275" s="62" t="s">
        <v>672</v>
      </c>
    </row>
    <row r="276" spans="2:10">
      <c r="B276" s="56" t="s">
        <v>843</v>
      </c>
      <c r="C276" s="68" t="s">
        <v>974</v>
      </c>
      <c r="D276" s="58" t="s">
        <v>965</v>
      </c>
      <c r="E276" s="230" t="s">
        <v>1046</v>
      </c>
      <c r="F276" s="58" t="s">
        <v>1047</v>
      </c>
      <c r="G276" s="63"/>
      <c r="H276" s="65">
        <v>50000</v>
      </c>
      <c r="I276" s="69" t="s">
        <v>845</v>
      </c>
      <c r="J276" s="62" t="s">
        <v>672</v>
      </c>
    </row>
    <row r="277" spans="2:10">
      <c r="B277" s="56" t="s">
        <v>843</v>
      </c>
      <c r="C277" s="68" t="s">
        <v>974</v>
      </c>
      <c r="D277" s="58" t="s">
        <v>965</v>
      </c>
      <c r="E277" s="230">
        <v>45304</v>
      </c>
      <c r="F277" s="58" t="s">
        <v>1048</v>
      </c>
      <c r="G277" s="63"/>
      <c r="H277" s="65">
        <v>25000</v>
      </c>
      <c r="I277" s="69" t="s">
        <v>845</v>
      </c>
      <c r="J277" s="62" t="s">
        <v>672</v>
      </c>
    </row>
    <row r="278" spans="2:10">
      <c r="B278" s="56" t="s">
        <v>843</v>
      </c>
      <c r="C278" s="68" t="s">
        <v>1049</v>
      </c>
      <c r="D278" s="58" t="s">
        <v>965</v>
      </c>
      <c r="E278" s="230" t="s">
        <v>1050</v>
      </c>
      <c r="F278" s="58" t="s">
        <v>1051</v>
      </c>
      <c r="G278" s="63"/>
      <c r="H278" s="65">
        <v>500000</v>
      </c>
      <c r="I278" s="69" t="s">
        <v>845</v>
      </c>
      <c r="J278" s="62" t="s">
        <v>672</v>
      </c>
    </row>
    <row r="279" spans="2:10">
      <c r="B279" s="56" t="s">
        <v>843</v>
      </c>
      <c r="C279" s="68" t="s">
        <v>971</v>
      </c>
      <c r="D279" s="58" t="s">
        <v>965</v>
      </c>
      <c r="E279" s="230" t="s">
        <v>1052</v>
      </c>
      <c r="F279" s="58" t="s">
        <v>1053</v>
      </c>
      <c r="G279" s="63"/>
      <c r="H279" s="65">
        <v>65000</v>
      </c>
      <c r="I279" s="69" t="s">
        <v>845</v>
      </c>
      <c r="J279" s="62" t="s">
        <v>672</v>
      </c>
    </row>
    <row r="280" spans="2:10">
      <c r="B280" s="56" t="s">
        <v>843</v>
      </c>
      <c r="C280" s="68" t="s">
        <v>971</v>
      </c>
      <c r="D280" s="58" t="s">
        <v>965</v>
      </c>
      <c r="E280" s="230" t="s">
        <v>1054</v>
      </c>
      <c r="F280" s="58" t="s">
        <v>1055</v>
      </c>
      <c r="G280" s="63"/>
      <c r="H280" s="65">
        <v>115000</v>
      </c>
      <c r="I280" s="69" t="s">
        <v>845</v>
      </c>
      <c r="J280" s="62" t="s">
        <v>672</v>
      </c>
    </row>
    <row r="281" spans="2:10">
      <c r="B281" s="56" t="s">
        <v>843</v>
      </c>
      <c r="C281" s="68" t="s">
        <v>964</v>
      </c>
      <c r="D281" s="58" t="s">
        <v>965</v>
      </c>
      <c r="E281" s="230">
        <v>45556</v>
      </c>
      <c r="F281" s="58" t="s">
        <v>1056</v>
      </c>
      <c r="G281" s="63"/>
      <c r="H281" s="65">
        <v>50000</v>
      </c>
      <c r="I281" s="69" t="s">
        <v>845</v>
      </c>
      <c r="J281" s="62" t="s">
        <v>672</v>
      </c>
    </row>
    <row r="282" spans="2:10">
      <c r="B282" s="56" t="s">
        <v>843</v>
      </c>
      <c r="C282" s="68" t="s">
        <v>964</v>
      </c>
      <c r="D282" s="58" t="s">
        <v>965</v>
      </c>
      <c r="E282" s="230" t="s">
        <v>1057</v>
      </c>
      <c r="F282" s="58" t="s">
        <v>1058</v>
      </c>
      <c r="G282" s="63"/>
      <c r="H282" s="65">
        <v>50000</v>
      </c>
      <c r="I282" s="69" t="s">
        <v>845</v>
      </c>
      <c r="J282" s="62" t="s">
        <v>672</v>
      </c>
    </row>
    <row r="283" spans="2:10">
      <c r="B283" s="56" t="s">
        <v>843</v>
      </c>
      <c r="C283" s="68" t="s">
        <v>964</v>
      </c>
      <c r="D283" s="58" t="s">
        <v>965</v>
      </c>
      <c r="E283" s="230" t="s">
        <v>1059</v>
      </c>
      <c r="F283" s="58" t="s">
        <v>1060</v>
      </c>
      <c r="G283" s="63"/>
      <c r="H283" s="65">
        <v>50000</v>
      </c>
      <c r="I283" s="69" t="s">
        <v>845</v>
      </c>
      <c r="J283" s="62" t="s">
        <v>672</v>
      </c>
    </row>
    <row r="284" spans="2:10">
      <c r="B284" s="56" t="s">
        <v>843</v>
      </c>
      <c r="C284" s="68" t="s">
        <v>964</v>
      </c>
      <c r="D284" s="58" t="s">
        <v>965</v>
      </c>
      <c r="E284" s="230">
        <v>45549</v>
      </c>
      <c r="F284" s="58" t="s">
        <v>1061</v>
      </c>
      <c r="G284" s="63"/>
      <c r="H284" s="65">
        <v>100000</v>
      </c>
      <c r="I284" s="69" t="s">
        <v>845</v>
      </c>
      <c r="J284" s="62" t="s">
        <v>672</v>
      </c>
    </row>
    <row r="285" spans="2:10">
      <c r="B285" s="56" t="s">
        <v>843</v>
      </c>
      <c r="C285" s="68" t="s">
        <v>964</v>
      </c>
      <c r="D285" s="58" t="s">
        <v>965</v>
      </c>
      <c r="E285" s="230" t="s">
        <v>1026</v>
      </c>
      <c r="F285" s="58" t="s">
        <v>1062</v>
      </c>
      <c r="G285" s="63"/>
      <c r="H285" s="65">
        <v>50000</v>
      </c>
      <c r="I285" s="69" t="s">
        <v>845</v>
      </c>
      <c r="J285" s="62" t="s">
        <v>672</v>
      </c>
    </row>
    <row r="286" spans="2:10">
      <c r="B286" s="56" t="s">
        <v>843</v>
      </c>
      <c r="C286" s="68" t="s">
        <v>1063</v>
      </c>
      <c r="D286" s="58" t="s">
        <v>965</v>
      </c>
      <c r="E286" s="230">
        <v>45585</v>
      </c>
      <c r="F286" s="58" t="s">
        <v>1064</v>
      </c>
      <c r="G286" s="63"/>
      <c r="H286" s="65">
        <v>50000</v>
      </c>
      <c r="I286" s="69" t="s">
        <v>845</v>
      </c>
      <c r="J286" s="62" t="s">
        <v>672</v>
      </c>
    </row>
    <row r="287" spans="2:10">
      <c r="B287" s="56" t="s">
        <v>843</v>
      </c>
      <c r="C287" s="68" t="s">
        <v>964</v>
      </c>
      <c r="D287" s="58" t="s">
        <v>965</v>
      </c>
      <c r="E287" s="230" t="s">
        <v>1065</v>
      </c>
      <c r="F287" s="58" t="s">
        <v>1066</v>
      </c>
      <c r="G287" s="63"/>
      <c r="H287" s="65">
        <v>50000</v>
      </c>
      <c r="I287" s="69" t="s">
        <v>845</v>
      </c>
      <c r="J287" s="62" t="s">
        <v>672</v>
      </c>
    </row>
    <row r="288" spans="2:10">
      <c r="B288" s="56" t="s">
        <v>843</v>
      </c>
      <c r="C288" s="68" t="s">
        <v>1067</v>
      </c>
      <c r="D288" s="58" t="s">
        <v>965</v>
      </c>
      <c r="E288" s="230">
        <v>45589</v>
      </c>
      <c r="F288" s="58" t="s">
        <v>1068</v>
      </c>
      <c r="G288" s="63"/>
      <c r="H288" s="65">
        <v>50000</v>
      </c>
      <c r="I288" s="69" t="s">
        <v>845</v>
      </c>
      <c r="J288" s="62" t="s">
        <v>672</v>
      </c>
    </row>
    <row r="289" spans="2:10">
      <c r="B289" s="56" t="s">
        <v>843</v>
      </c>
      <c r="C289" s="68" t="s">
        <v>964</v>
      </c>
      <c r="D289" s="58" t="s">
        <v>965</v>
      </c>
      <c r="E289" s="230" t="s">
        <v>1069</v>
      </c>
      <c r="F289" s="58" t="s">
        <v>1070</v>
      </c>
      <c r="G289" s="63"/>
      <c r="H289" s="65">
        <v>50000</v>
      </c>
      <c r="I289" s="69" t="s">
        <v>845</v>
      </c>
      <c r="J289" s="62" t="s">
        <v>672</v>
      </c>
    </row>
    <row r="290" spans="2:10">
      <c r="B290" s="56" t="s">
        <v>843</v>
      </c>
      <c r="C290" s="68" t="s">
        <v>964</v>
      </c>
      <c r="D290" s="58" t="s">
        <v>965</v>
      </c>
      <c r="E290" s="230">
        <v>45318</v>
      </c>
      <c r="F290" s="58" t="s">
        <v>1071</v>
      </c>
      <c r="G290" s="63"/>
      <c r="H290" s="65">
        <v>50000</v>
      </c>
      <c r="I290" s="69" t="s">
        <v>845</v>
      </c>
      <c r="J290" s="62" t="s">
        <v>672</v>
      </c>
    </row>
    <row r="291" spans="2:10">
      <c r="B291" s="56" t="s">
        <v>843</v>
      </c>
      <c r="C291" s="68" t="s">
        <v>964</v>
      </c>
      <c r="D291" s="58" t="s">
        <v>965</v>
      </c>
      <c r="E291" s="230">
        <v>45319</v>
      </c>
      <c r="F291" s="58" t="s">
        <v>1072</v>
      </c>
      <c r="G291" s="63"/>
      <c r="H291" s="65">
        <v>50000</v>
      </c>
      <c r="I291" s="69" t="s">
        <v>845</v>
      </c>
      <c r="J291" s="62" t="s">
        <v>672</v>
      </c>
    </row>
    <row r="292" spans="2:10">
      <c r="B292" s="56" t="s">
        <v>843</v>
      </c>
      <c r="C292" s="68" t="s">
        <v>964</v>
      </c>
      <c r="D292" s="58" t="s">
        <v>965</v>
      </c>
      <c r="E292" s="230" t="s">
        <v>1073</v>
      </c>
      <c r="F292" s="58" t="s">
        <v>1074</v>
      </c>
      <c r="G292" s="63"/>
      <c r="H292" s="65">
        <v>50000</v>
      </c>
      <c r="I292" s="69" t="s">
        <v>845</v>
      </c>
      <c r="J292" s="62" t="s">
        <v>672</v>
      </c>
    </row>
    <row r="293" spans="2:10">
      <c r="B293" s="56" t="s">
        <v>843</v>
      </c>
      <c r="C293" s="68" t="s">
        <v>964</v>
      </c>
      <c r="D293" s="58" t="s">
        <v>965</v>
      </c>
      <c r="E293" s="230" t="s">
        <v>1073</v>
      </c>
      <c r="F293" s="58" t="s">
        <v>1075</v>
      </c>
      <c r="G293" s="63"/>
      <c r="H293" s="65">
        <v>50000</v>
      </c>
      <c r="I293" s="69" t="s">
        <v>845</v>
      </c>
      <c r="J293" s="62" t="s">
        <v>672</v>
      </c>
    </row>
    <row r="294" spans="2:10">
      <c r="B294" s="56" t="s">
        <v>843</v>
      </c>
      <c r="C294" s="68" t="s">
        <v>964</v>
      </c>
      <c r="D294" s="58" t="s">
        <v>965</v>
      </c>
      <c r="E294" s="230" t="s">
        <v>1076</v>
      </c>
      <c r="F294" s="58" t="s">
        <v>1077</v>
      </c>
      <c r="G294" s="63"/>
      <c r="H294" s="65">
        <v>50000</v>
      </c>
      <c r="I294" s="69" t="s">
        <v>845</v>
      </c>
      <c r="J294" s="62" t="s">
        <v>672</v>
      </c>
    </row>
    <row r="295" spans="2:10">
      <c r="B295" s="56" t="s">
        <v>843</v>
      </c>
      <c r="C295" s="68" t="s">
        <v>1067</v>
      </c>
      <c r="D295" s="58" t="s">
        <v>965</v>
      </c>
      <c r="E295" s="230">
        <v>45379</v>
      </c>
      <c r="F295" s="58" t="s">
        <v>1078</v>
      </c>
      <c r="G295" s="63"/>
      <c r="H295" s="65">
        <v>50000</v>
      </c>
      <c r="I295" s="69" t="s">
        <v>845</v>
      </c>
      <c r="J295" s="62" t="s">
        <v>672</v>
      </c>
    </row>
    <row r="296" spans="2:10">
      <c r="B296" s="56" t="s">
        <v>843</v>
      </c>
      <c r="C296" s="68" t="s">
        <v>1067</v>
      </c>
      <c r="D296" s="58" t="s">
        <v>965</v>
      </c>
      <c r="E296" s="230" t="s">
        <v>1079</v>
      </c>
      <c r="F296" s="58" t="s">
        <v>1078</v>
      </c>
      <c r="G296" s="63"/>
      <c r="H296" s="65">
        <v>200000</v>
      </c>
      <c r="I296" s="69" t="s">
        <v>845</v>
      </c>
      <c r="J296" s="62" t="s">
        <v>672</v>
      </c>
    </row>
    <row r="297" spans="2:10">
      <c r="B297" s="56" t="s">
        <v>843</v>
      </c>
      <c r="C297" s="68" t="s">
        <v>1067</v>
      </c>
      <c r="D297" s="58" t="s">
        <v>965</v>
      </c>
      <c r="E297" s="230" t="s">
        <v>1052</v>
      </c>
      <c r="F297" s="58" t="s">
        <v>1080</v>
      </c>
      <c r="G297" s="63"/>
      <c r="H297" s="65">
        <v>50000</v>
      </c>
      <c r="I297" s="69" t="s">
        <v>845</v>
      </c>
      <c r="J297" s="62" t="s">
        <v>672</v>
      </c>
    </row>
    <row r="298" spans="2:10">
      <c r="B298" s="56" t="s">
        <v>843</v>
      </c>
      <c r="C298" s="68" t="s">
        <v>974</v>
      </c>
      <c r="D298" s="58" t="s">
        <v>965</v>
      </c>
      <c r="E298" s="230" t="s">
        <v>1081</v>
      </c>
      <c r="F298" s="58" t="s">
        <v>1082</v>
      </c>
      <c r="G298" s="63"/>
      <c r="H298" s="65">
        <v>50000</v>
      </c>
      <c r="I298" s="69" t="s">
        <v>845</v>
      </c>
      <c r="J298" s="62" t="s">
        <v>672</v>
      </c>
    </row>
    <row r="299" spans="2:10">
      <c r="B299" s="56" t="s">
        <v>843</v>
      </c>
      <c r="C299" s="68" t="s">
        <v>1083</v>
      </c>
      <c r="D299" s="58" t="s">
        <v>965</v>
      </c>
      <c r="E299" s="230" t="s">
        <v>1054</v>
      </c>
      <c r="F299" s="58" t="s">
        <v>1084</v>
      </c>
      <c r="G299" s="63"/>
      <c r="H299" s="65">
        <v>678500</v>
      </c>
      <c r="I299" s="69" t="s">
        <v>845</v>
      </c>
      <c r="J299" s="62" t="s">
        <v>672</v>
      </c>
    </row>
    <row r="300" spans="2:10">
      <c r="B300" s="56" t="s">
        <v>843</v>
      </c>
      <c r="C300" s="68" t="s">
        <v>974</v>
      </c>
      <c r="D300" s="58" t="s">
        <v>965</v>
      </c>
      <c r="E300" s="230" t="s">
        <v>1032</v>
      </c>
      <c r="F300" s="58" t="s">
        <v>1085</v>
      </c>
      <c r="G300" s="63"/>
      <c r="H300" s="65">
        <v>4860000</v>
      </c>
      <c r="I300" s="69" t="s">
        <v>845</v>
      </c>
      <c r="J300" s="62" t="s">
        <v>672</v>
      </c>
    </row>
    <row r="301" spans="2:10">
      <c r="B301" s="56" t="s">
        <v>843</v>
      </c>
      <c r="C301" s="68" t="s">
        <v>974</v>
      </c>
      <c r="D301" s="58" t="s">
        <v>965</v>
      </c>
      <c r="E301" s="230" t="s">
        <v>1026</v>
      </c>
      <c r="F301" s="58" t="s">
        <v>1085</v>
      </c>
      <c r="G301" s="63"/>
      <c r="H301" s="65">
        <v>1375000</v>
      </c>
      <c r="I301" s="69" t="s">
        <v>845</v>
      </c>
      <c r="J301" s="62" t="s">
        <v>672</v>
      </c>
    </row>
    <row r="302" spans="2:10">
      <c r="B302" s="56" t="s">
        <v>843</v>
      </c>
      <c r="C302" s="68" t="s">
        <v>974</v>
      </c>
      <c r="D302" s="58" t="s">
        <v>965</v>
      </c>
      <c r="E302" s="230" t="s">
        <v>1032</v>
      </c>
      <c r="F302" s="58" t="s">
        <v>1086</v>
      </c>
      <c r="G302" s="63"/>
      <c r="H302" s="65">
        <v>2410500</v>
      </c>
      <c r="I302" s="69" t="s">
        <v>845</v>
      </c>
      <c r="J302" s="62" t="s">
        <v>672</v>
      </c>
    </row>
    <row r="303" spans="2:10">
      <c r="B303" s="56" t="s">
        <v>843</v>
      </c>
      <c r="C303" s="68" t="s">
        <v>971</v>
      </c>
      <c r="D303" s="58" t="s">
        <v>965</v>
      </c>
      <c r="E303" s="230" t="s">
        <v>1087</v>
      </c>
      <c r="F303" s="58" t="s">
        <v>1088</v>
      </c>
      <c r="G303" s="63"/>
      <c r="H303" s="65">
        <v>1065270</v>
      </c>
      <c r="I303" s="69" t="s">
        <v>845</v>
      </c>
      <c r="J303" s="62" t="s">
        <v>672</v>
      </c>
    </row>
    <row r="304" spans="2:10">
      <c r="B304" s="56" t="s">
        <v>843</v>
      </c>
      <c r="C304" s="68" t="s">
        <v>974</v>
      </c>
      <c r="D304" s="58" t="s">
        <v>965</v>
      </c>
      <c r="E304" s="230">
        <v>45562</v>
      </c>
      <c r="F304" s="58" t="s">
        <v>1089</v>
      </c>
      <c r="G304" s="63"/>
      <c r="H304" s="65">
        <v>8141650</v>
      </c>
      <c r="I304" s="69" t="s">
        <v>845</v>
      </c>
      <c r="J304" s="62" t="s">
        <v>672</v>
      </c>
    </row>
    <row r="305" spans="2:10">
      <c r="B305" s="56" t="s">
        <v>843</v>
      </c>
      <c r="C305" s="68" t="s">
        <v>1090</v>
      </c>
      <c r="D305" s="58" t="s">
        <v>965</v>
      </c>
      <c r="E305" s="230" t="s">
        <v>1091</v>
      </c>
      <c r="F305" s="58" t="s">
        <v>1092</v>
      </c>
      <c r="G305" s="63"/>
      <c r="H305" s="65">
        <v>677500</v>
      </c>
      <c r="I305" s="69" t="s">
        <v>845</v>
      </c>
      <c r="J305" s="62" t="s">
        <v>672</v>
      </c>
    </row>
    <row r="306" spans="2:10">
      <c r="B306" s="56" t="s">
        <v>843</v>
      </c>
      <c r="C306" s="64" t="s">
        <v>974</v>
      </c>
      <c r="D306" s="58" t="s">
        <v>965</v>
      </c>
      <c r="E306" s="229" t="s">
        <v>1093</v>
      </c>
      <c r="F306" s="58" t="s">
        <v>1094</v>
      </c>
      <c r="G306" s="63"/>
      <c r="H306" s="65">
        <v>500365</v>
      </c>
      <c r="I306" s="69" t="s">
        <v>845</v>
      </c>
      <c r="J306" s="62" t="s">
        <v>672</v>
      </c>
    </row>
    <row r="307" spans="2:10">
      <c r="B307" s="56" t="s">
        <v>843</v>
      </c>
      <c r="C307" s="64" t="s">
        <v>974</v>
      </c>
      <c r="D307" s="58" t="s">
        <v>965</v>
      </c>
      <c r="E307" s="229" t="s">
        <v>978</v>
      </c>
      <c r="F307" s="58" t="s">
        <v>1095</v>
      </c>
      <c r="G307" s="63"/>
      <c r="H307" s="65">
        <v>2821000</v>
      </c>
      <c r="I307" s="69" t="s">
        <v>845</v>
      </c>
      <c r="J307" s="62" t="s">
        <v>672</v>
      </c>
    </row>
    <row r="308" spans="2:10">
      <c r="B308" s="56" t="s">
        <v>843</v>
      </c>
      <c r="C308" s="64" t="s">
        <v>974</v>
      </c>
      <c r="D308" s="58" t="s">
        <v>965</v>
      </c>
      <c r="E308" s="229" t="s">
        <v>978</v>
      </c>
      <c r="F308" s="58" t="s">
        <v>1096</v>
      </c>
      <c r="G308" s="63"/>
      <c r="H308" s="65">
        <v>10416000</v>
      </c>
      <c r="I308" s="69" t="s">
        <v>845</v>
      </c>
      <c r="J308" s="62" t="s">
        <v>672</v>
      </c>
    </row>
    <row r="309" spans="2:10">
      <c r="B309" s="56" t="s">
        <v>843</v>
      </c>
      <c r="C309" s="64" t="s">
        <v>974</v>
      </c>
      <c r="D309" s="58" t="s">
        <v>965</v>
      </c>
      <c r="E309" s="229">
        <v>45379</v>
      </c>
      <c r="F309" s="58" t="s">
        <v>1097</v>
      </c>
      <c r="G309" s="63"/>
      <c r="H309" s="65">
        <v>5838000</v>
      </c>
      <c r="I309" s="69" t="s">
        <v>845</v>
      </c>
      <c r="J309" s="62" t="s">
        <v>672</v>
      </c>
    </row>
    <row r="310" spans="2:10">
      <c r="B310" s="56" t="s">
        <v>843</v>
      </c>
      <c r="C310" s="64" t="s">
        <v>974</v>
      </c>
      <c r="D310" s="58" t="s">
        <v>965</v>
      </c>
      <c r="E310" s="229" t="s">
        <v>1008</v>
      </c>
      <c r="F310" s="58" t="s">
        <v>1098</v>
      </c>
      <c r="G310" s="63"/>
      <c r="H310" s="65">
        <v>14959000</v>
      </c>
      <c r="I310" s="69" t="s">
        <v>845</v>
      </c>
      <c r="J310" s="62" t="s">
        <v>672</v>
      </c>
    </row>
    <row r="311" spans="2:10">
      <c r="B311" s="56" t="s">
        <v>843</v>
      </c>
      <c r="C311" s="64" t="s">
        <v>974</v>
      </c>
      <c r="D311" s="58" t="s">
        <v>965</v>
      </c>
      <c r="E311" s="229">
        <v>45379</v>
      </c>
      <c r="F311" s="58" t="s">
        <v>1099</v>
      </c>
      <c r="G311" s="63"/>
      <c r="H311" s="65">
        <v>4235000</v>
      </c>
      <c r="I311" s="69" t="s">
        <v>845</v>
      </c>
      <c r="J311" s="62" t="s">
        <v>672</v>
      </c>
    </row>
    <row r="312" spans="2:10">
      <c r="B312" s="56" t="s">
        <v>843</v>
      </c>
      <c r="C312" s="68" t="s">
        <v>1100</v>
      </c>
      <c r="D312" s="58" t="s">
        <v>965</v>
      </c>
      <c r="E312" s="229" t="s">
        <v>1101</v>
      </c>
      <c r="F312" s="58" t="s">
        <v>1102</v>
      </c>
      <c r="G312" s="63"/>
      <c r="H312" s="65">
        <v>6225300</v>
      </c>
      <c r="I312" s="69" t="s">
        <v>845</v>
      </c>
      <c r="J312" s="62" t="s">
        <v>672</v>
      </c>
    </row>
    <row r="313" spans="2:10">
      <c r="B313" s="56" t="s">
        <v>843</v>
      </c>
      <c r="C313" s="68" t="s">
        <v>1103</v>
      </c>
      <c r="D313" s="58" t="s">
        <v>965</v>
      </c>
      <c r="E313" s="229">
        <v>45379</v>
      </c>
      <c r="F313" s="58" t="s">
        <v>1104</v>
      </c>
      <c r="G313" s="63"/>
      <c r="H313" s="65">
        <v>542800</v>
      </c>
      <c r="I313" s="69" t="s">
        <v>845</v>
      </c>
      <c r="J313" s="62" t="s">
        <v>672</v>
      </c>
    </row>
    <row r="314" spans="2:10">
      <c r="B314" s="56" t="s">
        <v>843</v>
      </c>
      <c r="C314" s="68" t="s">
        <v>995</v>
      </c>
      <c r="D314" s="58" t="s">
        <v>965</v>
      </c>
      <c r="E314" s="229">
        <v>45544</v>
      </c>
      <c r="F314" s="58" t="s">
        <v>1105</v>
      </c>
      <c r="G314" s="63"/>
      <c r="H314" s="65">
        <v>525000</v>
      </c>
      <c r="I314" s="69" t="s">
        <v>845</v>
      </c>
      <c r="J314" s="62" t="s">
        <v>672</v>
      </c>
    </row>
    <row r="315" spans="2:10">
      <c r="B315" s="56" t="s">
        <v>843</v>
      </c>
      <c r="C315" s="68" t="s">
        <v>974</v>
      </c>
      <c r="D315" s="58" t="s">
        <v>965</v>
      </c>
      <c r="E315" s="229" t="s">
        <v>1106</v>
      </c>
      <c r="F315" s="58" t="s">
        <v>1107</v>
      </c>
      <c r="G315" s="63"/>
      <c r="H315" s="65">
        <v>1320500</v>
      </c>
      <c r="I315" s="69" t="s">
        <v>845</v>
      </c>
      <c r="J315" s="62" t="s">
        <v>672</v>
      </c>
    </row>
    <row r="316" spans="2:10">
      <c r="B316" s="56" t="s">
        <v>843</v>
      </c>
      <c r="C316" s="70" t="s">
        <v>974</v>
      </c>
      <c r="D316" s="58" t="s">
        <v>965</v>
      </c>
      <c r="E316" s="229">
        <v>45367</v>
      </c>
      <c r="F316" s="58" t="s">
        <v>1108</v>
      </c>
      <c r="G316" s="63"/>
      <c r="H316" s="65">
        <v>13237000</v>
      </c>
      <c r="I316" s="69" t="s">
        <v>845</v>
      </c>
      <c r="J316" s="62" t="s">
        <v>672</v>
      </c>
    </row>
    <row r="317" spans="2:10">
      <c r="B317" s="56" t="s">
        <v>843</v>
      </c>
      <c r="C317" s="70" t="s">
        <v>983</v>
      </c>
      <c r="D317" s="58" t="s">
        <v>965</v>
      </c>
      <c r="E317" s="229" t="s">
        <v>1109</v>
      </c>
      <c r="F317" s="58" t="s">
        <v>1110</v>
      </c>
      <c r="G317" s="63"/>
      <c r="H317" s="65">
        <v>32001</v>
      </c>
      <c r="I317" s="69" t="s">
        <v>845</v>
      </c>
      <c r="J317" s="62" t="s">
        <v>672</v>
      </c>
    </row>
    <row r="318" spans="2:10">
      <c r="B318" s="56" t="s">
        <v>843</v>
      </c>
      <c r="C318" s="68" t="s">
        <v>983</v>
      </c>
      <c r="D318" s="58" t="s">
        <v>965</v>
      </c>
      <c r="E318" s="230" t="s">
        <v>1109</v>
      </c>
      <c r="F318" s="58" t="s">
        <v>1110</v>
      </c>
      <c r="G318" s="63"/>
      <c r="H318" s="65">
        <v>46645</v>
      </c>
      <c r="I318" s="69" t="s">
        <v>845</v>
      </c>
      <c r="J318" s="62" t="s">
        <v>672</v>
      </c>
    </row>
    <row r="319" spans="2:10">
      <c r="B319" s="56" t="s">
        <v>843</v>
      </c>
      <c r="C319" s="70" t="s">
        <v>983</v>
      </c>
      <c r="D319" s="58" t="s">
        <v>965</v>
      </c>
      <c r="E319" s="229" t="s">
        <v>1050</v>
      </c>
      <c r="F319" s="58" t="s">
        <v>1110</v>
      </c>
      <c r="G319" s="63"/>
      <c r="H319" s="65">
        <v>4557000</v>
      </c>
      <c r="I319" s="69" t="s">
        <v>845</v>
      </c>
      <c r="J319" s="62" t="s">
        <v>672</v>
      </c>
    </row>
    <row r="320" spans="2:10">
      <c r="B320" s="56" t="s">
        <v>843</v>
      </c>
      <c r="C320" s="70" t="s">
        <v>983</v>
      </c>
      <c r="D320" s="58" t="s">
        <v>965</v>
      </c>
      <c r="E320" s="229" t="s">
        <v>1050</v>
      </c>
      <c r="F320" s="58" t="s">
        <v>1110</v>
      </c>
      <c r="G320" s="63"/>
      <c r="H320" s="65">
        <v>3580500</v>
      </c>
      <c r="I320" s="69" t="s">
        <v>845</v>
      </c>
      <c r="J320" s="62" t="s">
        <v>672</v>
      </c>
    </row>
    <row r="321" spans="2:10">
      <c r="B321" s="56" t="s">
        <v>843</v>
      </c>
      <c r="C321" s="70" t="s">
        <v>983</v>
      </c>
      <c r="D321" s="58" t="s">
        <v>965</v>
      </c>
      <c r="E321" s="229" t="s">
        <v>1109</v>
      </c>
      <c r="F321" s="58" t="s">
        <v>1111</v>
      </c>
      <c r="G321" s="63"/>
      <c r="H321" s="65">
        <v>750</v>
      </c>
      <c r="I321" s="69" t="s">
        <v>845</v>
      </c>
      <c r="J321" s="62" t="s">
        <v>672</v>
      </c>
    </row>
    <row r="322" spans="2:10">
      <c r="B322" s="56" t="s">
        <v>843</v>
      </c>
      <c r="C322" s="70" t="s">
        <v>983</v>
      </c>
      <c r="D322" s="58" t="s">
        <v>965</v>
      </c>
      <c r="E322" s="229" t="s">
        <v>1050</v>
      </c>
      <c r="F322" s="58" t="s">
        <v>1111</v>
      </c>
      <c r="G322" s="63"/>
      <c r="H322" s="65">
        <v>2821000</v>
      </c>
      <c r="I322" s="69" t="s">
        <v>845</v>
      </c>
      <c r="J322" s="62" t="s">
        <v>672</v>
      </c>
    </row>
    <row r="323" spans="2:10">
      <c r="B323" s="56" t="s">
        <v>843</v>
      </c>
      <c r="C323" s="70" t="s">
        <v>1112</v>
      </c>
      <c r="D323" s="58" t="s">
        <v>965</v>
      </c>
      <c r="E323" s="229" t="s">
        <v>1113</v>
      </c>
      <c r="F323" s="58" t="s">
        <v>1114</v>
      </c>
      <c r="G323" s="63"/>
      <c r="H323" s="65">
        <v>794124</v>
      </c>
      <c r="I323" s="69" t="s">
        <v>845</v>
      </c>
      <c r="J323" s="62" t="s">
        <v>672</v>
      </c>
    </row>
    <row r="324" spans="2:10">
      <c r="B324" s="56" t="s">
        <v>843</v>
      </c>
      <c r="C324" s="70" t="s">
        <v>1115</v>
      </c>
      <c r="D324" s="58" t="s">
        <v>965</v>
      </c>
      <c r="E324" s="229" t="s">
        <v>1113</v>
      </c>
      <c r="F324" s="58" t="s">
        <v>1116</v>
      </c>
      <c r="G324" s="63"/>
      <c r="H324" s="65">
        <v>794124</v>
      </c>
      <c r="I324" s="69" t="s">
        <v>845</v>
      </c>
      <c r="J324" s="62" t="s">
        <v>672</v>
      </c>
    </row>
    <row r="325" spans="2:10">
      <c r="B325" s="56" t="s">
        <v>843</v>
      </c>
      <c r="C325" s="70" t="s">
        <v>1112</v>
      </c>
      <c r="D325" s="58" t="s">
        <v>965</v>
      </c>
      <c r="E325" s="229" t="s">
        <v>1037</v>
      </c>
      <c r="F325" s="58" t="s">
        <v>1117</v>
      </c>
      <c r="G325" s="63"/>
      <c r="H325" s="65">
        <v>735833</v>
      </c>
      <c r="I325" s="69" t="s">
        <v>845</v>
      </c>
      <c r="J325" s="62" t="s">
        <v>672</v>
      </c>
    </row>
    <row r="326" spans="2:10">
      <c r="B326" s="56" t="s">
        <v>843</v>
      </c>
      <c r="C326" s="70" t="s">
        <v>1115</v>
      </c>
      <c r="D326" s="58" t="s">
        <v>965</v>
      </c>
      <c r="E326" s="229">
        <v>45554</v>
      </c>
      <c r="F326" s="58" t="s">
        <v>1118</v>
      </c>
      <c r="G326" s="63"/>
      <c r="H326" s="65">
        <v>883000</v>
      </c>
      <c r="I326" s="69" t="s">
        <v>845</v>
      </c>
      <c r="J326" s="62" t="s">
        <v>672</v>
      </c>
    </row>
    <row r="327" spans="2:10">
      <c r="B327" s="56" t="s">
        <v>843</v>
      </c>
      <c r="C327" s="70" t="s">
        <v>1112</v>
      </c>
      <c r="D327" s="58" t="s">
        <v>965</v>
      </c>
      <c r="E327" s="229" t="s">
        <v>1119</v>
      </c>
      <c r="F327" s="58" t="s">
        <v>1120</v>
      </c>
      <c r="G327" s="63"/>
      <c r="H327" s="65">
        <v>883000</v>
      </c>
      <c r="I327" s="69" t="s">
        <v>845</v>
      </c>
      <c r="J327" s="62" t="s">
        <v>672</v>
      </c>
    </row>
    <row r="328" spans="2:10">
      <c r="B328" s="56" t="s">
        <v>843</v>
      </c>
      <c r="C328" s="70" t="s">
        <v>1115</v>
      </c>
      <c r="D328" s="58" t="s">
        <v>965</v>
      </c>
      <c r="E328" s="229">
        <v>45584</v>
      </c>
      <c r="F328" s="58" t="s">
        <v>1121</v>
      </c>
      <c r="G328" s="63"/>
      <c r="H328" s="65">
        <v>883000</v>
      </c>
      <c r="I328" s="69" t="s">
        <v>845</v>
      </c>
      <c r="J328" s="62" t="s">
        <v>672</v>
      </c>
    </row>
    <row r="329" spans="2:10">
      <c r="B329" s="56" t="s">
        <v>843</v>
      </c>
      <c r="C329" s="70" t="s">
        <v>1112</v>
      </c>
      <c r="D329" s="58" t="s">
        <v>965</v>
      </c>
      <c r="E329" s="229" t="s">
        <v>1109</v>
      </c>
      <c r="F329" s="58" t="s">
        <v>1122</v>
      </c>
      <c r="G329" s="63"/>
      <c r="H329" s="65">
        <v>883000</v>
      </c>
      <c r="I329" s="69" t="s">
        <v>845</v>
      </c>
      <c r="J329" s="62" t="s">
        <v>672</v>
      </c>
    </row>
    <row r="330" spans="2:10">
      <c r="B330" s="56" t="s">
        <v>843</v>
      </c>
      <c r="C330" s="70" t="s">
        <v>1115</v>
      </c>
      <c r="D330" s="58" t="s">
        <v>965</v>
      </c>
      <c r="E330" s="229" t="s">
        <v>978</v>
      </c>
      <c r="F330" s="58" t="s">
        <v>1123</v>
      </c>
      <c r="G330" s="63"/>
      <c r="H330" s="65">
        <v>883000</v>
      </c>
      <c r="I330" s="69" t="s">
        <v>845</v>
      </c>
      <c r="J330" s="62" t="s">
        <v>672</v>
      </c>
    </row>
    <row r="331" spans="2:10">
      <c r="B331" s="56" t="s">
        <v>843</v>
      </c>
      <c r="C331" s="70" t="s">
        <v>1112</v>
      </c>
      <c r="D331" s="58" t="s">
        <v>965</v>
      </c>
      <c r="E331" s="229" t="s">
        <v>1054</v>
      </c>
      <c r="F331" s="58" t="s">
        <v>1124</v>
      </c>
      <c r="G331" s="63"/>
      <c r="H331" s="65">
        <v>883000</v>
      </c>
      <c r="I331" s="69" t="s">
        <v>845</v>
      </c>
      <c r="J331" s="62" t="s">
        <v>672</v>
      </c>
    </row>
    <row r="332" spans="2:10">
      <c r="B332" s="56" t="s">
        <v>843</v>
      </c>
      <c r="C332" s="70" t="s">
        <v>1115</v>
      </c>
      <c r="D332" s="58" t="s">
        <v>965</v>
      </c>
      <c r="E332" s="229">
        <v>45614</v>
      </c>
      <c r="F332" s="58" t="s">
        <v>1125</v>
      </c>
      <c r="G332" s="63"/>
      <c r="H332" s="65">
        <v>883000</v>
      </c>
      <c r="I332" s="69" t="s">
        <v>845</v>
      </c>
      <c r="J332" s="62" t="s">
        <v>672</v>
      </c>
    </row>
    <row r="333" spans="2:10">
      <c r="B333" s="56" t="s">
        <v>843</v>
      </c>
      <c r="C333" s="70" t="s">
        <v>983</v>
      </c>
      <c r="D333" s="58" t="s">
        <v>965</v>
      </c>
      <c r="E333" s="229">
        <v>45561</v>
      </c>
      <c r="F333" s="58" t="s">
        <v>1126</v>
      </c>
      <c r="G333" s="63"/>
      <c r="H333" s="65">
        <v>1635000</v>
      </c>
      <c r="I333" s="69" t="s">
        <v>845</v>
      </c>
      <c r="J333" s="62" t="s">
        <v>672</v>
      </c>
    </row>
    <row r="334" spans="2:10">
      <c r="B334" s="56" t="s">
        <v>843</v>
      </c>
      <c r="C334" s="70" t="s">
        <v>983</v>
      </c>
      <c r="D334" s="58" t="s">
        <v>965</v>
      </c>
      <c r="E334" s="229">
        <v>45561</v>
      </c>
      <c r="F334" s="58" t="s">
        <v>1126</v>
      </c>
      <c r="G334" s="63"/>
      <c r="H334" s="65">
        <v>820000</v>
      </c>
      <c r="I334" s="69" t="s">
        <v>845</v>
      </c>
      <c r="J334" s="62" t="s">
        <v>672</v>
      </c>
    </row>
    <row r="335" spans="2:10">
      <c r="B335" s="56" t="s">
        <v>843</v>
      </c>
      <c r="C335" s="70" t="s">
        <v>983</v>
      </c>
      <c r="D335" s="58" t="s">
        <v>965</v>
      </c>
      <c r="E335" s="229">
        <v>45561</v>
      </c>
      <c r="F335" s="58" t="s">
        <v>1126</v>
      </c>
      <c r="G335" s="63"/>
      <c r="H335" s="65">
        <v>790000</v>
      </c>
      <c r="I335" s="69" t="s">
        <v>845</v>
      </c>
      <c r="J335" s="62" t="s">
        <v>672</v>
      </c>
    </row>
    <row r="336" spans="2:10">
      <c r="B336" s="56" t="s">
        <v>843</v>
      </c>
      <c r="C336" s="70" t="s">
        <v>983</v>
      </c>
      <c r="D336" s="58" t="s">
        <v>965</v>
      </c>
      <c r="E336" s="229">
        <v>45561</v>
      </c>
      <c r="F336" s="58" t="s">
        <v>1126</v>
      </c>
      <c r="G336" s="63"/>
      <c r="H336" s="65">
        <v>1870000</v>
      </c>
      <c r="I336" s="69" t="s">
        <v>845</v>
      </c>
      <c r="J336" s="62" t="s">
        <v>672</v>
      </c>
    </row>
    <row r="337" spans="2:10">
      <c r="B337" s="56" t="s">
        <v>843</v>
      </c>
      <c r="C337" s="70" t="s">
        <v>983</v>
      </c>
      <c r="D337" s="58" t="s">
        <v>965</v>
      </c>
      <c r="E337" s="229" t="s">
        <v>1032</v>
      </c>
      <c r="F337" s="58" t="s">
        <v>1127</v>
      </c>
      <c r="G337" s="63"/>
      <c r="H337" s="65">
        <v>6790000</v>
      </c>
      <c r="I337" s="69" t="s">
        <v>845</v>
      </c>
      <c r="J337" s="62" t="s">
        <v>672</v>
      </c>
    </row>
    <row r="338" spans="2:10">
      <c r="B338" s="56" t="s">
        <v>843</v>
      </c>
      <c r="C338" s="70" t="s">
        <v>971</v>
      </c>
      <c r="D338" s="58" t="s">
        <v>965</v>
      </c>
      <c r="E338" s="229">
        <v>45322</v>
      </c>
      <c r="F338" s="58" t="s">
        <v>1128</v>
      </c>
      <c r="G338" s="63"/>
      <c r="H338" s="65">
        <v>1065270</v>
      </c>
      <c r="I338" s="69" t="s">
        <v>845</v>
      </c>
      <c r="J338" s="62" t="s">
        <v>672</v>
      </c>
    </row>
    <row r="339" spans="2:10">
      <c r="B339" s="56" t="s">
        <v>843</v>
      </c>
      <c r="C339" s="70" t="s">
        <v>971</v>
      </c>
      <c r="D339" s="58" t="s">
        <v>965</v>
      </c>
      <c r="E339" s="229" t="s">
        <v>1032</v>
      </c>
      <c r="F339" s="58" t="s">
        <v>1129</v>
      </c>
      <c r="G339" s="63"/>
      <c r="H339" s="65">
        <v>1171797</v>
      </c>
      <c r="I339" s="69" t="s">
        <v>845</v>
      </c>
      <c r="J339" s="62" t="s">
        <v>672</v>
      </c>
    </row>
    <row r="340" spans="2:10">
      <c r="B340" s="56" t="s">
        <v>843</v>
      </c>
      <c r="C340" s="70" t="s">
        <v>971</v>
      </c>
      <c r="D340" s="58" t="s">
        <v>965</v>
      </c>
      <c r="E340" s="229" t="s">
        <v>1004</v>
      </c>
      <c r="F340" s="58" t="s">
        <v>1130</v>
      </c>
      <c r="G340" s="63"/>
      <c r="H340" s="65">
        <v>1278325</v>
      </c>
      <c r="I340" s="69" t="s">
        <v>845</v>
      </c>
      <c r="J340" s="62" t="s">
        <v>672</v>
      </c>
    </row>
    <row r="341" spans="2:10">
      <c r="B341" s="56" t="s">
        <v>843</v>
      </c>
      <c r="C341" s="70" t="s">
        <v>971</v>
      </c>
      <c r="D341" s="58" t="s">
        <v>965</v>
      </c>
      <c r="E341" s="229" t="s">
        <v>1131</v>
      </c>
      <c r="F341" s="58" t="s">
        <v>1132</v>
      </c>
      <c r="G341" s="63"/>
      <c r="H341" s="65">
        <v>700000</v>
      </c>
      <c r="I341" s="69" t="s">
        <v>845</v>
      </c>
      <c r="J341" s="62" t="s">
        <v>672</v>
      </c>
    </row>
    <row r="342" spans="2:10">
      <c r="B342" s="56" t="s">
        <v>843</v>
      </c>
      <c r="C342" s="70" t="s">
        <v>971</v>
      </c>
      <c r="D342" s="58" t="s">
        <v>965</v>
      </c>
      <c r="E342" s="229" t="s">
        <v>1091</v>
      </c>
      <c r="F342" s="58" t="s">
        <v>1133</v>
      </c>
      <c r="G342" s="63"/>
      <c r="H342" s="65">
        <v>1065270</v>
      </c>
      <c r="I342" s="69" t="s">
        <v>845</v>
      </c>
      <c r="J342" s="62" t="s">
        <v>672</v>
      </c>
    </row>
    <row r="343" spans="2:10">
      <c r="B343" s="56" t="s">
        <v>843</v>
      </c>
      <c r="C343" s="70" t="s">
        <v>1134</v>
      </c>
      <c r="D343" s="58" t="s">
        <v>965</v>
      </c>
      <c r="E343" s="229" t="s">
        <v>1135</v>
      </c>
      <c r="F343" s="58" t="s">
        <v>1136</v>
      </c>
      <c r="G343" s="63"/>
      <c r="H343" s="65">
        <v>100000</v>
      </c>
      <c r="I343" s="69" t="s">
        <v>845</v>
      </c>
      <c r="J343" s="62" t="s">
        <v>672</v>
      </c>
    </row>
    <row r="344" spans="2:10">
      <c r="B344" s="56" t="s">
        <v>843</v>
      </c>
      <c r="C344" s="70" t="s">
        <v>1134</v>
      </c>
      <c r="D344" s="58" t="s">
        <v>965</v>
      </c>
      <c r="E344" s="229" t="s">
        <v>1137</v>
      </c>
      <c r="F344" s="58" t="s">
        <v>1136</v>
      </c>
      <c r="G344" s="63"/>
      <c r="H344" s="65">
        <v>152750</v>
      </c>
      <c r="I344" s="69" t="s">
        <v>845</v>
      </c>
      <c r="J344" s="62" t="s">
        <v>672</v>
      </c>
    </row>
    <row r="345" spans="2:10">
      <c r="B345" s="56" t="s">
        <v>843</v>
      </c>
      <c r="C345" s="70" t="s">
        <v>971</v>
      </c>
      <c r="D345" s="58" t="s">
        <v>965</v>
      </c>
      <c r="E345" s="229">
        <v>45380</v>
      </c>
      <c r="F345" s="58" t="s">
        <v>1138</v>
      </c>
      <c r="G345" s="63"/>
      <c r="H345" s="65">
        <v>1065270</v>
      </c>
      <c r="I345" s="69" t="s">
        <v>845</v>
      </c>
      <c r="J345" s="62" t="s">
        <v>672</v>
      </c>
    </row>
    <row r="346" spans="2:10">
      <c r="B346" s="56" t="s">
        <v>843</v>
      </c>
      <c r="C346" s="70" t="s">
        <v>971</v>
      </c>
      <c r="D346" s="58" t="s">
        <v>965</v>
      </c>
      <c r="E346" s="229">
        <v>45626</v>
      </c>
      <c r="F346" s="58" t="s">
        <v>1139</v>
      </c>
      <c r="G346" s="63"/>
      <c r="H346" s="65">
        <v>1171797</v>
      </c>
      <c r="I346" s="69" t="s">
        <v>845</v>
      </c>
      <c r="J346" s="62" t="s">
        <v>672</v>
      </c>
    </row>
    <row r="347" spans="2:10">
      <c r="B347" s="56" t="s">
        <v>843</v>
      </c>
      <c r="C347" s="70" t="s">
        <v>971</v>
      </c>
      <c r="D347" s="58" t="s">
        <v>965</v>
      </c>
      <c r="E347" s="229">
        <v>45596</v>
      </c>
      <c r="F347" s="58" t="s">
        <v>1140</v>
      </c>
      <c r="G347" s="63"/>
      <c r="H347" s="65">
        <v>1171797</v>
      </c>
      <c r="I347" s="69" t="s">
        <v>845</v>
      </c>
      <c r="J347" s="62" t="s">
        <v>672</v>
      </c>
    </row>
    <row r="348" spans="2:10">
      <c r="B348" s="56" t="s">
        <v>843</v>
      </c>
      <c r="C348" s="70" t="s">
        <v>974</v>
      </c>
      <c r="D348" s="58" t="s">
        <v>965</v>
      </c>
      <c r="E348" s="229">
        <v>45304</v>
      </c>
      <c r="F348" s="58" t="s">
        <v>1141</v>
      </c>
      <c r="G348" s="63"/>
      <c r="H348" s="65">
        <v>50000</v>
      </c>
      <c r="I348" s="69" t="s">
        <v>845</v>
      </c>
      <c r="J348" s="62" t="s">
        <v>672</v>
      </c>
    </row>
    <row r="349" spans="2:10">
      <c r="B349" s="56" t="s">
        <v>843</v>
      </c>
      <c r="C349" s="70" t="s">
        <v>974</v>
      </c>
      <c r="D349" s="58" t="s">
        <v>965</v>
      </c>
      <c r="E349" s="229" t="s">
        <v>1142</v>
      </c>
      <c r="F349" s="58" t="s">
        <v>1141</v>
      </c>
      <c r="G349" s="63"/>
      <c r="H349" s="65">
        <v>200000</v>
      </c>
      <c r="I349" s="69" t="s">
        <v>845</v>
      </c>
      <c r="J349" s="62" t="s">
        <v>672</v>
      </c>
    </row>
    <row r="350" spans="2:10">
      <c r="B350" s="56" t="s">
        <v>843</v>
      </c>
      <c r="C350" s="70" t="s">
        <v>974</v>
      </c>
      <c r="D350" s="58" t="s">
        <v>965</v>
      </c>
      <c r="E350" s="229" t="s">
        <v>1004</v>
      </c>
      <c r="F350" s="58" t="s">
        <v>1141</v>
      </c>
      <c r="G350" s="63"/>
      <c r="H350" s="65">
        <v>200000</v>
      </c>
      <c r="I350" s="69" t="s">
        <v>845</v>
      </c>
      <c r="J350" s="62" t="s">
        <v>672</v>
      </c>
    </row>
    <row r="351" spans="2:10">
      <c r="B351" s="56" t="s">
        <v>843</v>
      </c>
      <c r="C351" s="70" t="s">
        <v>974</v>
      </c>
      <c r="D351" s="58" t="s">
        <v>965</v>
      </c>
      <c r="E351" s="229" t="s">
        <v>1004</v>
      </c>
      <c r="F351" s="58" t="s">
        <v>1141</v>
      </c>
      <c r="G351" s="63"/>
      <c r="H351" s="65">
        <v>50000</v>
      </c>
      <c r="I351" s="69" t="s">
        <v>845</v>
      </c>
      <c r="J351" s="62" t="s">
        <v>672</v>
      </c>
    </row>
    <row r="352" spans="2:10">
      <c r="B352" s="56" t="s">
        <v>843</v>
      </c>
      <c r="C352" s="70" t="s">
        <v>974</v>
      </c>
      <c r="D352" s="58" t="s">
        <v>965</v>
      </c>
      <c r="E352" s="229" t="s">
        <v>1131</v>
      </c>
      <c r="F352" s="58" t="s">
        <v>1141</v>
      </c>
      <c r="G352" s="63"/>
      <c r="H352" s="65">
        <v>200000</v>
      </c>
      <c r="I352" s="69" t="s">
        <v>845</v>
      </c>
      <c r="J352" s="62" t="s">
        <v>672</v>
      </c>
    </row>
    <row r="353" spans="2:10">
      <c r="B353" s="56" t="s">
        <v>843</v>
      </c>
      <c r="C353" s="70" t="s">
        <v>971</v>
      </c>
      <c r="D353" s="58" t="s">
        <v>965</v>
      </c>
      <c r="E353" s="229" t="s">
        <v>1143</v>
      </c>
      <c r="F353" s="58" t="s">
        <v>1144</v>
      </c>
      <c r="G353" s="63"/>
      <c r="H353" s="65">
        <v>100000</v>
      </c>
      <c r="I353" s="69" t="s">
        <v>845</v>
      </c>
      <c r="J353" s="62" t="s">
        <v>672</v>
      </c>
    </row>
    <row r="354" spans="2:10">
      <c r="B354" s="56" t="s">
        <v>843</v>
      </c>
      <c r="C354" s="70" t="s">
        <v>974</v>
      </c>
      <c r="D354" s="58" t="s">
        <v>965</v>
      </c>
      <c r="E354" s="229" t="s">
        <v>1145</v>
      </c>
      <c r="F354" s="58" t="s">
        <v>1146</v>
      </c>
      <c r="G354" s="63"/>
      <c r="H354" s="65">
        <v>110000</v>
      </c>
      <c r="I354" s="69" t="s">
        <v>845</v>
      </c>
      <c r="J354" s="62" t="s">
        <v>672</v>
      </c>
    </row>
    <row r="355" spans="2:10">
      <c r="B355" s="56" t="s">
        <v>843</v>
      </c>
      <c r="C355" s="70" t="s">
        <v>974</v>
      </c>
      <c r="D355" s="58" t="s">
        <v>965</v>
      </c>
      <c r="E355" s="229" t="s">
        <v>1002</v>
      </c>
      <c r="F355" s="58" t="s">
        <v>1147</v>
      </c>
      <c r="G355" s="63"/>
      <c r="H355" s="65">
        <v>60000</v>
      </c>
      <c r="I355" s="69" t="s">
        <v>845</v>
      </c>
      <c r="J355" s="62" t="s">
        <v>672</v>
      </c>
    </row>
    <row r="356" spans="2:10">
      <c r="B356" s="56" t="s">
        <v>843</v>
      </c>
      <c r="C356" s="70" t="s">
        <v>974</v>
      </c>
      <c r="D356" s="58" t="s">
        <v>965</v>
      </c>
      <c r="E356" s="229" t="s">
        <v>1002</v>
      </c>
      <c r="F356" s="58" t="s">
        <v>1148</v>
      </c>
      <c r="G356" s="63"/>
      <c r="H356" s="65">
        <v>20000</v>
      </c>
      <c r="I356" s="69" t="s">
        <v>845</v>
      </c>
      <c r="J356" s="62" t="s">
        <v>672</v>
      </c>
    </row>
    <row r="357" spans="2:10">
      <c r="B357" s="56" t="s">
        <v>843</v>
      </c>
      <c r="C357" s="70" t="s">
        <v>974</v>
      </c>
      <c r="D357" s="58" t="s">
        <v>965</v>
      </c>
      <c r="E357" s="229">
        <v>45547</v>
      </c>
      <c r="F357" s="58" t="s">
        <v>1149</v>
      </c>
      <c r="G357" s="63"/>
      <c r="H357" s="65">
        <v>60000</v>
      </c>
      <c r="I357" s="69" t="s">
        <v>845</v>
      </c>
      <c r="J357" s="62" t="s">
        <v>672</v>
      </c>
    </row>
    <row r="358" spans="2:10">
      <c r="B358" s="56" t="s">
        <v>843</v>
      </c>
      <c r="C358" s="70" t="s">
        <v>974</v>
      </c>
      <c r="D358" s="58" t="s">
        <v>965</v>
      </c>
      <c r="E358" s="229">
        <v>45562</v>
      </c>
      <c r="F358" s="58" t="s">
        <v>1150</v>
      </c>
      <c r="G358" s="63"/>
      <c r="H358" s="65">
        <v>70000</v>
      </c>
      <c r="I358" s="69" t="s">
        <v>845</v>
      </c>
      <c r="J358" s="62" t="s">
        <v>672</v>
      </c>
    </row>
    <row r="359" spans="2:10">
      <c r="B359" s="56" t="s">
        <v>843</v>
      </c>
      <c r="C359" s="70" t="s">
        <v>974</v>
      </c>
      <c r="D359" s="58" t="s">
        <v>965</v>
      </c>
      <c r="E359" s="229">
        <v>45562</v>
      </c>
      <c r="F359" s="58" t="s">
        <v>1150</v>
      </c>
      <c r="G359" s="63"/>
      <c r="H359" s="65">
        <v>70000</v>
      </c>
      <c r="I359" s="69" t="s">
        <v>845</v>
      </c>
      <c r="J359" s="62" t="s">
        <v>672</v>
      </c>
    </row>
    <row r="360" spans="2:10">
      <c r="B360" s="56" t="s">
        <v>843</v>
      </c>
      <c r="C360" s="70" t="s">
        <v>974</v>
      </c>
      <c r="D360" s="58" t="s">
        <v>965</v>
      </c>
      <c r="E360" s="229" t="s">
        <v>1145</v>
      </c>
      <c r="F360" s="58" t="s">
        <v>1151</v>
      </c>
      <c r="G360" s="63"/>
      <c r="H360" s="65">
        <v>160000</v>
      </c>
      <c r="I360" s="69" t="s">
        <v>845</v>
      </c>
      <c r="J360" s="62" t="s">
        <v>672</v>
      </c>
    </row>
    <row r="361" spans="2:10">
      <c r="B361" s="56" t="s">
        <v>843</v>
      </c>
      <c r="C361" s="70" t="s">
        <v>974</v>
      </c>
      <c r="D361" s="58" t="s">
        <v>965</v>
      </c>
      <c r="E361" s="229">
        <v>45562</v>
      </c>
      <c r="F361" s="58" t="s">
        <v>1152</v>
      </c>
      <c r="G361" s="63"/>
      <c r="H361" s="65">
        <v>185000</v>
      </c>
      <c r="I361" s="69" t="s">
        <v>845</v>
      </c>
      <c r="J361" s="62" t="s">
        <v>672</v>
      </c>
    </row>
    <row r="362" spans="2:10">
      <c r="B362" s="56" t="s">
        <v>843</v>
      </c>
      <c r="C362" s="70" t="s">
        <v>974</v>
      </c>
      <c r="D362" s="58" t="s">
        <v>965</v>
      </c>
      <c r="E362" s="229">
        <v>45382</v>
      </c>
      <c r="F362" s="58" t="s">
        <v>1153</v>
      </c>
      <c r="G362" s="63"/>
      <c r="H362" s="65">
        <v>330000</v>
      </c>
      <c r="I362" s="69" t="s">
        <v>845</v>
      </c>
      <c r="J362" s="62" t="s">
        <v>672</v>
      </c>
    </row>
    <row r="363" spans="2:10">
      <c r="B363" s="56" t="s">
        <v>843</v>
      </c>
      <c r="C363" s="70" t="s">
        <v>974</v>
      </c>
      <c r="D363" s="58" t="s">
        <v>965</v>
      </c>
      <c r="E363" s="229" t="s">
        <v>1004</v>
      </c>
      <c r="F363" s="58" t="s">
        <v>1154</v>
      </c>
      <c r="G363" s="63"/>
      <c r="H363" s="65">
        <v>450000</v>
      </c>
      <c r="I363" s="69" t="s">
        <v>845</v>
      </c>
      <c r="J363" s="62" t="s">
        <v>672</v>
      </c>
    </row>
    <row r="364" spans="2:10">
      <c r="B364" s="56" t="s">
        <v>843</v>
      </c>
      <c r="C364" s="70" t="s">
        <v>974</v>
      </c>
      <c r="D364" s="58" t="s">
        <v>965</v>
      </c>
      <c r="E364" s="229">
        <v>45580</v>
      </c>
      <c r="F364" s="58" t="s">
        <v>1155</v>
      </c>
      <c r="G364" s="63"/>
      <c r="H364" s="65">
        <v>85000</v>
      </c>
      <c r="I364" s="69" t="s">
        <v>845</v>
      </c>
      <c r="J364" s="62" t="s">
        <v>672</v>
      </c>
    </row>
    <row r="365" spans="2:10">
      <c r="B365" s="56" t="s">
        <v>843</v>
      </c>
      <c r="C365" s="70" t="s">
        <v>974</v>
      </c>
      <c r="D365" s="58" t="s">
        <v>965</v>
      </c>
      <c r="E365" s="229">
        <v>45624</v>
      </c>
      <c r="F365" s="58" t="s">
        <v>1156</v>
      </c>
      <c r="G365" s="63"/>
      <c r="H365" s="65">
        <v>90000</v>
      </c>
      <c r="I365" s="69" t="s">
        <v>845</v>
      </c>
      <c r="J365" s="62" t="s">
        <v>672</v>
      </c>
    </row>
    <row r="366" spans="2:10">
      <c r="B366" s="56" t="s">
        <v>843</v>
      </c>
      <c r="C366" s="70" t="s">
        <v>974</v>
      </c>
      <c r="D366" s="58" t="s">
        <v>965</v>
      </c>
      <c r="E366" s="229" t="s">
        <v>1032</v>
      </c>
      <c r="F366" s="58" t="s">
        <v>1157</v>
      </c>
      <c r="G366" s="63"/>
      <c r="H366" s="65">
        <v>545000</v>
      </c>
      <c r="I366" s="69" t="s">
        <v>845</v>
      </c>
      <c r="J366" s="62" t="s">
        <v>672</v>
      </c>
    </row>
    <row r="367" spans="2:10">
      <c r="B367" s="56" t="s">
        <v>843</v>
      </c>
      <c r="C367" s="70" t="s">
        <v>974</v>
      </c>
      <c r="D367" s="58" t="s">
        <v>965</v>
      </c>
      <c r="E367" s="229" t="s">
        <v>1032</v>
      </c>
      <c r="F367" s="58" t="s">
        <v>1157</v>
      </c>
      <c r="G367" s="63"/>
      <c r="H367" s="65">
        <v>1580000</v>
      </c>
      <c r="I367" s="69" t="s">
        <v>845</v>
      </c>
      <c r="J367" s="62" t="s">
        <v>672</v>
      </c>
    </row>
    <row r="368" spans="2:10">
      <c r="B368" s="56" t="s">
        <v>843</v>
      </c>
      <c r="C368" s="70" t="s">
        <v>974</v>
      </c>
      <c r="D368" s="58" t="s">
        <v>965</v>
      </c>
      <c r="E368" s="229">
        <v>45626</v>
      </c>
      <c r="F368" s="58" t="s">
        <v>1158</v>
      </c>
      <c r="G368" s="63"/>
      <c r="H368" s="65">
        <v>640000</v>
      </c>
      <c r="I368" s="69" t="s">
        <v>845</v>
      </c>
      <c r="J368" s="62" t="s">
        <v>672</v>
      </c>
    </row>
    <row r="369" spans="2:10">
      <c r="B369" s="56" t="s">
        <v>843</v>
      </c>
      <c r="C369" s="70" t="s">
        <v>974</v>
      </c>
      <c r="D369" s="58" t="s">
        <v>965</v>
      </c>
      <c r="E369" s="229" t="s">
        <v>1039</v>
      </c>
      <c r="F369" s="58" t="s">
        <v>1159</v>
      </c>
      <c r="G369" s="63"/>
      <c r="H369" s="65">
        <v>460000</v>
      </c>
      <c r="I369" s="69" t="s">
        <v>845</v>
      </c>
      <c r="J369" s="62" t="s">
        <v>672</v>
      </c>
    </row>
    <row r="370" spans="2:10">
      <c r="B370" s="56" t="s">
        <v>843</v>
      </c>
      <c r="C370" s="70" t="s">
        <v>974</v>
      </c>
      <c r="D370" s="58" t="s">
        <v>965</v>
      </c>
      <c r="E370" s="229" t="s">
        <v>1101</v>
      </c>
      <c r="F370" s="58" t="s">
        <v>1160</v>
      </c>
      <c r="G370" s="63"/>
      <c r="H370" s="65">
        <v>1326000</v>
      </c>
      <c r="I370" s="69" t="s">
        <v>845</v>
      </c>
      <c r="J370" s="62" t="s">
        <v>672</v>
      </c>
    </row>
    <row r="371" spans="2:10">
      <c r="B371" s="56" t="s">
        <v>843</v>
      </c>
      <c r="C371" s="70" t="s">
        <v>971</v>
      </c>
      <c r="D371" s="58" t="s">
        <v>965</v>
      </c>
      <c r="E371" s="229" t="s">
        <v>1091</v>
      </c>
      <c r="F371" s="58" t="s">
        <v>1161</v>
      </c>
      <c r="G371" s="63"/>
      <c r="H371" s="65">
        <v>2000000</v>
      </c>
      <c r="I371" s="69" t="s">
        <v>845</v>
      </c>
      <c r="J371" s="62" t="s">
        <v>672</v>
      </c>
    </row>
    <row r="372" spans="2:10">
      <c r="B372" s="56" t="s">
        <v>843</v>
      </c>
      <c r="C372" s="70" t="s">
        <v>983</v>
      </c>
      <c r="D372" s="58" t="s">
        <v>965</v>
      </c>
      <c r="E372" s="229" t="s">
        <v>1004</v>
      </c>
      <c r="F372" s="58" t="s">
        <v>1162</v>
      </c>
      <c r="G372" s="63"/>
      <c r="H372" s="65">
        <v>500000</v>
      </c>
      <c r="I372" s="69" t="s">
        <v>845</v>
      </c>
      <c r="J372" s="62" t="s">
        <v>672</v>
      </c>
    </row>
    <row r="373" spans="2:10">
      <c r="B373" s="56" t="s">
        <v>843</v>
      </c>
      <c r="C373" s="70" t="s">
        <v>987</v>
      </c>
      <c r="D373" s="58" t="s">
        <v>965</v>
      </c>
      <c r="E373" s="229">
        <v>45322</v>
      </c>
      <c r="F373" s="58" t="s">
        <v>1163</v>
      </c>
      <c r="G373" s="63"/>
      <c r="H373" s="65">
        <v>350000</v>
      </c>
      <c r="I373" s="69" t="s">
        <v>845</v>
      </c>
      <c r="J373" s="62" t="s">
        <v>672</v>
      </c>
    </row>
    <row r="374" spans="2:10">
      <c r="B374" s="56" t="s">
        <v>843</v>
      </c>
      <c r="C374" s="70" t="s">
        <v>974</v>
      </c>
      <c r="D374" s="58" t="s">
        <v>965</v>
      </c>
      <c r="E374" s="229" t="s">
        <v>978</v>
      </c>
      <c r="F374" s="58" t="s">
        <v>1164</v>
      </c>
      <c r="G374" s="63"/>
      <c r="H374" s="65">
        <v>990000</v>
      </c>
      <c r="I374" s="69" t="s">
        <v>845</v>
      </c>
      <c r="J374" s="62" t="s">
        <v>672</v>
      </c>
    </row>
    <row r="375" spans="2:10">
      <c r="B375" s="56" t="s">
        <v>843</v>
      </c>
      <c r="C375" s="70" t="s">
        <v>983</v>
      </c>
      <c r="D375" s="58" t="s">
        <v>965</v>
      </c>
      <c r="E375" s="229">
        <v>45564</v>
      </c>
      <c r="F375" s="58" t="s">
        <v>1165</v>
      </c>
      <c r="G375" s="63"/>
      <c r="H375" s="65">
        <v>1500000</v>
      </c>
      <c r="I375" s="69" t="s">
        <v>845</v>
      </c>
      <c r="J375" s="62" t="s">
        <v>672</v>
      </c>
    </row>
    <row r="376" spans="2:10">
      <c r="B376" s="56" t="s">
        <v>843</v>
      </c>
      <c r="C376" s="70" t="s">
        <v>974</v>
      </c>
      <c r="D376" s="58" t="s">
        <v>965</v>
      </c>
      <c r="E376" s="229" t="s">
        <v>1052</v>
      </c>
      <c r="F376" s="58" t="s">
        <v>1166</v>
      </c>
      <c r="G376" s="63"/>
      <c r="H376" s="65">
        <v>1150000</v>
      </c>
      <c r="I376" s="69" t="s">
        <v>845</v>
      </c>
      <c r="J376" s="62" t="s">
        <v>672</v>
      </c>
    </row>
    <row r="377" spans="2:10">
      <c r="B377" s="56" t="s">
        <v>843</v>
      </c>
      <c r="C377" s="70" t="s">
        <v>974</v>
      </c>
      <c r="D377" s="58" t="s">
        <v>965</v>
      </c>
      <c r="E377" s="229" t="s">
        <v>1004</v>
      </c>
      <c r="F377" s="58" t="s">
        <v>1166</v>
      </c>
      <c r="G377" s="63"/>
      <c r="H377" s="65">
        <v>9850000</v>
      </c>
      <c r="I377" s="69" t="s">
        <v>845</v>
      </c>
      <c r="J377" s="62" t="s">
        <v>672</v>
      </c>
    </row>
    <row r="378" spans="2:10">
      <c r="B378" s="56" t="s">
        <v>843</v>
      </c>
      <c r="C378" s="70" t="s">
        <v>974</v>
      </c>
      <c r="D378" s="58" t="s">
        <v>965</v>
      </c>
      <c r="E378" s="229" t="s">
        <v>1004</v>
      </c>
      <c r="F378" s="58" t="s">
        <v>1166</v>
      </c>
      <c r="G378" s="63"/>
      <c r="H378" s="65">
        <v>9850000</v>
      </c>
      <c r="I378" s="69" t="s">
        <v>845</v>
      </c>
      <c r="J378" s="62" t="s">
        <v>672</v>
      </c>
    </row>
    <row r="379" spans="2:10">
      <c r="B379" s="56" t="s">
        <v>843</v>
      </c>
      <c r="C379" s="70" t="s">
        <v>974</v>
      </c>
      <c r="D379" s="58" t="s">
        <v>965</v>
      </c>
      <c r="E379" s="229" t="s">
        <v>1004</v>
      </c>
      <c r="F379" s="58" t="s">
        <v>1166</v>
      </c>
      <c r="G379" s="63"/>
      <c r="H379" s="65">
        <v>2780000</v>
      </c>
      <c r="I379" s="69" t="s">
        <v>845</v>
      </c>
      <c r="J379" s="62" t="s">
        <v>672</v>
      </c>
    </row>
    <row r="380" spans="2:10">
      <c r="B380" s="56" t="s">
        <v>843</v>
      </c>
      <c r="C380" s="70" t="s">
        <v>974</v>
      </c>
      <c r="D380" s="58" t="s">
        <v>965</v>
      </c>
      <c r="E380" s="229" t="s">
        <v>1004</v>
      </c>
      <c r="F380" s="58" t="s">
        <v>1166</v>
      </c>
      <c r="G380" s="63"/>
      <c r="H380" s="65">
        <v>9850000</v>
      </c>
      <c r="I380" s="69" t="s">
        <v>845</v>
      </c>
      <c r="J380" s="62" t="s">
        <v>672</v>
      </c>
    </row>
    <row r="381" spans="2:10">
      <c r="B381" s="56" t="s">
        <v>843</v>
      </c>
      <c r="C381" s="70" t="s">
        <v>974</v>
      </c>
      <c r="D381" s="58" t="s">
        <v>965</v>
      </c>
      <c r="E381" s="229" t="s">
        <v>1004</v>
      </c>
      <c r="F381" s="58" t="s">
        <v>1166</v>
      </c>
      <c r="G381" s="63"/>
      <c r="H381" s="65">
        <v>5181000</v>
      </c>
      <c r="I381" s="69" t="s">
        <v>845</v>
      </c>
      <c r="J381" s="62" t="s">
        <v>672</v>
      </c>
    </row>
    <row r="382" spans="2:10">
      <c r="B382" s="56" t="s">
        <v>843</v>
      </c>
      <c r="C382" s="70" t="s">
        <v>974</v>
      </c>
      <c r="D382" s="58" t="s">
        <v>965</v>
      </c>
      <c r="E382" s="229" t="s">
        <v>1004</v>
      </c>
      <c r="F382" s="58" t="s">
        <v>1166</v>
      </c>
      <c r="G382" s="63"/>
      <c r="H382" s="65">
        <v>9850000</v>
      </c>
      <c r="I382" s="69" t="s">
        <v>845</v>
      </c>
      <c r="J382" s="62" t="s">
        <v>672</v>
      </c>
    </row>
    <row r="383" spans="2:10">
      <c r="B383" s="56" t="s">
        <v>843</v>
      </c>
      <c r="C383" s="70" t="s">
        <v>974</v>
      </c>
      <c r="D383" s="58" t="s">
        <v>965</v>
      </c>
      <c r="E383" s="229" t="s">
        <v>1004</v>
      </c>
      <c r="F383" s="58" t="s">
        <v>1166</v>
      </c>
      <c r="G383" s="63"/>
      <c r="H383" s="65">
        <v>6600000</v>
      </c>
      <c r="I383" s="69" t="s">
        <v>845</v>
      </c>
      <c r="J383" s="62" t="s">
        <v>672</v>
      </c>
    </row>
    <row r="384" spans="2:10">
      <c r="B384" s="56" t="s">
        <v>843</v>
      </c>
      <c r="C384" s="70" t="s">
        <v>974</v>
      </c>
      <c r="D384" s="58" t="s">
        <v>965</v>
      </c>
      <c r="E384" s="229" t="s">
        <v>1004</v>
      </c>
      <c r="F384" s="58" t="s">
        <v>1166</v>
      </c>
      <c r="G384" s="63"/>
      <c r="H384" s="65">
        <v>3765000</v>
      </c>
      <c r="I384" s="69" t="s">
        <v>845</v>
      </c>
      <c r="J384" s="62" t="s">
        <v>672</v>
      </c>
    </row>
    <row r="385" spans="2:10">
      <c r="B385" s="56" t="s">
        <v>843</v>
      </c>
      <c r="C385" s="70" t="s">
        <v>971</v>
      </c>
      <c r="D385" s="58" t="s">
        <v>965</v>
      </c>
      <c r="E385" s="229" t="s">
        <v>1004</v>
      </c>
      <c r="F385" s="58" t="s">
        <v>1167</v>
      </c>
      <c r="G385" s="63"/>
      <c r="H385" s="65">
        <v>640000</v>
      </c>
      <c r="I385" s="69" t="s">
        <v>845</v>
      </c>
      <c r="J385" s="62" t="s">
        <v>672</v>
      </c>
    </row>
    <row r="386" spans="2:10">
      <c r="B386" s="56" t="s">
        <v>843</v>
      </c>
      <c r="C386" s="70" t="s">
        <v>974</v>
      </c>
      <c r="D386" s="58" t="s">
        <v>965</v>
      </c>
      <c r="E386" s="229">
        <v>45624</v>
      </c>
      <c r="F386" s="58" t="s">
        <v>1168</v>
      </c>
      <c r="G386" s="63"/>
      <c r="H386" s="65">
        <v>20000</v>
      </c>
      <c r="I386" s="69" t="s">
        <v>845</v>
      </c>
      <c r="J386" s="62" t="s">
        <v>672</v>
      </c>
    </row>
    <row r="387" spans="2:10">
      <c r="B387" s="56" t="s">
        <v>843</v>
      </c>
      <c r="C387" s="70" t="s">
        <v>974</v>
      </c>
      <c r="D387" s="58" t="s">
        <v>965</v>
      </c>
      <c r="E387" s="229" t="s">
        <v>1169</v>
      </c>
      <c r="F387" s="58" t="s">
        <v>1170</v>
      </c>
      <c r="G387" s="63"/>
      <c r="H387" s="65">
        <v>25000</v>
      </c>
      <c r="I387" s="69" t="s">
        <v>845</v>
      </c>
      <c r="J387" s="62" t="s">
        <v>672</v>
      </c>
    </row>
    <row r="388" spans="2:10">
      <c r="B388" s="56" t="s">
        <v>843</v>
      </c>
      <c r="C388" s="70" t="s">
        <v>974</v>
      </c>
      <c r="D388" s="58" t="s">
        <v>965</v>
      </c>
      <c r="E388" s="229" t="s">
        <v>1171</v>
      </c>
      <c r="F388" s="58" t="s">
        <v>1172</v>
      </c>
      <c r="G388" s="63"/>
      <c r="H388" s="65">
        <v>35000</v>
      </c>
      <c r="I388" s="69" t="s">
        <v>845</v>
      </c>
      <c r="J388" s="62" t="s">
        <v>672</v>
      </c>
    </row>
    <row r="389" spans="2:10">
      <c r="B389" s="56" t="s">
        <v>843</v>
      </c>
      <c r="C389" s="70" t="s">
        <v>974</v>
      </c>
      <c r="D389" s="58" t="s">
        <v>965</v>
      </c>
      <c r="E389" s="229">
        <v>45618</v>
      </c>
      <c r="F389" s="58" t="s">
        <v>1173</v>
      </c>
      <c r="G389" s="63"/>
      <c r="H389" s="65">
        <v>22000</v>
      </c>
      <c r="I389" s="69" t="s">
        <v>845</v>
      </c>
      <c r="J389" s="62" t="s">
        <v>672</v>
      </c>
    </row>
    <row r="390" spans="2:10">
      <c r="B390" s="56" t="s">
        <v>843</v>
      </c>
      <c r="C390" s="70" t="s">
        <v>974</v>
      </c>
      <c r="D390" s="58" t="s">
        <v>965</v>
      </c>
      <c r="E390" s="229" t="s">
        <v>1054</v>
      </c>
      <c r="F390" s="58" t="s">
        <v>1174</v>
      </c>
      <c r="G390" s="63"/>
      <c r="H390" s="65">
        <v>25000</v>
      </c>
      <c r="I390" s="69" t="s">
        <v>845</v>
      </c>
      <c r="J390" s="62" t="s">
        <v>672</v>
      </c>
    </row>
    <row r="391" spans="2:10">
      <c r="B391" s="56" t="s">
        <v>843</v>
      </c>
      <c r="C391" s="70" t="s">
        <v>974</v>
      </c>
      <c r="D391" s="58" t="s">
        <v>965</v>
      </c>
      <c r="E391" s="229">
        <v>45565</v>
      </c>
      <c r="F391" s="58" t="s">
        <v>1175</v>
      </c>
      <c r="G391" s="63"/>
      <c r="H391" s="65">
        <v>250000</v>
      </c>
      <c r="I391" s="69" t="s">
        <v>845</v>
      </c>
      <c r="J391" s="62" t="s">
        <v>672</v>
      </c>
    </row>
    <row r="392" spans="2:10">
      <c r="B392" s="56" t="s">
        <v>843</v>
      </c>
      <c r="C392" s="70" t="s">
        <v>974</v>
      </c>
      <c r="D392" s="58" t="s">
        <v>965</v>
      </c>
      <c r="E392" s="229" t="s">
        <v>993</v>
      </c>
      <c r="F392" s="58" t="s">
        <v>1176</v>
      </c>
      <c r="G392" s="63"/>
      <c r="H392" s="65">
        <v>124800</v>
      </c>
      <c r="I392" s="69" t="s">
        <v>845</v>
      </c>
      <c r="J392" s="62" t="s">
        <v>672</v>
      </c>
    </row>
    <row r="393" spans="2:10">
      <c r="B393" s="56" t="s">
        <v>843</v>
      </c>
      <c r="C393" s="70" t="s">
        <v>974</v>
      </c>
      <c r="D393" s="58" t="s">
        <v>965</v>
      </c>
      <c r="E393" s="229">
        <v>45547</v>
      </c>
      <c r="F393" s="58" t="s">
        <v>1177</v>
      </c>
      <c r="G393" s="63"/>
      <c r="H393" s="65">
        <v>129000</v>
      </c>
      <c r="I393" s="69" t="s">
        <v>845</v>
      </c>
      <c r="J393" s="62" t="s">
        <v>672</v>
      </c>
    </row>
    <row r="394" spans="2:10">
      <c r="B394" s="56" t="s">
        <v>843</v>
      </c>
      <c r="C394" s="70" t="s">
        <v>974</v>
      </c>
      <c r="D394" s="58" t="s">
        <v>965</v>
      </c>
      <c r="E394" s="229" t="s">
        <v>1106</v>
      </c>
      <c r="F394" s="58" t="s">
        <v>1178</v>
      </c>
      <c r="G394" s="63"/>
      <c r="H394" s="65">
        <v>124000</v>
      </c>
      <c r="I394" s="69" t="s">
        <v>845</v>
      </c>
      <c r="J394" s="62" t="s">
        <v>672</v>
      </c>
    </row>
    <row r="395" spans="2:10">
      <c r="B395" s="56" t="s">
        <v>843</v>
      </c>
      <c r="C395" s="70" t="s">
        <v>974</v>
      </c>
      <c r="D395" s="58" t="s">
        <v>965</v>
      </c>
      <c r="E395" s="229" t="s">
        <v>1052</v>
      </c>
      <c r="F395" s="58" t="s">
        <v>1179</v>
      </c>
      <c r="G395" s="63"/>
      <c r="H395" s="65">
        <v>15000</v>
      </c>
      <c r="I395" s="69" t="s">
        <v>845</v>
      </c>
      <c r="J395" s="62" t="s">
        <v>672</v>
      </c>
    </row>
    <row r="396" spans="2:10">
      <c r="B396" s="56" t="s">
        <v>843</v>
      </c>
      <c r="C396" s="70" t="s">
        <v>969</v>
      </c>
      <c r="D396" s="58" t="s">
        <v>965</v>
      </c>
      <c r="E396" s="229">
        <v>45618</v>
      </c>
      <c r="F396" s="58" t="s">
        <v>1180</v>
      </c>
      <c r="G396" s="63"/>
      <c r="H396" s="65">
        <v>35000</v>
      </c>
      <c r="I396" s="69" t="s">
        <v>845</v>
      </c>
      <c r="J396" s="62" t="s">
        <v>672</v>
      </c>
    </row>
    <row r="397" spans="2:10">
      <c r="B397" s="56" t="s">
        <v>843</v>
      </c>
      <c r="C397" s="70" t="s">
        <v>1181</v>
      </c>
      <c r="D397" s="58" t="s">
        <v>965</v>
      </c>
      <c r="E397" s="229" t="s">
        <v>1004</v>
      </c>
      <c r="F397" s="58" t="s">
        <v>1182</v>
      </c>
      <c r="G397" s="63"/>
      <c r="H397" s="65">
        <v>45000</v>
      </c>
      <c r="I397" s="69" t="s">
        <v>845</v>
      </c>
      <c r="J397" s="62" t="s">
        <v>672</v>
      </c>
    </row>
    <row r="398" spans="2:10">
      <c r="B398" s="56" t="s">
        <v>843</v>
      </c>
      <c r="C398" s="70" t="s">
        <v>974</v>
      </c>
      <c r="D398" s="58" t="s">
        <v>965</v>
      </c>
      <c r="E398" s="229">
        <v>45322</v>
      </c>
      <c r="F398" s="58" t="s">
        <v>1183</v>
      </c>
      <c r="G398" s="63"/>
      <c r="H398" s="65">
        <v>1155000</v>
      </c>
      <c r="I398" s="69" t="s">
        <v>845</v>
      </c>
      <c r="J398" s="62" t="s">
        <v>672</v>
      </c>
    </row>
    <row r="399" spans="2:10">
      <c r="B399" s="56" t="s">
        <v>843</v>
      </c>
      <c r="C399" s="70" t="s">
        <v>974</v>
      </c>
      <c r="D399" s="58" t="s">
        <v>965</v>
      </c>
      <c r="E399" s="229">
        <v>45322</v>
      </c>
      <c r="F399" s="58" t="s">
        <v>1184</v>
      </c>
      <c r="G399" s="63"/>
      <c r="H399" s="65">
        <v>1260000</v>
      </c>
      <c r="I399" s="69" t="s">
        <v>845</v>
      </c>
      <c r="J399" s="62" t="s">
        <v>672</v>
      </c>
    </row>
    <row r="400" spans="2:10">
      <c r="B400" s="56" t="s">
        <v>843</v>
      </c>
      <c r="C400" s="70" t="s">
        <v>974</v>
      </c>
      <c r="D400" s="58" t="s">
        <v>965</v>
      </c>
      <c r="E400" s="229">
        <v>45322</v>
      </c>
      <c r="F400" s="58" t="s">
        <v>1185</v>
      </c>
      <c r="G400" s="63"/>
      <c r="H400" s="65">
        <v>6510000</v>
      </c>
      <c r="I400" s="69" t="s">
        <v>845</v>
      </c>
      <c r="J400" s="62" t="s">
        <v>672</v>
      </c>
    </row>
    <row r="401" spans="2:10">
      <c r="B401" s="56" t="s">
        <v>843</v>
      </c>
      <c r="C401" s="70" t="s">
        <v>974</v>
      </c>
      <c r="D401" s="58" t="s">
        <v>965</v>
      </c>
      <c r="E401" s="229">
        <v>45367</v>
      </c>
      <c r="F401" s="58" t="s">
        <v>1186</v>
      </c>
      <c r="G401" s="63"/>
      <c r="H401" s="65">
        <v>3580500</v>
      </c>
      <c r="I401" s="69" t="s">
        <v>845</v>
      </c>
      <c r="J401" s="62" t="s">
        <v>672</v>
      </c>
    </row>
    <row r="402" spans="2:10">
      <c r="B402" s="56" t="s">
        <v>843</v>
      </c>
      <c r="C402" s="70" t="s">
        <v>974</v>
      </c>
      <c r="D402" s="58" t="s">
        <v>965</v>
      </c>
      <c r="E402" s="229">
        <v>45367</v>
      </c>
      <c r="F402" s="58" t="s">
        <v>1187</v>
      </c>
      <c r="G402" s="63"/>
      <c r="H402" s="65">
        <v>4557000</v>
      </c>
      <c r="I402" s="69" t="s">
        <v>845</v>
      </c>
      <c r="J402" s="62" t="s">
        <v>672</v>
      </c>
    </row>
    <row r="403" spans="2:10">
      <c r="B403" s="56" t="s">
        <v>843</v>
      </c>
      <c r="C403" s="70" t="s">
        <v>971</v>
      </c>
      <c r="D403" s="58" t="s">
        <v>965</v>
      </c>
      <c r="E403" s="229">
        <v>45564</v>
      </c>
      <c r="F403" s="58" t="s">
        <v>1188</v>
      </c>
      <c r="G403" s="63"/>
      <c r="H403" s="65">
        <v>1171797</v>
      </c>
      <c r="I403" s="69" t="s">
        <v>845</v>
      </c>
      <c r="J403" s="62" t="s">
        <v>672</v>
      </c>
    </row>
    <row r="404" spans="2:10">
      <c r="B404" s="56" t="s">
        <v>843</v>
      </c>
      <c r="C404" s="70" t="s">
        <v>974</v>
      </c>
      <c r="D404" s="58" t="s">
        <v>965</v>
      </c>
      <c r="E404" s="229" t="s">
        <v>1171</v>
      </c>
      <c r="F404" s="58" t="s">
        <v>1189</v>
      </c>
      <c r="G404" s="63"/>
      <c r="H404" s="65">
        <v>4410000</v>
      </c>
      <c r="I404" s="69" t="s">
        <v>845</v>
      </c>
      <c r="J404" s="62" t="s">
        <v>672</v>
      </c>
    </row>
    <row r="405" spans="2:10">
      <c r="B405" s="56" t="s">
        <v>843</v>
      </c>
      <c r="C405" s="70" t="s">
        <v>974</v>
      </c>
      <c r="D405" s="58" t="s">
        <v>965</v>
      </c>
      <c r="E405" s="229" t="s">
        <v>1171</v>
      </c>
      <c r="F405" s="58" t="s">
        <v>1189</v>
      </c>
      <c r="G405" s="63"/>
      <c r="H405" s="65">
        <v>3465000</v>
      </c>
      <c r="I405" s="69" t="s">
        <v>845</v>
      </c>
      <c r="J405" s="62" t="s">
        <v>672</v>
      </c>
    </row>
    <row r="406" spans="2:10">
      <c r="B406" s="56" t="s">
        <v>843</v>
      </c>
      <c r="C406" s="70" t="s">
        <v>974</v>
      </c>
      <c r="D406" s="58" t="s">
        <v>965</v>
      </c>
      <c r="E406" s="229" t="s">
        <v>1109</v>
      </c>
      <c r="F406" s="58" t="s">
        <v>1189</v>
      </c>
      <c r="G406" s="63"/>
      <c r="H406" s="65">
        <v>67258</v>
      </c>
      <c r="I406" s="69" t="s">
        <v>845</v>
      </c>
      <c r="J406" s="62" t="s">
        <v>672</v>
      </c>
    </row>
    <row r="407" spans="2:10">
      <c r="B407" s="56" t="s">
        <v>843</v>
      </c>
      <c r="C407" s="70" t="s">
        <v>974</v>
      </c>
      <c r="D407" s="58" t="s">
        <v>965</v>
      </c>
      <c r="E407" s="229" t="s">
        <v>1109</v>
      </c>
      <c r="F407" s="58" t="s">
        <v>1189</v>
      </c>
      <c r="G407" s="63"/>
      <c r="H407" s="65">
        <v>28006</v>
      </c>
      <c r="I407" s="69" t="s">
        <v>845</v>
      </c>
      <c r="J407" s="62" t="s">
        <v>672</v>
      </c>
    </row>
    <row r="408" spans="2:10">
      <c r="B408" s="56" t="s">
        <v>843</v>
      </c>
      <c r="C408" s="70" t="s">
        <v>974</v>
      </c>
      <c r="D408" s="58" t="s">
        <v>965</v>
      </c>
      <c r="E408" s="229" t="s">
        <v>1190</v>
      </c>
      <c r="F408" s="58" t="s">
        <v>1189</v>
      </c>
      <c r="G408" s="63"/>
      <c r="H408" s="65">
        <v>10416000</v>
      </c>
      <c r="I408" s="69" t="s">
        <v>845</v>
      </c>
      <c r="J408" s="62" t="s">
        <v>672</v>
      </c>
    </row>
    <row r="409" spans="2:10">
      <c r="B409" s="56" t="s">
        <v>843</v>
      </c>
      <c r="C409" s="70" t="s">
        <v>974</v>
      </c>
      <c r="D409" s="58" t="s">
        <v>965</v>
      </c>
      <c r="E409" s="229" t="s">
        <v>1190</v>
      </c>
      <c r="F409" s="58" t="s">
        <v>1189</v>
      </c>
      <c r="G409" s="63"/>
      <c r="H409" s="65">
        <v>2821000</v>
      </c>
      <c r="I409" s="69" t="s">
        <v>845</v>
      </c>
      <c r="J409" s="62" t="s">
        <v>672</v>
      </c>
    </row>
    <row r="410" spans="2:10">
      <c r="B410" s="56" t="s">
        <v>843</v>
      </c>
      <c r="C410" s="70" t="s">
        <v>974</v>
      </c>
      <c r="D410" s="58" t="s">
        <v>965</v>
      </c>
      <c r="E410" s="229" t="s">
        <v>1004</v>
      </c>
      <c r="F410" s="58" t="s">
        <v>1189</v>
      </c>
      <c r="G410" s="63"/>
      <c r="H410" s="65">
        <v>12810000</v>
      </c>
      <c r="I410" s="69" t="s">
        <v>845</v>
      </c>
      <c r="J410" s="62" t="s">
        <v>672</v>
      </c>
    </row>
    <row r="411" spans="2:10">
      <c r="B411" s="56" t="s">
        <v>843</v>
      </c>
      <c r="C411" s="70" t="s">
        <v>974</v>
      </c>
      <c r="D411" s="58" t="s">
        <v>965</v>
      </c>
      <c r="E411" s="229">
        <v>45584</v>
      </c>
      <c r="F411" s="58" t="s">
        <v>1189</v>
      </c>
      <c r="G411" s="63"/>
      <c r="H411" s="65">
        <v>13020000</v>
      </c>
      <c r="I411" s="69" t="s">
        <v>845</v>
      </c>
      <c r="J411" s="62" t="s">
        <v>672</v>
      </c>
    </row>
    <row r="412" spans="2:10">
      <c r="B412" s="56" t="s">
        <v>843</v>
      </c>
      <c r="C412" s="70" t="s">
        <v>974</v>
      </c>
      <c r="D412" s="58" t="s">
        <v>965</v>
      </c>
      <c r="E412" s="229">
        <v>45589</v>
      </c>
      <c r="F412" s="58" t="s">
        <v>1189</v>
      </c>
      <c r="G412" s="63"/>
      <c r="H412" s="65">
        <v>3465000</v>
      </c>
      <c r="I412" s="69" t="s">
        <v>845</v>
      </c>
      <c r="J412" s="62" t="s">
        <v>672</v>
      </c>
    </row>
    <row r="413" spans="2:10">
      <c r="B413" s="56" t="s">
        <v>843</v>
      </c>
      <c r="C413" s="70" t="s">
        <v>974</v>
      </c>
      <c r="D413" s="58" t="s">
        <v>965</v>
      </c>
      <c r="E413" s="229">
        <v>45589</v>
      </c>
      <c r="F413" s="58" t="s">
        <v>1189</v>
      </c>
      <c r="G413" s="63"/>
      <c r="H413" s="65">
        <v>13020000</v>
      </c>
      <c r="I413" s="69" t="s">
        <v>845</v>
      </c>
      <c r="J413" s="62" t="s">
        <v>672</v>
      </c>
    </row>
    <row r="414" spans="2:10">
      <c r="B414" s="56" t="s">
        <v>843</v>
      </c>
      <c r="C414" s="70" t="s">
        <v>974</v>
      </c>
      <c r="D414" s="58" t="s">
        <v>965</v>
      </c>
      <c r="E414" s="229">
        <v>45589</v>
      </c>
      <c r="F414" s="58" t="s">
        <v>1189</v>
      </c>
      <c r="G414" s="63"/>
      <c r="H414" s="65">
        <v>4410000</v>
      </c>
      <c r="I414" s="69" t="s">
        <v>845</v>
      </c>
      <c r="J414" s="62" t="s">
        <v>672</v>
      </c>
    </row>
    <row r="415" spans="2:10">
      <c r="B415" s="56" t="s">
        <v>843</v>
      </c>
      <c r="C415" s="70" t="s">
        <v>974</v>
      </c>
      <c r="D415" s="58" t="s">
        <v>965</v>
      </c>
      <c r="E415" s="229">
        <v>45611</v>
      </c>
      <c r="F415" s="58" t="s">
        <v>1189</v>
      </c>
      <c r="G415" s="63"/>
      <c r="H415" s="65">
        <v>13020000</v>
      </c>
      <c r="I415" s="69" t="s">
        <v>845</v>
      </c>
      <c r="J415" s="62" t="s">
        <v>672</v>
      </c>
    </row>
    <row r="416" spans="2:10">
      <c r="B416" s="56" t="s">
        <v>843</v>
      </c>
      <c r="C416" s="70" t="s">
        <v>974</v>
      </c>
      <c r="D416" s="58" t="s">
        <v>965</v>
      </c>
      <c r="E416" s="229">
        <v>45613</v>
      </c>
      <c r="F416" s="58" t="s">
        <v>1189</v>
      </c>
      <c r="G416" s="63"/>
      <c r="H416" s="65">
        <v>3465000</v>
      </c>
      <c r="I416" s="69" t="s">
        <v>845</v>
      </c>
      <c r="J416" s="62" t="s">
        <v>672</v>
      </c>
    </row>
    <row r="417" spans="2:10">
      <c r="B417" s="56" t="s">
        <v>843</v>
      </c>
      <c r="C417" s="70" t="s">
        <v>974</v>
      </c>
      <c r="D417" s="58" t="s">
        <v>965</v>
      </c>
      <c r="E417" s="229">
        <v>45613</v>
      </c>
      <c r="F417" s="58" t="s">
        <v>1189</v>
      </c>
      <c r="G417" s="63"/>
      <c r="H417" s="65">
        <v>4410000</v>
      </c>
      <c r="I417" s="69" t="s">
        <v>845</v>
      </c>
      <c r="J417" s="62" t="s">
        <v>672</v>
      </c>
    </row>
    <row r="418" spans="2:10">
      <c r="B418" s="56" t="s">
        <v>843</v>
      </c>
      <c r="C418" s="70" t="s">
        <v>974</v>
      </c>
      <c r="D418" s="58" t="s">
        <v>965</v>
      </c>
      <c r="E418" s="229" t="s">
        <v>1191</v>
      </c>
      <c r="F418" s="58" t="s">
        <v>1189</v>
      </c>
      <c r="G418" s="63"/>
      <c r="H418" s="65">
        <v>13335000</v>
      </c>
      <c r="I418" s="69" t="s">
        <v>845</v>
      </c>
      <c r="J418" s="62" t="s">
        <v>672</v>
      </c>
    </row>
    <row r="419" spans="2:10">
      <c r="B419" s="56" t="s">
        <v>843</v>
      </c>
      <c r="C419" s="70" t="s">
        <v>974</v>
      </c>
      <c r="D419" s="58" t="s">
        <v>965</v>
      </c>
      <c r="E419" s="229" t="s">
        <v>1191</v>
      </c>
      <c r="F419" s="58" t="s">
        <v>1189</v>
      </c>
      <c r="G419" s="63"/>
      <c r="H419" s="65">
        <v>4410000</v>
      </c>
      <c r="I419" s="69" t="s">
        <v>845</v>
      </c>
      <c r="J419" s="62" t="s">
        <v>672</v>
      </c>
    </row>
    <row r="420" spans="2:10">
      <c r="B420" s="56" t="s">
        <v>843</v>
      </c>
      <c r="C420" s="70" t="s">
        <v>974</v>
      </c>
      <c r="D420" s="58" t="s">
        <v>965</v>
      </c>
      <c r="E420" s="229" t="s">
        <v>1191</v>
      </c>
      <c r="F420" s="58" t="s">
        <v>1189</v>
      </c>
      <c r="G420" s="63"/>
      <c r="H420" s="65">
        <v>3465000</v>
      </c>
      <c r="I420" s="69" t="s">
        <v>845</v>
      </c>
      <c r="J420" s="62" t="s">
        <v>672</v>
      </c>
    </row>
    <row r="421" spans="2:10">
      <c r="B421" s="56" t="s">
        <v>843</v>
      </c>
      <c r="C421" s="70" t="s">
        <v>974</v>
      </c>
      <c r="D421" s="58" t="s">
        <v>965</v>
      </c>
      <c r="E421" s="229">
        <v>45561</v>
      </c>
      <c r="F421" s="58" t="s">
        <v>1192</v>
      </c>
      <c r="G421" s="63"/>
      <c r="H421" s="65">
        <v>3465000</v>
      </c>
      <c r="I421" s="69" t="s">
        <v>845</v>
      </c>
      <c r="J421" s="62" t="s">
        <v>672</v>
      </c>
    </row>
    <row r="422" spans="2:10">
      <c r="B422" s="56" t="s">
        <v>843</v>
      </c>
      <c r="C422" s="70" t="s">
        <v>974</v>
      </c>
      <c r="D422" s="58" t="s">
        <v>965</v>
      </c>
      <c r="E422" s="229">
        <v>45561</v>
      </c>
      <c r="F422" s="58" t="s">
        <v>1192</v>
      </c>
      <c r="G422" s="63"/>
      <c r="H422" s="65">
        <v>4410000</v>
      </c>
      <c r="I422" s="69" t="s">
        <v>845</v>
      </c>
      <c r="J422" s="62" t="s">
        <v>672</v>
      </c>
    </row>
    <row r="423" spans="2:10">
      <c r="B423" s="56" t="s">
        <v>843</v>
      </c>
      <c r="C423" s="70" t="s">
        <v>974</v>
      </c>
      <c r="D423" s="58" t="s">
        <v>965</v>
      </c>
      <c r="E423" s="229" t="s">
        <v>1193</v>
      </c>
      <c r="F423" s="58" t="s">
        <v>1194</v>
      </c>
      <c r="G423" s="63"/>
      <c r="H423" s="65">
        <v>13237000</v>
      </c>
      <c r="I423" s="69" t="s">
        <v>845</v>
      </c>
      <c r="J423" s="62" t="s">
        <v>672</v>
      </c>
    </row>
    <row r="424" spans="2:10">
      <c r="B424" s="56" t="s">
        <v>843</v>
      </c>
      <c r="C424" s="70" t="s">
        <v>974</v>
      </c>
      <c r="D424" s="58" t="s">
        <v>965</v>
      </c>
      <c r="E424" s="229" t="s">
        <v>1039</v>
      </c>
      <c r="F424" s="58" t="s">
        <v>1194</v>
      </c>
      <c r="G424" s="63"/>
      <c r="H424" s="65">
        <v>13020000</v>
      </c>
      <c r="I424" s="69" t="s">
        <v>845</v>
      </c>
      <c r="J424" s="62" t="s">
        <v>672</v>
      </c>
    </row>
    <row r="425" spans="2:10">
      <c r="B425" s="56" t="s">
        <v>843</v>
      </c>
      <c r="C425" s="70" t="s">
        <v>974</v>
      </c>
      <c r="D425" s="58" t="s">
        <v>965</v>
      </c>
      <c r="E425" s="229" t="s">
        <v>1195</v>
      </c>
      <c r="F425" s="58" t="s">
        <v>1196</v>
      </c>
      <c r="G425" s="63"/>
      <c r="H425" s="65">
        <v>4410000</v>
      </c>
      <c r="I425" s="69" t="s">
        <v>845</v>
      </c>
      <c r="J425" s="62" t="s">
        <v>672</v>
      </c>
    </row>
    <row r="426" spans="2:10">
      <c r="B426" s="56" t="s">
        <v>843</v>
      </c>
      <c r="C426" s="70" t="s">
        <v>974</v>
      </c>
      <c r="D426" s="58" t="s">
        <v>965</v>
      </c>
      <c r="E426" s="229" t="s">
        <v>1193</v>
      </c>
      <c r="F426" s="58" t="s">
        <v>1196</v>
      </c>
      <c r="G426" s="63"/>
      <c r="H426" s="65">
        <v>4557000</v>
      </c>
      <c r="I426" s="69" t="s">
        <v>845</v>
      </c>
      <c r="J426" s="62" t="s">
        <v>672</v>
      </c>
    </row>
    <row r="427" spans="2:10">
      <c r="B427" s="56" t="s">
        <v>843</v>
      </c>
      <c r="C427" s="70" t="s">
        <v>974</v>
      </c>
      <c r="D427" s="58" t="s">
        <v>965</v>
      </c>
      <c r="E427" s="229" t="s">
        <v>1059</v>
      </c>
      <c r="F427" s="58" t="s">
        <v>1196</v>
      </c>
      <c r="G427" s="63"/>
      <c r="H427" s="65">
        <v>4410000</v>
      </c>
      <c r="I427" s="69" t="s">
        <v>845</v>
      </c>
      <c r="J427" s="62" t="s">
        <v>672</v>
      </c>
    </row>
    <row r="428" spans="2:10">
      <c r="B428" s="56" t="s">
        <v>843</v>
      </c>
      <c r="C428" s="70" t="s">
        <v>974</v>
      </c>
      <c r="D428" s="58" t="s">
        <v>965</v>
      </c>
      <c r="E428" s="229" t="s">
        <v>1131</v>
      </c>
      <c r="F428" s="58" t="s">
        <v>1197</v>
      </c>
      <c r="G428" s="63"/>
      <c r="H428" s="65">
        <v>3465000</v>
      </c>
      <c r="I428" s="69" t="s">
        <v>845</v>
      </c>
      <c r="J428" s="62" t="s">
        <v>672</v>
      </c>
    </row>
    <row r="429" spans="2:10">
      <c r="B429" s="56" t="s">
        <v>843</v>
      </c>
      <c r="C429" s="70" t="s">
        <v>974</v>
      </c>
      <c r="D429" s="58" t="s">
        <v>965</v>
      </c>
      <c r="E429" s="229" t="s">
        <v>1193</v>
      </c>
      <c r="F429" s="58" t="s">
        <v>1197</v>
      </c>
      <c r="G429" s="63"/>
      <c r="H429" s="65">
        <v>3580500</v>
      </c>
      <c r="I429" s="69" t="s">
        <v>845</v>
      </c>
      <c r="J429" s="62" t="s">
        <v>672</v>
      </c>
    </row>
    <row r="430" spans="2:10">
      <c r="B430" s="56" t="s">
        <v>843</v>
      </c>
      <c r="C430" s="70" t="s">
        <v>974</v>
      </c>
      <c r="D430" s="58" t="s">
        <v>965</v>
      </c>
      <c r="E430" s="229" t="s">
        <v>1059</v>
      </c>
      <c r="F430" s="58" t="s">
        <v>1197</v>
      </c>
      <c r="G430" s="63"/>
      <c r="H430" s="65">
        <v>3465000</v>
      </c>
      <c r="I430" s="69" t="s">
        <v>845</v>
      </c>
      <c r="J430" s="62" t="s">
        <v>672</v>
      </c>
    </row>
    <row r="431" spans="2:10">
      <c r="B431" s="56" t="s">
        <v>843</v>
      </c>
      <c r="C431" s="70" t="s">
        <v>983</v>
      </c>
      <c r="D431" s="58" t="s">
        <v>965</v>
      </c>
      <c r="E431" s="229">
        <v>45591</v>
      </c>
      <c r="F431" s="58" t="s">
        <v>1198</v>
      </c>
      <c r="G431" s="63"/>
      <c r="H431" s="65">
        <v>5349000</v>
      </c>
      <c r="I431" s="69" t="s">
        <v>845</v>
      </c>
      <c r="J431" s="62" t="s">
        <v>672</v>
      </c>
    </row>
    <row r="432" spans="2:10">
      <c r="B432" s="56" t="s">
        <v>843</v>
      </c>
      <c r="C432" s="70" t="s">
        <v>974</v>
      </c>
      <c r="D432" s="58" t="s">
        <v>965</v>
      </c>
      <c r="E432" s="229" t="s">
        <v>978</v>
      </c>
      <c r="F432" s="58" t="s">
        <v>1199</v>
      </c>
      <c r="G432" s="63"/>
      <c r="H432" s="65">
        <v>4000000</v>
      </c>
      <c r="I432" s="69" t="s">
        <v>845</v>
      </c>
      <c r="J432" s="62" t="s">
        <v>672</v>
      </c>
    </row>
    <row r="433" spans="2:10">
      <c r="B433" s="56" t="s">
        <v>843</v>
      </c>
      <c r="C433" s="70" t="s">
        <v>974</v>
      </c>
      <c r="D433" s="58" t="s">
        <v>965</v>
      </c>
      <c r="E433" s="229" t="s">
        <v>1200</v>
      </c>
      <c r="F433" s="58" t="s">
        <v>1201</v>
      </c>
      <c r="G433" s="63"/>
      <c r="H433" s="65">
        <v>280000</v>
      </c>
      <c r="I433" s="69" t="s">
        <v>845</v>
      </c>
      <c r="J433" s="62" t="s">
        <v>672</v>
      </c>
    </row>
    <row r="434" spans="2:10">
      <c r="B434" s="56" t="s">
        <v>843</v>
      </c>
      <c r="C434" s="70" t="s">
        <v>974</v>
      </c>
      <c r="D434" s="58" t="s">
        <v>965</v>
      </c>
      <c r="E434" s="229" t="s">
        <v>1200</v>
      </c>
      <c r="F434" s="58" t="s">
        <v>1201</v>
      </c>
      <c r="G434" s="63"/>
      <c r="H434" s="65">
        <v>50400</v>
      </c>
      <c r="I434" s="69" t="s">
        <v>845</v>
      </c>
      <c r="J434" s="62" t="s">
        <v>672</v>
      </c>
    </row>
    <row r="435" spans="2:10">
      <c r="B435" s="56" t="s">
        <v>843</v>
      </c>
      <c r="C435" s="70" t="s">
        <v>974</v>
      </c>
      <c r="D435" s="58" t="s">
        <v>965</v>
      </c>
      <c r="E435" s="229" t="s">
        <v>1202</v>
      </c>
      <c r="F435" s="58" t="s">
        <v>1203</v>
      </c>
      <c r="G435" s="63"/>
      <c r="H435" s="65">
        <v>320000</v>
      </c>
      <c r="I435" s="69" t="s">
        <v>845</v>
      </c>
      <c r="J435" s="62" t="s">
        <v>672</v>
      </c>
    </row>
    <row r="436" spans="2:10">
      <c r="B436" s="56" t="s">
        <v>843</v>
      </c>
      <c r="C436" s="70" t="s">
        <v>974</v>
      </c>
      <c r="D436" s="58" t="s">
        <v>965</v>
      </c>
      <c r="E436" s="229" t="s">
        <v>1202</v>
      </c>
      <c r="F436" s="58" t="s">
        <v>1203</v>
      </c>
      <c r="G436" s="63"/>
      <c r="H436" s="65">
        <v>57600</v>
      </c>
      <c r="I436" s="69" t="s">
        <v>845</v>
      </c>
      <c r="J436" s="62" t="s">
        <v>672</v>
      </c>
    </row>
    <row r="437" spans="2:10">
      <c r="B437" s="56" t="s">
        <v>843</v>
      </c>
      <c r="C437" s="70" t="s">
        <v>974</v>
      </c>
      <c r="D437" s="58" t="s">
        <v>965</v>
      </c>
      <c r="E437" s="229">
        <v>45548</v>
      </c>
      <c r="F437" s="58" t="s">
        <v>1204</v>
      </c>
      <c r="G437" s="63"/>
      <c r="H437" s="65">
        <v>270000</v>
      </c>
      <c r="I437" s="69" t="s">
        <v>845</v>
      </c>
      <c r="J437" s="62" t="s">
        <v>672</v>
      </c>
    </row>
    <row r="438" spans="2:10">
      <c r="B438" s="56" t="s">
        <v>843</v>
      </c>
      <c r="C438" s="70" t="s">
        <v>974</v>
      </c>
      <c r="D438" s="58" t="s">
        <v>965</v>
      </c>
      <c r="E438" s="229">
        <v>45548</v>
      </c>
      <c r="F438" s="58" t="s">
        <v>1204</v>
      </c>
      <c r="G438" s="63"/>
      <c r="H438" s="65">
        <v>48600</v>
      </c>
      <c r="I438" s="69" t="s">
        <v>845</v>
      </c>
      <c r="J438" s="62" t="s">
        <v>672</v>
      </c>
    </row>
    <row r="439" spans="2:10">
      <c r="B439" s="56" t="s">
        <v>843</v>
      </c>
      <c r="C439" s="70" t="s">
        <v>974</v>
      </c>
      <c r="D439" s="58" t="s">
        <v>965</v>
      </c>
      <c r="E439" s="229" t="s">
        <v>1205</v>
      </c>
      <c r="F439" s="58" t="s">
        <v>1204</v>
      </c>
      <c r="G439" s="63"/>
      <c r="H439" s="65">
        <v>260000</v>
      </c>
      <c r="I439" s="69" t="s">
        <v>845</v>
      </c>
      <c r="J439" s="62" t="s">
        <v>672</v>
      </c>
    </row>
    <row r="440" spans="2:10">
      <c r="B440" s="56" t="s">
        <v>843</v>
      </c>
      <c r="C440" s="70" t="s">
        <v>974</v>
      </c>
      <c r="D440" s="58" t="s">
        <v>965</v>
      </c>
      <c r="E440" s="229" t="s">
        <v>1206</v>
      </c>
      <c r="F440" s="58" t="s">
        <v>1207</v>
      </c>
      <c r="G440" s="63"/>
      <c r="H440" s="65">
        <v>46800</v>
      </c>
      <c r="I440" s="69" t="s">
        <v>845</v>
      </c>
      <c r="J440" s="62" t="s">
        <v>672</v>
      </c>
    </row>
    <row r="441" spans="2:10">
      <c r="B441" s="56" t="s">
        <v>843</v>
      </c>
      <c r="C441" s="70" t="s">
        <v>974</v>
      </c>
      <c r="D441" s="58" t="s">
        <v>965</v>
      </c>
      <c r="E441" s="229" t="s">
        <v>1206</v>
      </c>
      <c r="F441" s="58" t="s">
        <v>1207</v>
      </c>
      <c r="G441" s="63"/>
      <c r="H441" s="65">
        <v>260000</v>
      </c>
      <c r="I441" s="69" t="s">
        <v>845</v>
      </c>
      <c r="J441" s="62" t="s">
        <v>672</v>
      </c>
    </row>
    <row r="442" spans="2:10" ht="27.6">
      <c r="B442" s="56" t="s">
        <v>843</v>
      </c>
      <c r="C442" s="70" t="s">
        <v>974</v>
      </c>
      <c r="D442" s="58" t="s">
        <v>965</v>
      </c>
      <c r="E442" s="229" t="s">
        <v>1208</v>
      </c>
      <c r="F442" s="58" t="s">
        <v>1209</v>
      </c>
      <c r="G442" s="63"/>
      <c r="H442" s="65">
        <v>18000</v>
      </c>
      <c r="I442" s="69" t="s">
        <v>845</v>
      </c>
      <c r="J442" s="62" t="s">
        <v>672</v>
      </c>
    </row>
    <row r="443" spans="2:10">
      <c r="B443" s="56" t="s">
        <v>843</v>
      </c>
      <c r="C443" s="70" t="s">
        <v>974</v>
      </c>
      <c r="D443" s="58" t="s">
        <v>965</v>
      </c>
      <c r="E443" s="229">
        <v>45590</v>
      </c>
      <c r="F443" s="58" t="s">
        <v>1210</v>
      </c>
      <c r="G443" s="63"/>
      <c r="H443" s="65">
        <v>186300</v>
      </c>
      <c r="I443" s="69" t="s">
        <v>845</v>
      </c>
      <c r="J443" s="62" t="s">
        <v>672</v>
      </c>
    </row>
    <row r="444" spans="2:10">
      <c r="B444" s="56" t="s">
        <v>843</v>
      </c>
      <c r="C444" s="70" t="s">
        <v>974</v>
      </c>
      <c r="D444" s="58" t="s">
        <v>965</v>
      </c>
      <c r="E444" s="229">
        <v>45570</v>
      </c>
      <c r="F444" s="58" t="s">
        <v>1211</v>
      </c>
      <c r="G444" s="63"/>
      <c r="H444" s="65">
        <v>99360</v>
      </c>
      <c r="I444" s="69" t="s">
        <v>845</v>
      </c>
      <c r="J444" s="62" t="s">
        <v>672</v>
      </c>
    </row>
    <row r="445" spans="2:10">
      <c r="B445" s="56" t="s">
        <v>843</v>
      </c>
      <c r="C445" s="70" t="s">
        <v>974</v>
      </c>
      <c r="D445" s="58" t="s">
        <v>965</v>
      </c>
      <c r="E445" s="229">
        <v>45562</v>
      </c>
      <c r="F445" s="58" t="s">
        <v>1212</v>
      </c>
      <c r="G445" s="63"/>
      <c r="H445" s="65">
        <v>147600</v>
      </c>
      <c r="I445" s="69" t="s">
        <v>845</v>
      </c>
      <c r="J445" s="62" t="s">
        <v>672</v>
      </c>
    </row>
    <row r="446" spans="2:10">
      <c r="B446" s="56" t="s">
        <v>843</v>
      </c>
      <c r="C446" s="70" t="s">
        <v>974</v>
      </c>
      <c r="D446" s="58" t="s">
        <v>965</v>
      </c>
      <c r="E446" s="229">
        <v>45562</v>
      </c>
      <c r="F446" s="58" t="s">
        <v>1213</v>
      </c>
      <c r="G446" s="63"/>
      <c r="H446" s="65">
        <v>294300</v>
      </c>
      <c r="I446" s="69" t="s">
        <v>845</v>
      </c>
      <c r="J446" s="62" t="s">
        <v>672</v>
      </c>
    </row>
    <row r="447" spans="2:10">
      <c r="B447" s="56" t="s">
        <v>843</v>
      </c>
      <c r="C447" s="70" t="s">
        <v>974</v>
      </c>
      <c r="D447" s="58" t="s">
        <v>965</v>
      </c>
      <c r="E447" s="229">
        <v>45562</v>
      </c>
      <c r="F447" s="58" t="s">
        <v>1213</v>
      </c>
      <c r="G447" s="63"/>
      <c r="H447" s="65">
        <v>336600</v>
      </c>
      <c r="I447" s="69" t="s">
        <v>845</v>
      </c>
      <c r="J447" s="62" t="s">
        <v>672</v>
      </c>
    </row>
    <row r="448" spans="2:10">
      <c r="B448" s="56" t="s">
        <v>843</v>
      </c>
      <c r="C448" s="70" t="s">
        <v>974</v>
      </c>
      <c r="D448" s="58" t="s">
        <v>965</v>
      </c>
      <c r="E448" s="229">
        <v>45562</v>
      </c>
      <c r="F448" s="58" t="s">
        <v>1214</v>
      </c>
      <c r="G448" s="63"/>
      <c r="H448" s="65">
        <v>37485</v>
      </c>
      <c r="I448" s="69" t="s">
        <v>845</v>
      </c>
      <c r="J448" s="62" t="s">
        <v>672</v>
      </c>
    </row>
    <row r="449" spans="2:10">
      <c r="B449" s="56" t="s">
        <v>843</v>
      </c>
      <c r="C449" s="70" t="s">
        <v>974</v>
      </c>
      <c r="D449" s="58" t="s">
        <v>965</v>
      </c>
      <c r="E449" s="229" t="s">
        <v>978</v>
      </c>
      <c r="F449" s="58" t="s">
        <v>1215</v>
      </c>
      <c r="G449" s="63"/>
      <c r="H449" s="65">
        <v>518400</v>
      </c>
      <c r="I449" s="69" t="s">
        <v>845</v>
      </c>
      <c r="J449" s="62" t="s">
        <v>672</v>
      </c>
    </row>
    <row r="450" spans="2:10" ht="27.6">
      <c r="B450" s="56" t="s">
        <v>843</v>
      </c>
      <c r="C450" s="70" t="s">
        <v>974</v>
      </c>
      <c r="D450" s="58" t="s">
        <v>965</v>
      </c>
      <c r="E450" s="229" t="s">
        <v>1216</v>
      </c>
      <c r="F450" s="58" t="s">
        <v>1217</v>
      </c>
      <c r="G450" s="63"/>
      <c r="H450" s="65">
        <v>874800</v>
      </c>
      <c r="I450" s="69" t="s">
        <v>845</v>
      </c>
      <c r="J450" s="62" t="s">
        <v>672</v>
      </c>
    </row>
    <row r="451" spans="2:10" ht="27.6">
      <c r="B451" s="56" t="s">
        <v>843</v>
      </c>
      <c r="C451" s="70" t="s">
        <v>974</v>
      </c>
      <c r="D451" s="58" t="s">
        <v>965</v>
      </c>
      <c r="E451" s="229" t="s">
        <v>1039</v>
      </c>
      <c r="F451" s="58" t="s">
        <v>1218</v>
      </c>
      <c r="G451" s="63"/>
      <c r="H451" s="65">
        <v>18000</v>
      </c>
      <c r="I451" s="69" t="s">
        <v>845</v>
      </c>
      <c r="J451" s="62" t="s">
        <v>672</v>
      </c>
    </row>
    <row r="452" spans="2:10" ht="27.6">
      <c r="B452" s="56" t="s">
        <v>843</v>
      </c>
      <c r="C452" s="70" t="s">
        <v>974</v>
      </c>
      <c r="D452" s="58" t="s">
        <v>965</v>
      </c>
      <c r="E452" s="229" t="s">
        <v>1039</v>
      </c>
      <c r="F452" s="58" t="s">
        <v>1219</v>
      </c>
      <c r="G452" s="63"/>
      <c r="H452" s="65">
        <v>18000</v>
      </c>
      <c r="I452" s="69" t="s">
        <v>845</v>
      </c>
      <c r="J452" s="62" t="s">
        <v>672</v>
      </c>
    </row>
    <row r="453" spans="2:10">
      <c r="B453" s="56" t="s">
        <v>843</v>
      </c>
      <c r="C453" s="70" t="s">
        <v>974</v>
      </c>
      <c r="D453" s="58" t="s">
        <v>965</v>
      </c>
      <c r="E453" s="229">
        <v>45562</v>
      </c>
      <c r="F453" s="58" t="s">
        <v>1220</v>
      </c>
      <c r="G453" s="63"/>
      <c r="H453" s="65">
        <v>984822</v>
      </c>
      <c r="I453" s="69" t="s">
        <v>845</v>
      </c>
      <c r="J453" s="62" t="s">
        <v>672</v>
      </c>
    </row>
    <row r="454" spans="2:10">
      <c r="B454" s="56" t="s">
        <v>843</v>
      </c>
      <c r="C454" s="60" t="s">
        <v>974</v>
      </c>
      <c r="D454" s="38" t="s">
        <v>965</v>
      </c>
      <c r="E454" s="71" t="s">
        <v>1004</v>
      </c>
      <c r="F454" s="60" t="s">
        <v>1221</v>
      </c>
      <c r="G454" s="61"/>
      <c r="H454" s="61">
        <v>1842878</v>
      </c>
      <c r="I454" s="69" t="s">
        <v>845</v>
      </c>
      <c r="J454" s="62" t="s">
        <v>672</v>
      </c>
    </row>
    <row r="455" spans="2:10">
      <c r="B455" s="56" t="s">
        <v>843</v>
      </c>
      <c r="C455" s="49" t="s">
        <v>974</v>
      </c>
      <c r="D455" s="58" t="s">
        <v>965</v>
      </c>
      <c r="E455" s="71" t="s">
        <v>1004</v>
      </c>
      <c r="F455" s="49" t="s">
        <v>1221</v>
      </c>
      <c r="G455" s="61"/>
      <c r="H455" s="61">
        <v>2631200</v>
      </c>
      <c r="I455" s="69" t="s">
        <v>845</v>
      </c>
      <c r="J455" s="62" t="s">
        <v>672</v>
      </c>
    </row>
    <row r="456" spans="2:10">
      <c r="B456" s="56" t="s">
        <v>843</v>
      </c>
      <c r="C456" s="49" t="s">
        <v>974</v>
      </c>
      <c r="D456" s="58" t="s">
        <v>965</v>
      </c>
      <c r="E456" s="71" t="s">
        <v>1101</v>
      </c>
      <c r="F456" s="49" t="s">
        <v>1222</v>
      </c>
      <c r="G456" s="61"/>
      <c r="H456" s="61">
        <v>1219891</v>
      </c>
      <c r="I456" s="69" t="s">
        <v>845</v>
      </c>
      <c r="J456" s="62" t="s">
        <v>672</v>
      </c>
    </row>
    <row r="457" spans="2:10">
      <c r="B457" s="56" t="s">
        <v>843</v>
      </c>
      <c r="C457" s="49" t="s">
        <v>974</v>
      </c>
      <c r="D457" s="58" t="s">
        <v>965</v>
      </c>
      <c r="E457" s="71">
        <v>45572</v>
      </c>
      <c r="F457" s="49" t="s">
        <v>1223</v>
      </c>
      <c r="G457" s="61"/>
      <c r="H457" s="61">
        <v>691560</v>
      </c>
      <c r="I457" s="69" t="s">
        <v>845</v>
      </c>
      <c r="J457" s="62" t="s">
        <v>672</v>
      </c>
    </row>
    <row r="458" spans="2:10">
      <c r="B458" s="56" t="s">
        <v>843</v>
      </c>
      <c r="C458" s="49" t="s">
        <v>974</v>
      </c>
      <c r="D458" s="58" t="s">
        <v>965</v>
      </c>
      <c r="E458" s="71">
        <v>45584</v>
      </c>
      <c r="F458" s="49" t="s">
        <v>1224</v>
      </c>
      <c r="G458" s="61"/>
      <c r="H458" s="63">
        <v>408600</v>
      </c>
      <c r="I458" s="69" t="s">
        <v>845</v>
      </c>
      <c r="J458" s="62" t="s">
        <v>672</v>
      </c>
    </row>
    <row r="459" spans="2:10">
      <c r="B459" s="56" t="s">
        <v>843</v>
      </c>
      <c r="C459" s="49" t="s">
        <v>974</v>
      </c>
      <c r="D459" s="58" t="s">
        <v>965</v>
      </c>
      <c r="E459" s="71">
        <v>45572</v>
      </c>
      <c r="F459" s="72" t="s">
        <v>1225</v>
      </c>
      <c r="G459" s="61"/>
      <c r="H459" s="63">
        <v>247500</v>
      </c>
      <c r="I459" s="69" t="s">
        <v>845</v>
      </c>
      <c r="J459" s="62" t="s">
        <v>672</v>
      </c>
    </row>
    <row r="460" spans="2:10">
      <c r="B460" s="56" t="s">
        <v>843</v>
      </c>
      <c r="C460" s="49" t="s">
        <v>974</v>
      </c>
      <c r="D460" s="58" t="s">
        <v>965</v>
      </c>
      <c r="E460" s="71">
        <v>45596</v>
      </c>
      <c r="F460" s="72" t="s">
        <v>1226</v>
      </c>
      <c r="G460" s="61"/>
      <c r="H460" s="63">
        <v>18000</v>
      </c>
      <c r="I460" s="69" t="s">
        <v>845</v>
      </c>
      <c r="J460" s="62" t="s">
        <v>672</v>
      </c>
    </row>
    <row r="461" spans="2:10">
      <c r="B461" s="56" t="s">
        <v>843</v>
      </c>
      <c r="C461" s="49" t="s">
        <v>974</v>
      </c>
      <c r="D461" s="58" t="s">
        <v>965</v>
      </c>
      <c r="E461" s="71">
        <v>45596</v>
      </c>
      <c r="F461" s="72" t="s">
        <v>1227</v>
      </c>
      <c r="G461" s="61"/>
      <c r="H461" s="63">
        <v>18000</v>
      </c>
      <c r="I461" s="69" t="s">
        <v>845</v>
      </c>
      <c r="J461" s="62" t="s">
        <v>672</v>
      </c>
    </row>
    <row r="462" spans="2:10">
      <c r="B462" s="56" t="s">
        <v>843</v>
      </c>
      <c r="C462" s="49" t="s">
        <v>974</v>
      </c>
      <c r="D462" s="58" t="s">
        <v>965</v>
      </c>
      <c r="E462" s="71">
        <v>45613</v>
      </c>
      <c r="F462" s="72" t="s">
        <v>1228</v>
      </c>
      <c r="G462" s="61"/>
      <c r="H462" s="63">
        <v>18000</v>
      </c>
      <c r="I462" s="69" t="s">
        <v>845</v>
      </c>
      <c r="J462" s="62" t="s">
        <v>672</v>
      </c>
    </row>
    <row r="463" spans="2:10">
      <c r="B463" s="56" t="s">
        <v>843</v>
      </c>
      <c r="C463" s="73" t="s">
        <v>974</v>
      </c>
      <c r="D463" s="58" t="s">
        <v>965</v>
      </c>
      <c r="E463" s="71">
        <v>45613</v>
      </c>
      <c r="F463" s="72" t="s">
        <v>1228</v>
      </c>
      <c r="G463" s="61"/>
      <c r="H463" s="63">
        <v>18000</v>
      </c>
      <c r="I463" s="69" t="s">
        <v>845</v>
      </c>
      <c r="J463" s="62" t="s">
        <v>672</v>
      </c>
    </row>
    <row r="464" spans="2:10">
      <c r="B464" s="56" t="s">
        <v>843</v>
      </c>
      <c r="C464" s="73" t="s">
        <v>1229</v>
      </c>
      <c r="D464" s="58" t="s">
        <v>965</v>
      </c>
      <c r="E464" s="71"/>
      <c r="F464" s="72"/>
      <c r="G464" s="61">
        <v>247545057</v>
      </c>
      <c r="H464" s="63"/>
      <c r="I464" s="49" t="s">
        <v>845</v>
      </c>
      <c r="J464" s="62" t="s">
        <v>668</v>
      </c>
    </row>
    <row r="465" spans="2:10">
      <c r="B465" s="56" t="s">
        <v>843</v>
      </c>
      <c r="C465" s="49" t="s">
        <v>1230</v>
      </c>
      <c r="D465" s="58" t="s">
        <v>1231</v>
      </c>
      <c r="E465" s="71">
        <v>44586</v>
      </c>
      <c r="F465" s="74" t="s">
        <v>1232</v>
      </c>
      <c r="G465" s="61">
        <v>310950</v>
      </c>
      <c r="H465" s="63"/>
      <c r="I465" s="49" t="s">
        <v>845</v>
      </c>
      <c r="J465" s="62" t="s">
        <v>700</v>
      </c>
    </row>
    <row r="466" spans="2:10">
      <c r="B466" s="56" t="s">
        <v>843</v>
      </c>
      <c r="C466" s="49" t="s">
        <v>1233</v>
      </c>
      <c r="D466" s="58" t="s">
        <v>1231</v>
      </c>
      <c r="E466" s="71">
        <v>44726</v>
      </c>
      <c r="F466" s="72" t="s">
        <v>1234</v>
      </c>
      <c r="G466" s="61">
        <v>166016417</v>
      </c>
      <c r="H466" s="61"/>
      <c r="I466" s="49" t="s">
        <v>845</v>
      </c>
      <c r="J466" s="62" t="s">
        <v>700</v>
      </c>
    </row>
    <row r="467" spans="2:10">
      <c r="B467" s="56" t="s">
        <v>843</v>
      </c>
      <c r="C467" s="49" t="s">
        <v>1235</v>
      </c>
      <c r="D467" s="58" t="s">
        <v>1236</v>
      </c>
      <c r="E467" s="71">
        <v>44875</v>
      </c>
      <c r="F467" s="49" t="s">
        <v>1237</v>
      </c>
      <c r="G467" s="61">
        <v>775000</v>
      </c>
      <c r="H467" s="61"/>
      <c r="I467" s="49" t="s">
        <v>845</v>
      </c>
      <c r="J467" s="62" t="s">
        <v>700</v>
      </c>
    </row>
    <row r="468" spans="2:10">
      <c r="B468" s="56" t="s">
        <v>843</v>
      </c>
      <c r="C468" s="49" t="s">
        <v>1238</v>
      </c>
      <c r="D468" s="58" t="s">
        <v>1231</v>
      </c>
      <c r="E468" s="71">
        <v>44582</v>
      </c>
      <c r="F468" s="49" t="s">
        <v>1239</v>
      </c>
      <c r="G468" s="61">
        <v>750000</v>
      </c>
      <c r="H468" s="61"/>
      <c r="I468" s="49" t="s">
        <v>845</v>
      </c>
      <c r="J468" s="62" t="s">
        <v>700</v>
      </c>
    </row>
    <row r="469" spans="2:10">
      <c r="B469" s="56" t="s">
        <v>843</v>
      </c>
      <c r="C469" s="57" t="s">
        <v>1238</v>
      </c>
      <c r="D469" s="57" t="s">
        <v>1231</v>
      </c>
      <c r="E469" s="230">
        <v>44610</v>
      </c>
      <c r="F469" s="38" t="s">
        <v>1239</v>
      </c>
      <c r="G469" s="48">
        <v>750000</v>
      </c>
      <c r="H469" s="50"/>
      <c r="I469" s="49" t="s">
        <v>845</v>
      </c>
      <c r="J469" s="62" t="s">
        <v>700</v>
      </c>
    </row>
    <row r="470" spans="2:10">
      <c r="B470" s="56" t="s">
        <v>843</v>
      </c>
      <c r="C470" s="38" t="s">
        <v>1238</v>
      </c>
      <c r="D470" s="38" t="s">
        <v>1231</v>
      </c>
      <c r="E470" s="231">
        <v>44637</v>
      </c>
      <c r="F470" s="38" t="s">
        <v>1239</v>
      </c>
      <c r="G470" s="48">
        <v>750000</v>
      </c>
      <c r="H470" s="48"/>
      <c r="I470" s="49" t="s">
        <v>845</v>
      </c>
      <c r="J470" s="62" t="s">
        <v>700</v>
      </c>
    </row>
    <row r="471" spans="2:10">
      <c r="B471" s="56" t="s">
        <v>843</v>
      </c>
      <c r="C471" s="38" t="s">
        <v>1238</v>
      </c>
      <c r="D471" s="38" t="s">
        <v>1231</v>
      </c>
      <c r="E471" s="231">
        <v>44678</v>
      </c>
      <c r="F471" s="38" t="s">
        <v>1239</v>
      </c>
      <c r="G471" s="48">
        <v>750000</v>
      </c>
      <c r="H471" s="48"/>
      <c r="I471" s="49" t="s">
        <v>845</v>
      </c>
      <c r="J471" s="62" t="s">
        <v>700</v>
      </c>
    </row>
    <row r="472" spans="2:10">
      <c r="B472" s="56" t="s">
        <v>843</v>
      </c>
      <c r="C472" s="38" t="s">
        <v>1238</v>
      </c>
      <c r="D472" s="38" t="s">
        <v>1231</v>
      </c>
      <c r="E472" s="231">
        <v>44699</v>
      </c>
      <c r="F472" s="38" t="s">
        <v>1239</v>
      </c>
      <c r="G472" s="48">
        <v>750000</v>
      </c>
      <c r="H472" s="48"/>
      <c r="I472" s="49" t="s">
        <v>845</v>
      </c>
      <c r="J472" s="62" t="s">
        <v>700</v>
      </c>
    </row>
    <row r="473" spans="2:10">
      <c r="B473" s="56" t="s">
        <v>843</v>
      </c>
      <c r="C473" s="38" t="s">
        <v>1238</v>
      </c>
      <c r="D473" s="38" t="s">
        <v>1231</v>
      </c>
      <c r="E473" s="231">
        <v>44720</v>
      </c>
      <c r="F473" s="38" t="s">
        <v>1240</v>
      </c>
      <c r="G473" s="48">
        <v>300000</v>
      </c>
      <c r="H473" s="48"/>
      <c r="I473" s="49" t="s">
        <v>845</v>
      </c>
      <c r="J473" s="62" t="s">
        <v>700</v>
      </c>
    </row>
    <row r="474" spans="2:10">
      <c r="B474" s="56" t="s">
        <v>843</v>
      </c>
      <c r="C474" s="38" t="s">
        <v>1238</v>
      </c>
      <c r="D474" s="38" t="s">
        <v>1231</v>
      </c>
      <c r="E474" s="231">
        <v>44732</v>
      </c>
      <c r="F474" s="38" t="s">
        <v>1239</v>
      </c>
      <c r="G474" s="48">
        <v>750000</v>
      </c>
      <c r="H474" s="48"/>
      <c r="I474" s="49" t="s">
        <v>845</v>
      </c>
      <c r="J474" s="62" t="s">
        <v>700</v>
      </c>
    </row>
    <row r="475" spans="2:10">
      <c r="B475" s="56" t="s">
        <v>843</v>
      </c>
      <c r="C475" s="38" t="s">
        <v>1238</v>
      </c>
      <c r="D475" s="38" t="s">
        <v>1231</v>
      </c>
      <c r="E475" s="231">
        <v>44761</v>
      </c>
      <c r="F475" s="38" t="s">
        <v>1239</v>
      </c>
      <c r="G475" s="48">
        <v>750000</v>
      </c>
      <c r="H475" s="48"/>
      <c r="I475" s="49" t="s">
        <v>845</v>
      </c>
      <c r="J475" s="62" t="s">
        <v>700</v>
      </c>
    </row>
    <row r="476" spans="2:10">
      <c r="B476" s="56" t="s">
        <v>843</v>
      </c>
      <c r="C476" s="38" t="s">
        <v>1238</v>
      </c>
      <c r="D476" s="38" t="s">
        <v>1231</v>
      </c>
      <c r="E476" s="71">
        <v>44791</v>
      </c>
      <c r="F476" s="38" t="s">
        <v>1239</v>
      </c>
      <c r="G476" s="48">
        <v>750000</v>
      </c>
      <c r="H476" s="63"/>
      <c r="I476" s="49" t="s">
        <v>845</v>
      </c>
      <c r="J476" s="62" t="s">
        <v>700</v>
      </c>
    </row>
    <row r="477" spans="2:10">
      <c r="B477" s="56" t="s">
        <v>843</v>
      </c>
      <c r="C477" s="38" t="s">
        <v>1238</v>
      </c>
      <c r="D477" s="38" t="s">
        <v>1231</v>
      </c>
      <c r="E477" s="71">
        <v>44852</v>
      </c>
      <c r="F477" s="38" t="s">
        <v>1241</v>
      </c>
      <c r="G477" s="48">
        <v>5885000</v>
      </c>
      <c r="H477" s="63"/>
      <c r="I477" s="49" t="s">
        <v>845</v>
      </c>
      <c r="J477" s="62" t="s">
        <v>700</v>
      </c>
    </row>
    <row r="478" spans="2:10">
      <c r="B478" s="56" t="s">
        <v>843</v>
      </c>
      <c r="C478" s="38" t="s">
        <v>1238</v>
      </c>
      <c r="D478" s="38" t="s">
        <v>1231</v>
      </c>
      <c r="E478" s="71">
        <v>44853</v>
      </c>
      <c r="F478" s="38" t="s">
        <v>1242</v>
      </c>
      <c r="G478" s="48">
        <v>750000</v>
      </c>
      <c r="H478" s="63"/>
      <c r="I478" s="49" t="s">
        <v>845</v>
      </c>
      <c r="J478" s="62" t="s">
        <v>700</v>
      </c>
    </row>
    <row r="479" spans="2:10">
      <c r="B479" s="56" t="s">
        <v>843</v>
      </c>
      <c r="C479" s="38" t="s">
        <v>1238</v>
      </c>
      <c r="D479" s="38" t="s">
        <v>1231</v>
      </c>
      <c r="E479" s="71">
        <v>44883</v>
      </c>
      <c r="F479" s="38" t="s">
        <v>1242</v>
      </c>
      <c r="G479" s="48">
        <v>750000</v>
      </c>
      <c r="H479" s="63"/>
      <c r="I479" s="49" t="s">
        <v>845</v>
      </c>
      <c r="J479" s="62" t="s">
        <v>700</v>
      </c>
    </row>
    <row r="480" spans="2:10">
      <c r="B480" s="56" t="s">
        <v>843</v>
      </c>
      <c r="C480" s="38" t="s">
        <v>1238</v>
      </c>
      <c r="D480" s="38" t="s">
        <v>1231</v>
      </c>
      <c r="E480" s="71">
        <v>44916</v>
      </c>
      <c r="F480" s="38" t="s">
        <v>1239</v>
      </c>
      <c r="G480" s="48">
        <v>750000</v>
      </c>
      <c r="H480" s="63"/>
      <c r="I480" s="49" t="s">
        <v>845</v>
      </c>
      <c r="J480" s="62" t="s">
        <v>700</v>
      </c>
    </row>
    <row r="481" spans="2:10">
      <c r="B481" s="56" t="s">
        <v>843</v>
      </c>
      <c r="C481" s="38" t="s">
        <v>1243</v>
      </c>
      <c r="D481" s="38" t="s">
        <v>1231</v>
      </c>
      <c r="E481" s="71">
        <v>44579</v>
      </c>
      <c r="F481" s="38" t="s">
        <v>1244</v>
      </c>
      <c r="G481" s="48">
        <v>150000</v>
      </c>
      <c r="H481" s="63"/>
      <c r="I481" s="49" t="s">
        <v>845</v>
      </c>
      <c r="J481" s="62" t="s">
        <v>700</v>
      </c>
    </row>
    <row r="482" spans="2:10">
      <c r="B482" s="56" t="s">
        <v>843</v>
      </c>
      <c r="C482" s="38" t="s">
        <v>1245</v>
      </c>
      <c r="D482" s="38" t="s">
        <v>1236</v>
      </c>
      <c r="E482" s="71">
        <v>44579</v>
      </c>
      <c r="F482" s="38" t="s">
        <v>1246</v>
      </c>
      <c r="G482" s="48">
        <v>100000</v>
      </c>
      <c r="H482" s="63"/>
      <c r="I482" s="49" t="s">
        <v>845</v>
      </c>
      <c r="J482" s="62" t="s">
        <v>700</v>
      </c>
    </row>
    <row r="483" spans="2:10">
      <c r="B483" s="56" t="s">
        <v>843</v>
      </c>
      <c r="C483" s="38" t="s">
        <v>1247</v>
      </c>
      <c r="D483" s="38" t="s">
        <v>1231</v>
      </c>
      <c r="E483" s="71">
        <v>44581</v>
      </c>
      <c r="F483" s="38" t="s">
        <v>1248</v>
      </c>
      <c r="G483" s="48">
        <v>100000</v>
      </c>
      <c r="H483" s="63"/>
      <c r="I483" s="49" t="s">
        <v>845</v>
      </c>
      <c r="J483" s="62" t="s">
        <v>700</v>
      </c>
    </row>
    <row r="484" spans="2:10">
      <c r="B484" s="56" t="s">
        <v>843</v>
      </c>
      <c r="C484" s="38" t="s">
        <v>1238</v>
      </c>
      <c r="D484" s="38" t="s">
        <v>1231</v>
      </c>
      <c r="E484" s="71">
        <v>44582</v>
      </c>
      <c r="F484" s="38" t="s">
        <v>1249</v>
      </c>
      <c r="G484" s="48">
        <v>750000</v>
      </c>
      <c r="H484" s="63"/>
      <c r="I484" s="49" t="s">
        <v>845</v>
      </c>
      <c r="J484" s="62" t="s">
        <v>700</v>
      </c>
    </row>
    <row r="485" spans="2:10">
      <c r="B485" s="56" t="s">
        <v>843</v>
      </c>
      <c r="C485" s="38" t="s">
        <v>1250</v>
      </c>
      <c r="D485" s="38" t="s">
        <v>1231</v>
      </c>
      <c r="E485" s="71">
        <v>44592</v>
      </c>
      <c r="F485" s="38" t="s">
        <v>1251</v>
      </c>
      <c r="G485" s="48">
        <v>295000</v>
      </c>
      <c r="H485" s="63"/>
      <c r="I485" s="49" t="s">
        <v>845</v>
      </c>
      <c r="J485" s="62" t="s">
        <v>700</v>
      </c>
    </row>
    <row r="486" spans="2:10">
      <c r="B486" s="56" t="s">
        <v>843</v>
      </c>
      <c r="C486" s="38" t="s">
        <v>1238</v>
      </c>
      <c r="D486" s="38" t="s">
        <v>1231</v>
      </c>
      <c r="E486" s="71">
        <v>44610</v>
      </c>
      <c r="F486" s="38" t="s">
        <v>1249</v>
      </c>
      <c r="G486" s="48">
        <v>750000</v>
      </c>
      <c r="H486" s="63"/>
      <c r="I486" s="49" t="s">
        <v>845</v>
      </c>
      <c r="J486" s="62" t="s">
        <v>700</v>
      </c>
    </row>
    <row r="487" spans="2:10">
      <c r="B487" s="56" t="s">
        <v>843</v>
      </c>
      <c r="C487" s="38" t="s">
        <v>1252</v>
      </c>
      <c r="D487" s="38" t="s">
        <v>1231</v>
      </c>
      <c r="E487" s="71">
        <v>44620</v>
      </c>
      <c r="F487" s="38" t="s">
        <v>1253</v>
      </c>
      <c r="G487" s="48">
        <v>500000</v>
      </c>
      <c r="H487" s="63"/>
      <c r="I487" s="49" t="s">
        <v>845</v>
      </c>
      <c r="J487" s="62" t="s">
        <v>700</v>
      </c>
    </row>
    <row r="488" spans="2:10">
      <c r="B488" s="56" t="s">
        <v>843</v>
      </c>
      <c r="C488" s="49" t="s">
        <v>1252</v>
      </c>
      <c r="D488" s="58" t="s">
        <v>1231</v>
      </c>
      <c r="E488" s="59">
        <v>44620</v>
      </c>
      <c r="F488" s="60" t="s">
        <v>1254</v>
      </c>
      <c r="G488" s="75">
        <v>200000</v>
      </c>
      <c r="H488" s="61"/>
      <c r="I488" s="49" t="s">
        <v>845</v>
      </c>
      <c r="J488" s="62" t="s">
        <v>700</v>
      </c>
    </row>
    <row r="489" spans="2:10">
      <c r="B489" s="56" t="s">
        <v>843</v>
      </c>
      <c r="C489" s="76" t="s">
        <v>1255</v>
      </c>
      <c r="D489" s="58" t="s">
        <v>1236</v>
      </c>
      <c r="E489" s="71">
        <v>44620</v>
      </c>
      <c r="F489" s="49" t="s">
        <v>1256</v>
      </c>
      <c r="G489" s="75">
        <v>200000</v>
      </c>
      <c r="H489" s="63"/>
      <c r="I489" s="49" t="s">
        <v>845</v>
      </c>
      <c r="J489" s="62" t="s">
        <v>700</v>
      </c>
    </row>
    <row r="490" spans="2:10">
      <c r="B490" s="56" t="s">
        <v>843</v>
      </c>
      <c r="C490" s="76" t="s">
        <v>1250</v>
      </c>
      <c r="D490" s="58" t="s">
        <v>1231</v>
      </c>
      <c r="E490" s="71">
        <v>44620</v>
      </c>
      <c r="F490" s="49" t="s">
        <v>1251</v>
      </c>
      <c r="G490" s="75">
        <v>295000</v>
      </c>
      <c r="H490" s="63"/>
      <c r="I490" s="49" t="s">
        <v>845</v>
      </c>
      <c r="J490" s="62" t="s">
        <v>700</v>
      </c>
    </row>
    <row r="491" spans="2:10">
      <c r="B491" s="56" t="s">
        <v>843</v>
      </c>
      <c r="C491" s="76" t="s">
        <v>1257</v>
      </c>
      <c r="D491" s="58" t="s">
        <v>1231</v>
      </c>
      <c r="E491" s="71">
        <v>44622</v>
      </c>
      <c r="F491" s="49" t="s">
        <v>1258</v>
      </c>
      <c r="G491" s="75">
        <v>80000</v>
      </c>
      <c r="H491" s="63"/>
      <c r="I491" s="49" t="s">
        <v>845</v>
      </c>
      <c r="J491" s="62" t="s">
        <v>700</v>
      </c>
    </row>
    <row r="492" spans="2:10">
      <c r="B492" s="56" t="s">
        <v>843</v>
      </c>
      <c r="C492" s="74" t="s">
        <v>1243</v>
      </c>
      <c r="D492" s="74" t="s">
        <v>1231</v>
      </c>
      <c r="E492" s="77">
        <v>44622</v>
      </c>
      <c r="F492" s="74" t="s">
        <v>1259</v>
      </c>
      <c r="G492" s="78">
        <v>1200000</v>
      </c>
      <c r="H492" s="78"/>
      <c r="I492" s="49" t="s">
        <v>845</v>
      </c>
      <c r="J492" s="62" t="s">
        <v>700</v>
      </c>
    </row>
    <row r="493" spans="2:10">
      <c r="B493" s="56" t="s">
        <v>843</v>
      </c>
      <c r="C493" s="74" t="s">
        <v>1230</v>
      </c>
      <c r="D493" s="74" t="s">
        <v>1231</v>
      </c>
      <c r="E493" s="77">
        <v>44623</v>
      </c>
      <c r="F493" s="74" t="s">
        <v>1260</v>
      </c>
      <c r="G493" s="78">
        <v>600000</v>
      </c>
      <c r="H493" s="78"/>
      <c r="I493" s="49" t="s">
        <v>845</v>
      </c>
      <c r="J493" s="62" t="s">
        <v>700</v>
      </c>
    </row>
    <row r="494" spans="2:10">
      <c r="B494" s="56" t="s">
        <v>843</v>
      </c>
      <c r="C494" s="74" t="s">
        <v>1238</v>
      </c>
      <c r="D494" s="74" t="s">
        <v>1231</v>
      </c>
      <c r="E494" s="77">
        <v>44637</v>
      </c>
      <c r="F494" s="74" t="s">
        <v>1249</v>
      </c>
      <c r="G494" s="78">
        <v>750000</v>
      </c>
      <c r="H494" s="78"/>
      <c r="I494" s="49" t="s">
        <v>845</v>
      </c>
      <c r="J494" s="62" t="s">
        <v>700</v>
      </c>
    </row>
    <row r="495" spans="2:10">
      <c r="B495" s="56" t="s">
        <v>843</v>
      </c>
      <c r="C495" s="74" t="s">
        <v>1230</v>
      </c>
      <c r="D495" s="74" t="s">
        <v>1231</v>
      </c>
      <c r="E495" s="77">
        <v>44638</v>
      </c>
      <c r="F495" s="74" t="s">
        <v>1261</v>
      </c>
      <c r="G495" s="78">
        <v>300000</v>
      </c>
      <c r="H495" s="78"/>
      <c r="I495" s="49" t="s">
        <v>845</v>
      </c>
      <c r="J495" s="62" t="s">
        <v>700</v>
      </c>
    </row>
    <row r="496" spans="2:10">
      <c r="B496" s="56" t="s">
        <v>843</v>
      </c>
      <c r="C496" s="74" t="s">
        <v>1250</v>
      </c>
      <c r="D496" s="74" t="s">
        <v>1231</v>
      </c>
      <c r="E496" s="77">
        <v>44652</v>
      </c>
      <c r="F496" s="74" t="s">
        <v>1251</v>
      </c>
      <c r="G496" s="78">
        <v>295000</v>
      </c>
      <c r="H496" s="78"/>
      <c r="I496" s="49" t="s">
        <v>845</v>
      </c>
      <c r="J496" s="62" t="s">
        <v>700</v>
      </c>
    </row>
    <row r="497" spans="2:10">
      <c r="B497" s="56" t="s">
        <v>843</v>
      </c>
      <c r="C497" s="74" t="s">
        <v>1262</v>
      </c>
      <c r="D497" s="74" t="s">
        <v>1231</v>
      </c>
      <c r="E497" s="77">
        <v>44655</v>
      </c>
      <c r="F497" s="74" t="s">
        <v>1263</v>
      </c>
      <c r="G497" s="78">
        <v>598500</v>
      </c>
      <c r="H497" s="78"/>
      <c r="I497" s="49" t="s">
        <v>845</v>
      </c>
      <c r="J497" s="62" t="s">
        <v>700</v>
      </c>
    </row>
    <row r="498" spans="2:10">
      <c r="B498" s="56" t="s">
        <v>843</v>
      </c>
      <c r="C498" s="74" t="s">
        <v>1262</v>
      </c>
      <c r="D498" s="74" t="s">
        <v>1236</v>
      </c>
      <c r="E498" s="77">
        <v>44655</v>
      </c>
      <c r="F498" s="74" t="s">
        <v>1263</v>
      </c>
      <c r="G498" s="78">
        <v>570000</v>
      </c>
      <c r="H498" s="78"/>
      <c r="I498" s="49" t="s">
        <v>845</v>
      </c>
      <c r="J498" s="62" t="s">
        <v>700</v>
      </c>
    </row>
    <row r="499" spans="2:10">
      <c r="B499" s="56" t="s">
        <v>843</v>
      </c>
      <c r="C499" s="74" t="s">
        <v>1264</v>
      </c>
      <c r="D499" s="74" t="s">
        <v>965</v>
      </c>
      <c r="E499" s="77">
        <v>44665</v>
      </c>
      <c r="F499" s="74" t="s">
        <v>1265</v>
      </c>
      <c r="G499" s="78">
        <v>130000</v>
      </c>
      <c r="H499" s="78"/>
      <c r="I499" s="49" t="s">
        <v>845</v>
      </c>
      <c r="J499" s="62" t="s">
        <v>700</v>
      </c>
    </row>
    <row r="500" spans="2:10">
      <c r="B500" s="56" t="s">
        <v>843</v>
      </c>
      <c r="C500" s="74" t="s">
        <v>1238</v>
      </c>
      <c r="D500" s="74" t="s">
        <v>1231</v>
      </c>
      <c r="E500" s="77">
        <v>44678</v>
      </c>
      <c r="F500" s="74" t="s">
        <v>1249</v>
      </c>
      <c r="G500" s="78">
        <v>750000</v>
      </c>
      <c r="H500" s="78"/>
      <c r="I500" s="49" t="s">
        <v>845</v>
      </c>
      <c r="J500" s="62" t="s">
        <v>700</v>
      </c>
    </row>
    <row r="501" spans="2:10">
      <c r="B501" s="56" t="s">
        <v>843</v>
      </c>
      <c r="C501" s="74" t="s">
        <v>1238</v>
      </c>
      <c r="D501" s="74" t="s">
        <v>1231</v>
      </c>
      <c r="E501" s="77">
        <v>44680</v>
      </c>
      <c r="F501" s="74" t="s">
        <v>1266</v>
      </c>
      <c r="G501" s="78">
        <v>800000</v>
      </c>
      <c r="H501" s="78"/>
      <c r="I501" s="49" t="s">
        <v>845</v>
      </c>
      <c r="J501" s="62" t="s">
        <v>700</v>
      </c>
    </row>
    <row r="502" spans="2:10">
      <c r="B502" s="56" t="s">
        <v>843</v>
      </c>
      <c r="C502" s="74" t="s">
        <v>1238</v>
      </c>
      <c r="D502" s="74" t="s">
        <v>1231</v>
      </c>
      <c r="E502" s="77">
        <v>44680</v>
      </c>
      <c r="F502" s="74" t="s">
        <v>1267</v>
      </c>
      <c r="G502" s="78">
        <v>1200000</v>
      </c>
      <c r="H502" s="78"/>
      <c r="I502" s="49" t="s">
        <v>845</v>
      </c>
      <c r="J502" s="62" t="s">
        <v>700</v>
      </c>
    </row>
    <row r="503" spans="2:10">
      <c r="B503" s="56" t="s">
        <v>843</v>
      </c>
      <c r="C503" s="74" t="s">
        <v>1250</v>
      </c>
      <c r="D503" s="74" t="s">
        <v>1231</v>
      </c>
      <c r="E503" s="77">
        <v>44681</v>
      </c>
      <c r="F503" s="74" t="s">
        <v>1251</v>
      </c>
      <c r="G503" s="78">
        <v>295000</v>
      </c>
      <c r="H503" s="78"/>
      <c r="I503" s="49" t="s">
        <v>845</v>
      </c>
      <c r="J503" s="62" t="s">
        <v>700</v>
      </c>
    </row>
    <row r="504" spans="2:10">
      <c r="B504" s="56" t="s">
        <v>843</v>
      </c>
      <c r="C504" s="74" t="s">
        <v>1268</v>
      </c>
      <c r="D504" s="74" t="s">
        <v>965</v>
      </c>
      <c r="E504" s="77">
        <v>44684</v>
      </c>
      <c r="F504" s="74" t="s">
        <v>1269</v>
      </c>
      <c r="G504" s="78">
        <v>500000</v>
      </c>
      <c r="H504" s="78"/>
      <c r="I504" s="49" t="s">
        <v>845</v>
      </c>
      <c r="J504" s="62" t="s">
        <v>700</v>
      </c>
    </row>
    <row r="505" spans="2:10">
      <c r="B505" s="56" t="s">
        <v>843</v>
      </c>
      <c r="C505" s="74" t="s">
        <v>1243</v>
      </c>
      <c r="D505" s="74" t="s">
        <v>1231</v>
      </c>
      <c r="E505" s="77">
        <v>44684</v>
      </c>
      <c r="F505" s="74" t="s">
        <v>1259</v>
      </c>
      <c r="G505" s="78">
        <v>500000</v>
      </c>
      <c r="H505" s="78"/>
      <c r="I505" s="49" t="s">
        <v>845</v>
      </c>
      <c r="J505" s="62" t="s">
        <v>700</v>
      </c>
    </row>
    <row r="506" spans="2:10">
      <c r="B506" s="56" t="s">
        <v>843</v>
      </c>
      <c r="C506" s="74" t="s">
        <v>1270</v>
      </c>
      <c r="D506" s="74" t="s">
        <v>981</v>
      </c>
      <c r="E506" s="77">
        <v>44692</v>
      </c>
      <c r="F506" s="74" t="s">
        <v>1271</v>
      </c>
      <c r="G506" s="78">
        <v>2000000</v>
      </c>
      <c r="H506" s="78"/>
      <c r="I506" s="49" t="s">
        <v>845</v>
      </c>
      <c r="J506" s="62" t="s">
        <v>700</v>
      </c>
    </row>
    <row r="507" spans="2:10">
      <c r="B507" s="56" t="s">
        <v>843</v>
      </c>
      <c r="C507" s="74" t="s">
        <v>1272</v>
      </c>
      <c r="D507" s="74" t="s">
        <v>981</v>
      </c>
      <c r="E507" s="77">
        <v>44693</v>
      </c>
      <c r="F507" s="74" t="s">
        <v>1273</v>
      </c>
      <c r="G507" s="78">
        <v>500000</v>
      </c>
      <c r="H507" s="78"/>
      <c r="I507" s="49" t="s">
        <v>845</v>
      </c>
      <c r="J507" s="62" t="s">
        <v>700</v>
      </c>
    </row>
    <row r="508" spans="2:10">
      <c r="B508" s="56" t="s">
        <v>843</v>
      </c>
      <c r="C508" s="74" t="s">
        <v>1272</v>
      </c>
      <c r="D508" s="74" t="s">
        <v>981</v>
      </c>
      <c r="E508" s="77">
        <v>44693</v>
      </c>
      <c r="F508" s="74" t="s">
        <v>1274</v>
      </c>
      <c r="G508" s="78">
        <v>400000</v>
      </c>
      <c r="H508" s="78"/>
      <c r="I508" s="49" t="s">
        <v>845</v>
      </c>
      <c r="J508" s="62" t="s">
        <v>700</v>
      </c>
    </row>
    <row r="509" spans="2:10">
      <c r="B509" s="56" t="s">
        <v>843</v>
      </c>
      <c r="C509" s="74" t="s">
        <v>1230</v>
      </c>
      <c r="D509" s="74" t="s">
        <v>1231</v>
      </c>
      <c r="E509" s="77">
        <v>44694</v>
      </c>
      <c r="F509" s="74" t="s">
        <v>1275</v>
      </c>
      <c r="G509" s="78">
        <v>500000</v>
      </c>
      <c r="H509" s="78"/>
      <c r="I509" s="49" t="s">
        <v>845</v>
      </c>
      <c r="J509" s="62" t="s">
        <v>700</v>
      </c>
    </row>
    <row r="510" spans="2:10">
      <c r="B510" s="56" t="s">
        <v>843</v>
      </c>
      <c r="C510" s="74" t="s">
        <v>1276</v>
      </c>
      <c r="D510" s="74" t="s">
        <v>1231</v>
      </c>
      <c r="E510" s="77">
        <v>44697</v>
      </c>
      <c r="F510" s="74" t="s">
        <v>1277</v>
      </c>
      <c r="G510" s="78">
        <v>100000</v>
      </c>
      <c r="H510" s="78"/>
      <c r="I510" s="49" t="s">
        <v>845</v>
      </c>
      <c r="J510" s="62" t="s">
        <v>700</v>
      </c>
    </row>
    <row r="511" spans="2:10">
      <c r="B511" s="56" t="s">
        <v>843</v>
      </c>
      <c r="C511" s="74" t="s">
        <v>1238</v>
      </c>
      <c r="D511" s="74" t="s">
        <v>1231</v>
      </c>
      <c r="E511" s="77">
        <v>44699</v>
      </c>
      <c r="F511" s="74" t="s">
        <v>1249</v>
      </c>
      <c r="G511" s="78">
        <v>750000</v>
      </c>
      <c r="H511" s="78"/>
      <c r="I511" s="49" t="s">
        <v>845</v>
      </c>
      <c r="J511" s="62" t="s">
        <v>700</v>
      </c>
    </row>
    <row r="512" spans="2:10">
      <c r="B512" s="56" t="s">
        <v>843</v>
      </c>
      <c r="C512" s="74" t="s">
        <v>1250</v>
      </c>
      <c r="D512" s="74" t="s">
        <v>1231</v>
      </c>
      <c r="E512" s="77">
        <v>44711</v>
      </c>
      <c r="F512" s="74" t="s">
        <v>1251</v>
      </c>
      <c r="G512" s="78">
        <v>295000</v>
      </c>
      <c r="H512" s="78"/>
      <c r="I512" s="49" t="s">
        <v>845</v>
      </c>
      <c r="J512" s="62" t="s">
        <v>700</v>
      </c>
    </row>
    <row r="513" spans="2:10">
      <c r="B513" s="56" t="s">
        <v>843</v>
      </c>
      <c r="C513" s="74" t="s">
        <v>1243</v>
      </c>
      <c r="D513" s="74" t="s">
        <v>1231</v>
      </c>
      <c r="E513" s="77">
        <v>44712</v>
      </c>
      <c r="F513" s="74" t="s">
        <v>1278</v>
      </c>
      <c r="G513" s="78">
        <v>500000</v>
      </c>
      <c r="H513" s="78"/>
      <c r="I513" s="49" t="s">
        <v>845</v>
      </c>
      <c r="J513" s="62" t="s">
        <v>700</v>
      </c>
    </row>
    <row r="514" spans="2:10">
      <c r="B514" s="56" t="s">
        <v>843</v>
      </c>
      <c r="C514" s="74" t="s">
        <v>1238</v>
      </c>
      <c r="D514" s="74" t="s">
        <v>1231</v>
      </c>
      <c r="E514" s="77">
        <v>44732</v>
      </c>
      <c r="F514" s="74" t="s">
        <v>1249</v>
      </c>
      <c r="G514" s="78">
        <v>750000</v>
      </c>
      <c r="H514" s="78"/>
      <c r="I514" s="49" t="s">
        <v>845</v>
      </c>
      <c r="J514" s="62" t="s">
        <v>700</v>
      </c>
    </row>
    <row r="515" spans="2:10">
      <c r="B515" s="56" t="s">
        <v>843</v>
      </c>
      <c r="C515" s="74" t="s">
        <v>1250</v>
      </c>
      <c r="D515" s="74" t="s">
        <v>1231</v>
      </c>
      <c r="E515" s="77">
        <v>44741</v>
      </c>
      <c r="F515" s="74" t="s">
        <v>1251</v>
      </c>
      <c r="G515" s="78">
        <v>295000</v>
      </c>
      <c r="H515" s="78"/>
      <c r="I515" s="49" t="s">
        <v>845</v>
      </c>
      <c r="J515" s="62" t="s">
        <v>700</v>
      </c>
    </row>
    <row r="516" spans="2:10">
      <c r="B516" s="56" t="s">
        <v>843</v>
      </c>
      <c r="C516" s="74" t="s">
        <v>1238</v>
      </c>
      <c r="D516" s="74" t="s">
        <v>1231</v>
      </c>
      <c r="E516" s="77">
        <v>44761</v>
      </c>
      <c r="F516" s="74" t="s">
        <v>1249</v>
      </c>
      <c r="G516" s="78">
        <v>750000</v>
      </c>
      <c r="H516" s="78"/>
      <c r="I516" s="49" t="s">
        <v>845</v>
      </c>
      <c r="J516" s="62" t="s">
        <v>700</v>
      </c>
    </row>
    <row r="517" spans="2:10">
      <c r="B517" s="56" t="s">
        <v>843</v>
      </c>
      <c r="C517" s="74" t="s">
        <v>1230</v>
      </c>
      <c r="D517" s="74" t="s">
        <v>1231</v>
      </c>
      <c r="E517" s="77">
        <v>44762</v>
      </c>
      <c r="F517" s="74" t="s">
        <v>1279</v>
      </c>
      <c r="G517" s="78">
        <v>1250000</v>
      </c>
      <c r="H517" s="78"/>
      <c r="I517" s="49" t="s">
        <v>845</v>
      </c>
      <c r="J517" s="62" t="s">
        <v>700</v>
      </c>
    </row>
    <row r="518" spans="2:10">
      <c r="B518" s="56" t="s">
        <v>843</v>
      </c>
      <c r="C518" s="74" t="s">
        <v>1250</v>
      </c>
      <c r="D518" s="74" t="s">
        <v>1231</v>
      </c>
      <c r="E518" s="77">
        <v>44771</v>
      </c>
      <c r="F518" s="74" t="s">
        <v>1251</v>
      </c>
      <c r="G518" s="78">
        <v>295000</v>
      </c>
      <c r="H518" s="78"/>
      <c r="I518" s="49" t="s">
        <v>845</v>
      </c>
      <c r="J518" s="62" t="s">
        <v>700</v>
      </c>
    </row>
    <row r="519" spans="2:10">
      <c r="B519" s="56" t="s">
        <v>843</v>
      </c>
      <c r="C519" s="74" t="s">
        <v>1243</v>
      </c>
      <c r="D519" s="74" t="s">
        <v>1231</v>
      </c>
      <c r="E519" s="77">
        <v>44778</v>
      </c>
      <c r="F519" s="74" t="s">
        <v>1259</v>
      </c>
      <c r="G519" s="78">
        <v>250000</v>
      </c>
      <c r="H519" s="78"/>
      <c r="I519" s="49" t="s">
        <v>845</v>
      </c>
      <c r="J519" s="62" t="s">
        <v>700</v>
      </c>
    </row>
    <row r="520" spans="2:10">
      <c r="B520" s="56" t="s">
        <v>843</v>
      </c>
      <c r="C520" s="74" t="s">
        <v>1280</v>
      </c>
      <c r="D520" s="74" t="s">
        <v>1231</v>
      </c>
      <c r="E520" s="77">
        <v>44781</v>
      </c>
      <c r="F520" s="74" t="s">
        <v>1281</v>
      </c>
      <c r="G520" s="78">
        <v>50000</v>
      </c>
      <c r="H520" s="78"/>
      <c r="I520" s="49" t="s">
        <v>845</v>
      </c>
      <c r="J520" s="62" t="s">
        <v>700</v>
      </c>
    </row>
    <row r="521" spans="2:10">
      <c r="B521" s="56" t="s">
        <v>843</v>
      </c>
      <c r="C521" s="74" t="s">
        <v>1238</v>
      </c>
      <c r="D521" s="74" t="s">
        <v>1231</v>
      </c>
      <c r="E521" s="77">
        <v>44791</v>
      </c>
      <c r="F521" s="74" t="s">
        <v>1282</v>
      </c>
      <c r="G521" s="78">
        <v>750000</v>
      </c>
      <c r="H521" s="78"/>
      <c r="I521" s="49" t="s">
        <v>845</v>
      </c>
      <c r="J521" s="62" t="s">
        <v>700</v>
      </c>
    </row>
    <row r="522" spans="2:10">
      <c r="B522" s="56" t="s">
        <v>843</v>
      </c>
      <c r="C522" s="74" t="s">
        <v>1250</v>
      </c>
      <c r="D522" s="74" t="s">
        <v>1231</v>
      </c>
      <c r="E522" s="77">
        <v>44799</v>
      </c>
      <c r="F522" s="74" t="s">
        <v>1251</v>
      </c>
      <c r="G522" s="78">
        <v>295000</v>
      </c>
      <c r="H522" s="78"/>
      <c r="I522" s="49" t="s">
        <v>845</v>
      </c>
      <c r="J522" s="62" t="s">
        <v>700</v>
      </c>
    </row>
    <row r="523" spans="2:10">
      <c r="B523" s="56" t="s">
        <v>843</v>
      </c>
      <c r="C523" s="74" t="s">
        <v>1283</v>
      </c>
      <c r="D523" s="74" t="s">
        <v>1231</v>
      </c>
      <c r="E523" s="77">
        <v>44816</v>
      </c>
      <c r="F523" s="74" t="s">
        <v>1284</v>
      </c>
      <c r="G523" s="78">
        <v>50000</v>
      </c>
      <c r="H523" s="78"/>
      <c r="I523" s="49" t="s">
        <v>845</v>
      </c>
      <c r="J523" s="62" t="s">
        <v>700</v>
      </c>
    </row>
    <row r="524" spans="2:10">
      <c r="B524" s="56" t="s">
        <v>843</v>
      </c>
      <c r="C524" s="74" t="s">
        <v>1238</v>
      </c>
      <c r="D524" s="74" t="s">
        <v>1231</v>
      </c>
      <c r="E524" s="77">
        <v>44825</v>
      </c>
      <c r="F524" s="74" t="s">
        <v>1285</v>
      </c>
      <c r="G524" s="78">
        <v>500000</v>
      </c>
      <c r="H524" s="78"/>
      <c r="I524" s="49" t="s">
        <v>845</v>
      </c>
      <c r="J524" s="62" t="s">
        <v>700</v>
      </c>
    </row>
    <row r="525" spans="2:10">
      <c r="B525" s="56" t="s">
        <v>843</v>
      </c>
      <c r="C525" s="74" t="s">
        <v>1238</v>
      </c>
      <c r="D525" s="74" t="s">
        <v>1231</v>
      </c>
      <c r="E525" s="77">
        <v>44830</v>
      </c>
      <c r="F525" s="74" t="s">
        <v>1249</v>
      </c>
      <c r="G525" s="78">
        <v>750000</v>
      </c>
      <c r="H525" s="78"/>
      <c r="I525" s="49" t="s">
        <v>845</v>
      </c>
      <c r="J525" s="62" t="s">
        <v>700</v>
      </c>
    </row>
    <row r="526" spans="2:10">
      <c r="B526" s="56" t="s">
        <v>843</v>
      </c>
      <c r="C526" s="74" t="s">
        <v>1250</v>
      </c>
      <c r="D526" s="74" t="s">
        <v>1231</v>
      </c>
      <c r="E526" s="77">
        <v>44833</v>
      </c>
      <c r="F526" s="74" t="s">
        <v>1251</v>
      </c>
      <c r="G526" s="78">
        <v>295000</v>
      </c>
      <c r="H526" s="78"/>
      <c r="I526" s="49" t="s">
        <v>845</v>
      </c>
      <c r="J526" s="62" t="s">
        <v>700</v>
      </c>
    </row>
    <row r="527" spans="2:10">
      <c r="B527" s="56" t="s">
        <v>843</v>
      </c>
      <c r="C527" s="74" t="s">
        <v>1230</v>
      </c>
      <c r="D527" s="74" t="s">
        <v>1231</v>
      </c>
      <c r="E527" s="77">
        <v>44838</v>
      </c>
      <c r="F527" s="74" t="s">
        <v>1286</v>
      </c>
      <c r="G527" s="78">
        <v>326250</v>
      </c>
      <c r="H527" s="78"/>
      <c r="I527" s="49" t="s">
        <v>845</v>
      </c>
      <c r="J527" s="62" t="s">
        <v>700</v>
      </c>
    </row>
    <row r="528" spans="2:10">
      <c r="B528" s="56" t="s">
        <v>843</v>
      </c>
      <c r="C528" s="74" t="s">
        <v>1238</v>
      </c>
      <c r="D528" s="74" t="s">
        <v>1231</v>
      </c>
      <c r="E528" s="77">
        <v>44853</v>
      </c>
      <c r="F528" s="74" t="s">
        <v>1249</v>
      </c>
      <c r="G528" s="78">
        <v>750000</v>
      </c>
      <c r="H528" s="78"/>
      <c r="I528" s="49" t="s">
        <v>845</v>
      </c>
      <c r="J528" s="62" t="s">
        <v>700</v>
      </c>
    </row>
    <row r="529" spans="2:10">
      <c r="B529" s="56" t="s">
        <v>843</v>
      </c>
      <c r="C529" s="74" t="s">
        <v>1250</v>
      </c>
      <c r="D529" s="74" t="s">
        <v>1231</v>
      </c>
      <c r="E529" s="77">
        <v>44861</v>
      </c>
      <c r="F529" s="74" t="s">
        <v>1251</v>
      </c>
      <c r="G529" s="78">
        <v>295000</v>
      </c>
      <c r="H529" s="78"/>
      <c r="I529" s="49" t="s">
        <v>845</v>
      </c>
      <c r="J529" s="62" t="s">
        <v>700</v>
      </c>
    </row>
    <row r="530" spans="2:10">
      <c r="B530" s="56" t="s">
        <v>843</v>
      </c>
      <c r="C530" s="74" t="s">
        <v>1238</v>
      </c>
      <c r="D530" s="74" t="s">
        <v>1231</v>
      </c>
      <c r="E530" s="77">
        <v>44883</v>
      </c>
      <c r="F530" s="74" t="s">
        <v>1249</v>
      </c>
      <c r="G530" s="78">
        <v>750000</v>
      </c>
      <c r="H530" s="78"/>
      <c r="I530" s="49" t="s">
        <v>845</v>
      </c>
      <c r="J530" s="62" t="s">
        <v>700</v>
      </c>
    </row>
    <row r="531" spans="2:10">
      <c r="B531" s="56" t="s">
        <v>843</v>
      </c>
      <c r="C531" s="74" t="s">
        <v>1247</v>
      </c>
      <c r="D531" s="74" t="s">
        <v>1231</v>
      </c>
      <c r="E531" s="77">
        <v>44889</v>
      </c>
      <c r="F531" s="74" t="s">
        <v>1287</v>
      </c>
      <c r="G531" s="78">
        <v>875000</v>
      </c>
      <c r="H531" s="78"/>
      <c r="I531" s="49" t="s">
        <v>845</v>
      </c>
      <c r="J531" s="62" t="s">
        <v>700</v>
      </c>
    </row>
    <row r="532" spans="2:10">
      <c r="B532" s="56" t="s">
        <v>843</v>
      </c>
      <c r="C532" s="74" t="s">
        <v>1247</v>
      </c>
      <c r="D532" s="74" t="s">
        <v>1231</v>
      </c>
      <c r="E532" s="77">
        <v>44889</v>
      </c>
      <c r="F532" s="74" t="s">
        <v>1287</v>
      </c>
      <c r="G532" s="78">
        <v>875000</v>
      </c>
      <c r="H532" s="78"/>
      <c r="I532" s="49" t="s">
        <v>845</v>
      </c>
      <c r="J532" s="62" t="s">
        <v>700</v>
      </c>
    </row>
    <row r="533" spans="2:10">
      <c r="B533" s="56" t="s">
        <v>843</v>
      </c>
      <c r="C533" s="74" t="s">
        <v>1250</v>
      </c>
      <c r="D533" s="74" t="s">
        <v>1231</v>
      </c>
      <c r="E533" s="77">
        <v>44895</v>
      </c>
      <c r="F533" s="74" t="s">
        <v>1251</v>
      </c>
      <c r="G533" s="78">
        <v>295000</v>
      </c>
      <c r="H533" s="78"/>
      <c r="I533" s="49" t="s">
        <v>845</v>
      </c>
      <c r="J533" s="62" t="s">
        <v>700</v>
      </c>
    </row>
    <row r="534" spans="2:10">
      <c r="B534" s="56" t="s">
        <v>843</v>
      </c>
      <c r="C534" s="74" t="s">
        <v>1288</v>
      </c>
      <c r="D534" s="74" t="s">
        <v>1231</v>
      </c>
      <c r="E534" s="77">
        <v>44909</v>
      </c>
      <c r="F534" s="74" t="s">
        <v>1289</v>
      </c>
      <c r="G534" s="78">
        <v>501300</v>
      </c>
      <c r="H534" s="78"/>
      <c r="I534" s="49" t="s">
        <v>845</v>
      </c>
      <c r="J534" s="62" t="s">
        <v>700</v>
      </c>
    </row>
    <row r="535" spans="2:10">
      <c r="B535" s="56" t="s">
        <v>843</v>
      </c>
      <c r="C535" s="74" t="s">
        <v>1238</v>
      </c>
      <c r="D535" s="74" t="s">
        <v>1231</v>
      </c>
      <c r="E535" s="77">
        <v>44916</v>
      </c>
      <c r="F535" s="74" t="s">
        <v>1249</v>
      </c>
      <c r="G535" s="78">
        <v>750000</v>
      </c>
      <c r="H535" s="78"/>
      <c r="I535" s="49" t="s">
        <v>845</v>
      </c>
      <c r="J535" s="62" t="s">
        <v>700</v>
      </c>
    </row>
    <row r="536" spans="2:10">
      <c r="B536" s="56" t="s">
        <v>843</v>
      </c>
      <c r="C536" s="74" t="s">
        <v>1250</v>
      </c>
      <c r="D536" s="74" t="s">
        <v>1231</v>
      </c>
      <c r="E536" s="77">
        <v>44923</v>
      </c>
      <c r="F536" s="74" t="s">
        <v>1251</v>
      </c>
      <c r="G536" s="78">
        <v>295000</v>
      </c>
      <c r="H536" s="78"/>
      <c r="I536" s="49" t="s">
        <v>845</v>
      </c>
      <c r="J536" s="62" t="s">
        <v>700</v>
      </c>
    </row>
    <row r="537" spans="2:10">
      <c r="B537" s="56" t="s">
        <v>843</v>
      </c>
      <c r="C537" s="74" t="s">
        <v>1247</v>
      </c>
      <c r="D537" s="74" t="s">
        <v>1231</v>
      </c>
      <c r="E537" s="77">
        <v>44582</v>
      </c>
      <c r="F537" s="74" t="s">
        <v>1290</v>
      </c>
      <c r="G537" s="78">
        <v>861000</v>
      </c>
      <c r="H537" s="78"/>
      <c r="I537" s="49" t="s">
        <v>845</v>
      </c>
      <c r="J537" s="62" t="s">
        <v>700</v>
      </c>
    </row>
    <row r="538" spans="2:10">
      <c r="B538" s="56" t="s">
        <v>843</v>
      </c>
      <c r="C538" s="74" t="s">
        <v>1247</v>
      </c>
      <c r="D538" s="74" t="s">
        <v>1231</v>
      </c>
      <c r="E538" s="77">
        <v>44610</v>
      </c>
      <c r="F538" s="74" t="s">
        <v>1291</v>
      </c>
      <c r="G538" s="78">
        <v>816000</v>
      </c>
      <c r="H538" s="78"/>
      <c r="I538" s="49" t="s">
        <v>845</v>
      </c>
      <c r="J538" s="62" t="s">
        <v>700</v>
      </c>
    </row>
    <row r="539" spans="2:10">
      <c r="B539" s="56" t="s">
        <v>843</v>
      </c>
      <c r="C539" s="74" t="s">
        <v>1247</v>
      </c>
      <c r="D539" s="74" t="s">
        <v>1231</v>
      </c>
      <c r="E539" s="77">
        <v>44637</v>
      </c>
      <c r="F539" s="74" t="s">
        <v>1292</v>
      </c>
      <c r="G539" s="78">
        <v>861000</v>
      </c>
      <c r="H539" s="78"/>
      <c r="I539" s="49" t="s">
        <v>845</v>
      </c>
      <c r="J539" s="62" t="s">
        <v>700</v>
      </c>
    </row>
    <row r="540" spans="2:10">
      <c r="B540" s="56" t="s">
        <v>843</v>
      </c>
      <c r="C540" s="74" t="s">
        <v>1247</v>
      </c>
      <c r="D540" s="74" t="s">
        <v>1231</v>
      </c>
      <c r="E540" s="77">
        <v>44685</v>
      </c>
      <c r="F540" s="74" t="s">
        <v>1293</v>
      </c>
      <c r="G540" s="78">
        <v>846000</v>
      </c>
      <c r="H540" s="78"/>
      <c r="I540" s="49" t="s">
        <v>845</v>
      </c>
      <c r="J540" s="62" t="s">
        <v>700</v>
      </c>
    </row>
    <row r="541" spans="2:10">
      <c r="B541" s="56" t="s">
        <v>843</v>
      </c>
      <c r="C541" s="74" t="s">
        <v>1247</v>
      </c>
      <c r="D541" s="74" t="s">
        <v>1231</v>
      </c>
      <c r="E541" s="77">
        <v>44699</v>
      </c>
      <c r="F541" s="74" t="s">
        <v>1290</v>
      </c>
      <c r="G541" s="78">
        <v>861000</v>
      </c>
      <c r="H541" s="78"/>
      <c r="I541" s="49" t="s">
        <v>845</v>
      </c>
      <c r="J541" s="62" t="s">
        <v>700</v>
      </c>
    </row>
    <row r="542" spans="2:10">
      <c r="B542" s="56" t="s">
        <v>843</v>
      </c>
      <c r="C542" s="74" t="s">
        <v>1247</v>
      </c>
      <c r="D542" s="74" t="s">
        <v>1231</v>
      </c>
      <c r="E542" s="77">
        <v>44732</v>
      </c>
      <c r="F542" s="74" t="s">
        <v>1294</v>
      </c>
      <c r="G542" s="78">
        <v>846000</v>
      </c>
      <c r="H542" s="78"/>
      <c r="I542" s="49" t="s">
        <v>845</v>
      </c>
      <c r="J542" s="62" t="s">
        <v>700</v>
      </c>
    </row>
    <row r="543" spans="2:10">
      <c r="B543" s="56" t="s">
        <v>843</v>
      </c>
      <c r="C543" s="74" t="s">
        <v>1247</v>
      </c>
      <c r="D543" s="74" t="s">
        <v>1231</v>
      </c>
      <c r="E543" s="77">
        <v>44761</v>
      </c>
      <c r="F543" s="74" t="s">
        <v>1295</v>
      </c>
      <c r="G543" s="78">
        <v>861000</v>
      </c>
      <c r="H543" s="78"/>
      <c r="I543" s="49" t="s">
        <v>845</v>
      </c>
      <c r="J543" s="62" t="s">
        <v>700</v>
      </c>
    </row>
    <row r="544" spans="2:10">
      <c r="B544" s="56" t="s">
        <v>843</v>
      </c>
      <c r="C544" s="74" t="s">
        <v>1247</v>
      </c>
      <c r="D544" s="74" t="s">
        <v>1231</v>
      </c>
      <c r="E544" s="77">
        <v>44791</v>
      </c>
      <c r="F544" s="74" t="s">
        <v>1290</v>
      </c>
      <c r="G544" s="78">
        <v>861000</v>
      </c>
      <c r="H544" s="78"/>
      <c r="I544" s="49" t="s">
        <v>845</v>
      </c>
      <c r="J544" s="62" t="s">
        <v>700</v>
      </c>
    </row>
    <row r="545" spans="2:10">
      <c r="B545" s="56" t="s">
        <v>843</v>
      </c>
      <c r="C545" s="74" t="s">
        <v>1247</v>
      </c>
      <c r="D545" s="74" t="s">
        <v>1231</v>
      </c>
      <c r="E545" s="77">
        <v>44830</v>
      </c>
      <c r="F545" s="74" t="s">
        <v>1293</v>
      </c>
      <c r="G545" s="78">
        <v>846000</v>
      </c>
      <c r="H545" s="78"/>
      <c r="I545" s="49" t="s">
        <v>845</v>
      </c>
      <c r="J545" s="62" t="s">
        <v>700</v>
      </c>
    </row>
    <row r="546" spans="2:10">
      <c r="B546" s="56" t="s">
        <v>843</v>
      </c>
      <c r="C546" s="74" t="s">
        <v>1247</v>
      </c>
      <c r="D546" s="74" t="s">
        <v>1231</v>
      </c>
      <c r="E546" s="77">
        <v>44853</v>
      </c>
      <c r="F546" s="74" t="s">
        <v>1296</v>
      </c>
      <c r="G546" s="78">
        <v>861000</v>
      </c>
      <c r="H546" s="78"/>
      <c r="I546" s="49" t="s">
        <v>845</v>
      </c>
      <c r="J546" s="62" t="s">
        <v>700</v>
      </c>
    </row>
    <row r="547" spans="2:10">
      <c r="B547" s="56" t="s">
        <v>843</v>
      </c>
      <c r="C547" s="74" t="s">
        <v>1247</v>
      </c>
      <c r="D547" s="74" t="s">
        <v>1231</v>
      </c>
      <c r="E547" s="77">
        <v>44883</v>
      </c>
      <c r="F547" s="74" t="s">
        <v>1297</v>
      </c>
      <c r="G547" s="78">
        <v>846000</v>
      </c>
      <c r="H547" s="78"/>
      <c r="I547" s="49" t="s">
        <v>845</v>
      </c>
      <c r="J547" s="62" t="s">
        <v>700</v>
      </c>
    </row>
    <row r="548" spans="2:10">
      <c r="B548" s="56" t="s">
        <v>843</v>
      </c>
      <c r="C548" s="74" t="s">
        <v>1247</v>
      </c>
      <c r="D548" s="74" t="s">
        <v>1231</v>
      </c>
      <c r="E548" s="77">
        <v>44916</v>
      </c>
      <c r="F548" s="74" t="s">
        <v>1298</v>
      </c>
      <c r="G548" s="78">
        <v>861000</v>
      </c>
      <c r="H548" s="78"/>
      <c r="I548" s="49" t="s">
        <v>845</v>
      </c>
      <c r="J548" s="62" t="s">
        <v>700</v>
      </c>
    </row>
    <row r="549" spans="2:10">
      <c r="B549" s="56" t="s">
        <v>843</v>
      </c>
      <c r="C549" s="74" t="s">
        <v>1299</v>
      </c>
      <c r="D549" s="74" t="s">
        <v>1231</v>
      </c>
      <c r="E549" s="77"/>
      <c r="F549" s="74" t="s">
        <v>1300</v>
      </c>
      <c r="G549" s="78">
        <v>1800000</v>
      </c>
      <c r="H549" s="78"/>
      <c r="I549" s="49" t="s">
        <v>845</v>
      </c>
      <c r="J549" s="62" t="s">
        <v>700</v>
      </c>
    </row>
    <row r="550" spans="2:10">
      <c r="B550" s="56" t="s">
        <v>843</v>
      </c>
      <c r="C550" s="74" t="s">
        <v>1247</v>
      </c>
      <c r="D550" s="74" t="s">
        <v>1231</v>
      </c>
      <c r="E550" s="77"/>
      <c r="F550" s="74" t="s">
        <v>1301</v>
      </c>
      <c r="G550" s="78"/>
      <c r="H550" s="78">
        <v>1606896</v>
      </c>
      <c r="I550" s="49" t="s">
        <v>845</v>
      </c>
      <c r="J550" s="62" t="s">
        <v>700</v>
      </c>
    </row>
    <row r="551" spans="2:10">
      <c r="B551" s="56" t="s">
        <v>843</v>
      </c>
      <c r="C551" s="74" t="s">
        <v>1302</v>
      </c>
      <c r="D551" s="74" t="s">
        <v>1303</v>
      </c>
      <c r="E551" s="77"/>
      <c r="F551" s="74" t="s">
        <v>1304</v>
      </c>
      <c r="G551" s="78">
        <v>17150000</v>
      </c>
      <c r="H551" s="78"/>
      <c r="I551" s="49" t="s">
        <v>845</v>
      </c>
      <c r="J551" s="62" t="s">
        <v>700</v>
      </c>
    </row>
    <row r="552" spans="2:10">
      <c r="B552" s="56" t="s">
        <v>843</v>
      </c>
      <c r="C552" s="74" t="s">
        <v>1305</v>
      </c>
      <c r="D552" s="74" t="s">
        <v>1306</v>
      </c>
      <c r="E552" s="77"/>
      <c r="F552" s="74" t="s">
        <v>1307</v>
      </c>
      <c r="G552" s="78"/>
      <c r="H552" s="78">
        <v>2750000</v>
      </c>
      <c r="I552" s="49" t="s">
        <v>845</v>
      </c>
      <c r="J552" s="62" t="s">
        <v>700</v>
      </c>
    </row>
    <row r="553" spans="2:10" ht="27.6">
      <c r="B553" s="56" t="s">
        <v>843</v>
      </c>
      <c r="C553" s="74" t="s">
        <v>1308</v>
      </c>
      <c r="D553" s="74" t="s">
        <v>1309</v>
      </c>
      <c r="E553" s="77" t="s">
        <v>1310</v>
      </c>
      <c r="F553" s="74" t="s">
        <v>1311</v>
      </c>
      <c r="G553" s="78">
        <v>812000</v>
      </c>
      <c r="H553" s="78"/>
      <c r="I553" s="74" t="s">
        <v>845</v>
      </c>
      <c r="J553" s="62" t="s">
        <v>756</v>
      </c>
    </row>
    <row r="554" spans="2:10">
      <c r="B554" s="56" t="s">
        <v>843</v>
      </c>
      <c r="C554" s="74" t="s">
        <v>1312</v>
      </c>
      <c r="D554" s="74" t="s">
        <v>981</v>
      </c>
      <c r="E554" s="77" t="s">
        <v>1310</v>
      </c>
      <c r="F554" s="74" t="s">
        <v>1313</v>
      </c>
      <c r="G554" s="78">
        <v>2000000</v>
      </c>
      <c r="H554" s="78"/>
      <c r="I554" s="74" t="s">
        <v>845</v>
      </c>
      <c r="J554" s="62" t="s">
        <v>756</v>
      </c>
    </row>
    <row r="555" spans="2:10">
      <c r="B555" s="56" t="s">
        <v>843</v>
      </c>
      <c r="C555" s="74" t="s">
        <v>1314</v>
      </c>
      <c r="D555" s="74" t="s">
        <v>1315</v>
      </c>
      <c r="E555" s="77" t="s">
        <v>1310</v>
      </c>
      <c r="F555" s="74" t="s">
        <v>1316</v>
      </c>
      <c r="G555" s="78"/>
      <c r="H555" s="78">
        <v>2250000</v>
      </c>
      <c r="I555" s="74" t="s">
        <v>845</v>
      </c>
      <c r="J555" s="62" t="s">
        <v>756</v>
      </c>
    </row>
    <row r="556" spans="2:10">
      <c r="B556" s="56" t="s">
        <v>843</v>
      </c>
      <c r="C556" s="74" t="s">
        <v>1317</v>
      </c>
      <c r="D556" s="74" t="s">
        <v>1315</v>
      </c>
      <c r="E556" s="77" t="s">
        <v>1310</v>
      </c>
      <c r="F556" s="74" t="s">
        <v>1318</v>
      </c>
      <c r="G556" s="78">
        <v>7220000</v>
      </c>
      <c r="H556" s="78"/>
      <c r="I556" s="74" t="s">
        <v>845</v>
      </c>
      <c r="J556" s="62" t="s">
        <v>756</v>
      </c>
    </row>
    <row r="557" spans="2:10">
      <c r="B557" s="56" t="s">
        <v>1319</v>
      </c>
      <c r="C557" s="74" t="s">
        <v>1320</v>
      </c>
      <c r="D557" s="74"/>
      <c r="E557" s="77">
        <v>44588</v>
      </c>
      <c r="F557" s="74"/>
      <c r="G557" s="87">
        <v>250000</v>
      </c>
      <c r="H557" s="87"/>
      <c r="I557" s="74" t="s">
        <v>845</v>
      </c>
      <c r="J557" s="62" t="s">
        <v>731</v>
      </c>
    </row>
    <row r="558" spans="2:10">
      <c r="B558" s="56" t="s">
        <v>1319</v>
      </c>
      <c r="C558" s="74" t="s">
        <v>1320</v>
      </c>
      <c r="D558" s="74"/>
      <c r="E558" s="77">
        <v>44626</v>
      </c>
      <c r="F558" s="74"/>
      <c r="G558" s="87">
        <v>44500</v>
      </c>
      <c r="H558" s="87"/>
      <c r="I558" s="74" t="s">
        <v>845</v>
      </c>
      <c r="J558" s="62" t="s">
        <v>731</v>
      </c>
    </row>
    <row r="559" spans="2:10">
      <c r="B559" s="56" t="s">
        <v>1319</v>
      </c>
      <c r="C559" s="74" t="s">
        <v>1320</v>
      </c>
      <c r="D559" s="74"/>
      <c r="E559" s="77">
        <v>44637</v>
      </c>
      <c r="F559" s="74"/>
      <c r="G559" s="87">
        <v>687500</v>
      </c>
      <c r="H559" s="87"/>
      <c r="I559" s="74" t="s">
        <v>845</v>
      </c>
      <c r="J559" s="62" t="s">
        <v>731</v>
      </c>
    </row>
    <row r="560" spans="2:10">
      <c r="B560" s="56" t="s">
        <v>1319</v>
      </c>
      <c r="C560" s="49" t="s">
        <v>1320</v>
      </c>
      <c r="D560" s="49"/>
      <c r="E560" s="59">
        <v>44640</v>
      </c>
      <c r="F560" s="58"/>
      <c r="G560" s="250">
        <v>25000</v>
      </c>
      <c r="H560" s="247"/>
      <c r="I560" s="74" t="s">
        <v>845</v>
      </c>
      <c r="J560" s="62" t="s">
        <v>731</v>
      </c>
    </row>
    <row r="561" spans="2:10">
      <c r="B561" s="56" t="s">
        <v>1319</v>
      </c>
      <c r="C561" s="49" t="s">
        <v>1320</v>
      </c>
      <c r="D561" s="49"/>
      <c r="E561" s="71">
        <v>44646</v>
      </c>
      <c r="F561" s="49"/>
      <c r="G561" s="245">
        <v>150000</v>
      </c>
      <c r="H561" s="113"/>
      <c r="I561" s="74" t="s">
        <v>845</v>
      </c>
      <c r="J561" s="62" t="s">
        <v>731</v>
      </c>
    </row>
    <row r="562" spans="2:10">
      <c r="B562" s="56" t="s">
        <v>1319</v>
      </c>
      <c r="C562" s="49" t="s">
        <v>1320</v>
      </c>
      <c r="D562" s="49"/>
      <c r="E562" s="71">
        <v>44649</v>
      </c>
      <c r="F562" s="49"/>
      <c r="G562" s="245">
        <v>25000</v>
      </c>
      <c r="H562" s="113"/>
      <c r="I562" s="74" t="s">
        <v>845</v>
      </c>
      <c r="J562" s="62" t="s">
        <v>731</v>
      </c>
    </row>
    <row r="563" spans="2:10">
      <c r="B563" s="56" t="s">
        <v>1319</v>
      </c>
      <c r="C563" s="49" t="s">
        <v>1320</v>
      </c>
      <c r="D563" s="49"/>
      <c r="E563" s="71">
        <v>44657</v>
      </c>
      <c r="F563" s="49"/>
      <c r="G563" s="245">
        <v>225000</v>
      </c>
      <c r="H563" s="113"/>
      <c r="I563" s="74" t="s">
        <v>845</v>
      </c>
      <c r="J563" s="62" t="s">
        <v>731</v>
      </c>
    </row>
    <row r="564" spans="2:10">
      <c r="B564" s="56" t="s">
        <v>1319</v>
      </c>
      <c r="C564" s="49" t="s">
        <v>1321</v>
      </c>
      <c r="D564" s="49"/>
      <c r="E564" s="71">
        <v>44673</v>
      </c>
      <c r="F564" s="49"/>
      <c r="G564" s="245">
        <v>150000</v>
      </c>
      <c r="H564" s="113"/>
      <c r="I564" s="74" t="s">
        <v>845</v>
      </c>
      <c r="J564" s="62" t="s">
        <v>731</v>
      </c>
    </row>
    <row r="565" spans="2:10">
      <c r="B565" s="56" t="s">
        <v>1319</v>
      </c>
      <c r="C565" s="49" t="s">
        <v>1322</v>
      </c>
      <c r="D565" s="49"/>
      <c r="E565" s="71">
        <v>44675</v>
      </c>
      <c r="F565" s="49"/>
      <c r="G565" s="245">
        <v>54000</v>
      </c>
      <c r="H565" s="113"/>
      <c r="I565" s="74" t="s">
        <v>845</v>
      </c>
      <c r="J565" s="62" t="s">
        <v>731</v>
      </c>
    </row>
    <row r="566" spans="2:10">
      <c r="B566" s="56" t="s">
        <v>1319</v>
      </c>
      <c r="C566" s="49" t="s">
        <v>1323</v>
      </c>
      <c r="D566" s="49"/>
      <c r="E566" s="71">
        <v>44710</v>
      </c>
      <c r="F566" s="49"/>
      <c r="G566" s="245">
        <v>1510000</v>
      </c>
      <c r="H566" s="113"/>
      <c r="I566" s="74" t="s">
        <v>845</v>
      </c>
      <c r="J566" s="62" t="s">
        <v>731</v>
      </c>
    </row>
    <row r="567" spans="2:10">
      <c r="B567" s="56" t="s">
        <v>1319</v>
      </c>
      <c r="C567" s="49" t="s">
        <v>1322</v>
      </c>
      <c r="D567" s="49"/>
      <c r="E567" s="71">
        <v>44711</v>
      </c>
      <c r="F567" s="49"/>
      <c r="G567" s="245">
        <v>100000</v>
      </c>
      <c r="H567" s="113"/>
      <c r="I567" s="74" t="s">
        <v>845</v>
      </c>
      <c r="J567" s="62" t="s">
        <v>731</v>
      </c>
    </row>
    <row r="568" spans="2:10">
      <c r="B568" s="56" t="s">
        <v>1319</v>
      </c>
      <c r="C568" s="49" t="s">
        <v>1324</v>
      </c>
      <c r="D568" s="49"/>
      <c r="E568" s="71">
        <v>44761</v>
      </c>
      <c r="F568" s="49"/>
      <c r="G568" s="245">
        <v>100000</v>
      </c>
      <c r="H568" s="113"/>
      <c r="I568" s="74" t="s">
        <v>845</v>
      </c>
      <c r="J568" s="62" t="s">
        <v>731</v>
      </c>
    </row>
    <row r="569" spans="2:10">
      <c r="B569" s="56" t="s">
        <v>1319</v>
      </c>
      <c r="C569" s="49" t="s">
        <v>1325</v>
      </c>
      <c r="D569" s="49"/>
      <c r="E569" s="71">
        <v>44764</v>
      </c>
      <c r="F569" s="49"/>
      <c r="G569" s="245">
        <v>1980000</v>
      </c>
      <c r="H569" s="113"/>
      <c r="I569" s="74" t="s">
        <v>845</v>
      </c>
      <c r="J569" s="62" t="s">
        <v>731</v>
      </c>
    </row>
    <row r="570" spans="2:10">
      <c r="B570" s="56" t="s">
        <v>1319</v>
      </c>
      <c r="C570" s="49" t="s">
        <v>1326</v>
      </c>
      <c r="D570" s="49"/>
      <c r="E570" s="71">
        <v>44834</v>
      </c>
      <c r="F570" s="49"/>
      <c r="G570" s="245">
        <v>75000</v>
      </c>
      <c r="H570" s="113"/>
      <c r="I570" s="74" t="s">
        <v>845</v>
      </c>
      <c r="J570" s="62" t="s">
        <v>731</v>
      </c>
    </row>
    <row r="571" spans="2:10">
      <c r="B571" s="56" t="s">
        <v>1319</v>
      </c>
      <c r="C571" s="49" t="s">
        <v>1327</v>
      </c>
      <c r="D571" s="49"/>
      <c r="E571" s="71">
        <v>44880</v>
      </c>
      <c r="F571" s="49"/>
      <c r="G571" s="245">
        <v>868343</v>
      </c>
      <c r="H571" s="113"/>
      <c r="I571" s="74" t="s">
        <v>845</v>
      </c>
      <c r="J571" s="62" t="s">
        <v>731</v>
      </c>
    </row>
    <row r="572" spans="2:10" ht="14.45">
      <c r="B572" s="334" t="s">
        <v>843</v>
      </c>
      <c r="C572" s="335" t="s">
        <v>1328</v>
      </c>
      <c r="D572" s="335" t="s">
        <v>839</v>
      </c>
      <c r="E572" s="342" t="s">
        <v>1329</v>
      </c>
      <c r="F572" s="335" t="s">
        <v>1330</v>
      </c>
      <c r="G572" s="336">
        <v>2000000</v>
      </c>
      <c r="H572" s="335" t="s">
        <v>1329</v>
      </c>
      <c r="I572" s="335" t="s">
        <v>845</v>
      </c>
      <c r="J572" s="62" t="s">
        <v>644</v>
      </c>
    </row>
    <row r="573" spans="2:10" ht="14.45">
      <c r="B573" s="337" t="s">
        <v>843</v>
      </c>
      <c r="C573" s="338" t="s">
        <v>1328</v>
      </c>
      <c r="D573" s="338" t="s">
        <v>839</v>
      </c>
      <c r="E573" s="343" t="s">
        <v>1329</v>
      </c>
      <c r="F573" s="338" t="s">
        <v>1331</v>
      </c>
      <c r="G573" s="339">
        <v>3827500</v>
      </c>
      <c r="H573" s="338" t="s">
        <v>1329</v>
      </c>
      <c r="I573" s="338" t="s">
        <v>845</v>
      </c>
      <c r="J573" s="62" t="s">
        <v>644</v>
      </c>
    </row>
    <row r="574" spans="2:10" ht="14.45">
      <c r="B574" s="337" t="s">
        <v>843</v>
      </c>
      <c r="C574" s="338" t="s">
        <v>1328</v>
      </c>
      <c r="D574" s="338" t="s">
        <v>839</v>
      </c>
      <c r="E574" s="343" t="s">
        <v>1329</v>
      </c>
      <c r="F574" s="338" t="s">
        <v>1332</v>
      </c>
      <c r="G574" s="339">
        <v>1048950</v>
      </c>
      <c r="H574" s="338" t="s">
        <v>1329</v>
      </c>
      <c r="I574" s="338" t="s">
        <v>845</v>
      </c>
      <c r="J574" s="62" t="s">
        <v>644</v>
      </c>
    </row>
    <row r="575" spans="2:10" ht="14.45">
      <c r="B575" s="337" t="s">
        <v>843</v>
      </c>
      <c r="C575" s="338" t="s">
        <v>1333</v>
      </c>
      <c r="D575" s="338" t="s">
        <v>839</v>
      </c>
      <c r="E575" s="343" t="s">
        <v>1329</v>
      </c>
      <c r="F575" s="338" t="s">
        <v>1334</v>
      </c>
      <c r="G575" s="339">
        <v>5460100</v>
      </c>
      <c r="H575" s="338" t="s">
        <v>1329</v>
      </c>
      <c r="I575" s="338" t="s">
        <v>845</v>
      </c>
      <c r="J575" s="62" t="s">
        <v>644</v>
      </c>
    </row>
    <row r="576" spans="2:10" ht="14.45">
      <c r="B576" s="337" t="s">
        <v>843</v>
      </c>
      <c r="C576" s="338" t="s">
        <v>1333</v>
      </c>
      <c r="D576" s="338" t="s">
        <v>839</v>
      </c>
      <c r="E576" s="343" t="s">
        <v>1329</v>
      </c>
      <c r="F576" s="338" t="s">
        <v>1332</v>
      </c>
      <c r="G576" s="339">
        <v>982818</v>
      </c>
      <c r="H576" s="338" t="s">
        <v>1329</v>
      </c>
      <c r="I576" s="338" t="s">
        <v>845</v>
      </c>
      <c r="J576" s="62" t="s">
        <v>644</v>
      </c>
    </row>
    <row r="577" spans="2:10" ht="14.45">
      <c r="B577" s="337" t="s">
        <v>843</v>
      </c>
      <c r="C577" s="338" t="s">
        <v>1335</v>
      </c>
      <c r="D577" s="338" t="s">
        <v>839</v>
      </c>
      <c r="E577" s="343" t="s">
        <v>1329</v>
      </c>
      <c r="F577" s="338" t="s">
        <v>1336</v>
      </c>
      <c r="G577" s="339">
        <v>150000</v>
      </c>
      <c r="H577" s="338" t="s">
        <v>1329</v>
      </c>
      <c r="I577" s="338" t="s">
        <v>845</v>
      </c>
      <c r="J577" s="62" t="s">
        <v>644</v>
      </c>
    </row>
    <row r="578" spans="2:10" ht="14.45">
      <c r="B578" s="337" t="s">
        <v>843</v>
      </c>
      <c r="C578" s="338" t="s">
        <v>1335</v>
      </c>
      <c r="D578" s="338" t="s">
        <v>839</v>
      </c>
      <c r="E578" s="343" t="s">
        <v>1329</v>
      </c>
      <c r="F578" s="338" t="s">
        <v>1337</v>
      </c>
      <c r="G578" s="339">
        <v>45000</v>
      </c>
      <c r="H578" s="338" t="s">
        <v>1329</v>
      </c>
      <c r="I578" s="338" t="s">
        <v>845</v>
      </c>
      <c r="J578" s="62" t="s">
        <v>644</v>
      </c>
    </row>
    <row r="579" spans="2:10" ht="14.45">
      <c r="B579" s="337" t="s">
        <v>843</v>
      </c>
      <c r="C579" s="338" t="s">
        <v>1338</v>
      </c>
      <c r="D579" s="338" t="s">
        <v>839</v>
      </c>
      <c r="E579" s="343" t="s">
        <v>1329</v>
      </c>
      <c r="F579" s="338" t="s">
        <v>1339</v>
      </c>
      <c r="G579" s="339">
        <v>203218</v>
      </c>
      <c r="H579" s="338" t="s">
        <v>1329</v>
      </c>
      <c r="I579" s="338" t="s">
        <v>845</v>
      </c>
      <c r="J579" s="62" t="s">
        <v>644</v>
      </c>
    </row>
    <row r="580" spans="2:10" ht="14.45">
      <c r="B580" s="337" t="s">
        <v>843</v>
      </c>
      <c r="C580" s="338" t="s">
        <v>1328</v>
      </c>
      <c r="D580" s="338" t="s">
        <v>839</v>
      </c>
      <c r="E580" s="343" t="s">
        <v>1329</v>
      </c>
      <c r="F580" s="338" t="s">
        <v>1332</v>
      </c>
      <c r="G580" s="339">
        <v>5952600</v>
      </c>
      <c r="H580" s="338" t="s">
        <v>1329</v>
      </c>
      <c r="I580" s="338" t="s">
        <v>845</v>
      </c>
      <c r="J580" s="62" t="s">
        <v>644</v>
      </c>
    </row>
    <row r="581" spans="2:10" ht="14.45">
      <c r="B581" s="337" t="s">
        <v>843</v>
      </c>
      <c r="C581" s="338" t="s">
        <v>1328</v>
      </c>
      <c r="D581" s="338" t="s">
        <v>839</v>
      </c>
      <c r="E581" s="343" t="s">
        <v>1329</v>
      </c>
      <c r="F581" s="338" t="s">
        <v>1340</v>
      </c>
      <c r="G581" s="339">
        <v>16535000</v>
      </c>
      <c r="H581" s="338" t="s">
        <v>1329</v>
      </c>
      <c r="I581" s="338" t="s">
        <v>845</v>
      </c>
      <c r="J581" s="62" t="s">
        <v>644</v>
      </c>
    </row>
    <row r="582" spans="2:10" ht="14.45">
      <c r="B582" s="337" t="s">
        <v>843</v>
      </c>
      <c r="C582" s="338" t="s">
        <v>1341</v>
      </c>
      <c r="D582" s="338" t="s">
        <v>839</v>
      </c>
      <c r="E582" s="343" t="s">
        <v>1329</v>
      </c>
      <c r="F582" s="338" t="s">
        <v>1342</v>
      </c>
      <c r="G582" s="339">
        <v>16535000</v>
      </c>
      <c r="H582" s="338" t="s">
        <v>1329</v>
      </c>
      <c r="I582" s="338" t="s">
        <v>845</v>
      </c>
      <c r="J582" s="62" t="s">
        <v>644</v>
      </c>
    </row>
    <row r="583" spans="2:10" ht="14.45">
      <c r="B583" s="337" t="s">
        <v>843</v>
      </c>
      <c r="C583" s="338" t="s">
        <v>1328</v>
      </c>
      <c r="D583" s="338" t="s">
        <v>839</v>
      </c>
      <c r="E583" s="343" t="s">
        <v>1329</v>
      </c>
      <c r="F583" s="338" t="s">
        <v>1340</v>
      </c>
      <c r="G583" s="339">
        <v>361000</v>
      </c>
      <c r="H583" s="338" t="s">
        <v>1329</v>
      </c>
      <c r="I583" s="338" t="s">
        <v>845</v>
      </c>
      <c r="J583" s="62" t="s">
        <v>644</v>
      </c>
    </row>
    <row r="584" spans="2:10" ht="14.45">
      <c r="B584" s="337" t="s">
        <v>843</v>
      </c>
      <c r="C584" s="338" t="s">
        <v>1341</v>
      </c>
      <c r="D584" s="338" t="s">
        <v>839</v>
      </c>
      <c r="E584" s="343" t="s">
        <v>1329</v>
      </c>
      <c r="F584" s="338" t="s">
        <v>1342</v>
      </c>
      <c r="G584" s="339">
        <v>361000</v>
      </c>
      <c r="H584" s="338" t="s">
        <v>1329</v>
      </c>
      <c r="I584" s="338" t="s">
        <v>845</v>
      </c>
      <c r="J584" s="62" t="s">
        <v>644</v>
      </c>
    </row>
    <row r="585" spans="2:10" ht="14.45">
      <c r="B585" s="337" t="s">
        <v>843</v>
      </c>
      <c r="C585" s="338" t="s">
        <v>1341</v>
      </c>
      <c r="D585" s="338" t="s">
        <v>839</v>
      </c>
      <c r="E585" s="343" t="s">
        <v>1329</v>
      </c>
      <c r="F585" s="338" t="s">
        <v>1332</v>
      </c>
      <c r="G585" s="339">
        <v>129960</v>
      </c>
      <c r="H585" s="338" t="s">
        <v>1329</v>
      </c>
      <c r="I585" s="338" t="s">
        <v>845</v>
      </c>
      <c r="J585" s="62" t="s">
        <v>644</v>
      </c>
    </row>
    <row r="586" spans="2:10" ht="14.45">
      <c r="B586" s="337" t="s">
        <v>843</v>
      </c>
      <c r="C586" s="338" t="s">
        <v>1343</v>
      </c>
      <c r="D586" s="338" t="s">
        <v>839</v>
      </c>
      <c r="E586" s="343" t="s">
        <v>1329</v>
      </c>
      <c r="F586" s="338" t="s">
        <v>1344</v>
      </c>
      <c r="G586" s="339">
        <v>2950000</v>
      </c>
      <c r="H586" s="338" t="s">
        <v>1329</v>
      </c>
      <c r="I586" s="338" t="s">
        <v>845</v>
      </c>
      <c r="J586" s="62" t="s">
        <v>644</v>
      </c>
    </row>
    <row r="587" spans="2:10" ht="14.45">
      <c r="B587" s="337" t="s">
        <v>843</v>
      </c>
      <c r="C587" s="338" t="s">
        <v>1343</v>
      </c>
      <c r="D587" s="338" t="s">
        <v>839</v>
      </c>
      <c r="E587" s="343" t="s">
        <v>1329</v>
      </c>
      <c r="F587" s="338" t="s">
        <v>1345</v>
      </c>
      <c r="G587" s="339">
        <v>260000</v>
      </c>
      <c r="H587" s="338" t="s">
        <v>1329</v>
      </c>
      <c r="I587" s="338" t="s">
        <v>845</v>
      </c>
      <c r="J587" s="62" t="s">
        <v>644</v>
      </c>
    </row>
    <row r="588" spans="2:10" ht="14.45">
      <c r="B588" s="337" t="s">
        <v>843</v>
      </c>
      <c r="C588" s="338" t="s">
        <v>1343</v>
      </c>
      <c r="D588" s="338" t="s">
        <v>839</v>
      </c>
      <c r="E588" s="343" t="s">
        <v>1329</v>
      </c>
      <c r="F588" s="338" t="s">
        <v>1346</v>
      </c>
      <c r="G588" s="339">
        <v>25000</v>
      </c>
      <c r="H588" s="338" t="s">
        <v>1329</v>
      </c>
      <c r="I588" s="338" t="s">
        <v>845</v>
      </c>
      <c r="J588" s="62" t="s">
        <v>644</v>
      </c>
    </row>
    <row r="589" spans="2:10" ht="14.45">
      <c r="B589" s="337" t="s">
        <v>843</v>
      </c>
      <c r="C589" s="338" t="s">
        <v>1343</v>
      </c>
      <c r="D589" s="338" t="s">
        <v>839</v>
      </c>
      <c r="E589" s="343" t="s">
        <v>1329</v>
      </c>
      <c r="F589" s="338" t="s">
        <v>1347</v>
      </c>
      <c r="G589" s="339">
        <v>44000</v>
      </c>
      <c r="H589" s="338" t="s">
        <v>1329</v>
      </c>
      <c r="I589" s="338" t="s">
        <v>845</v>
      </c>
      <c r="J589" s="62" t="s">
        <v>644</v>
      </c>
    </row>
    <row r="590" spans="2:10" ht="14.45">
      <c r="B590" s="337" t="s">
        <v>843</v>
      </c>
      <c r="C590" s="338" t="s">
        <v>1343</v>
      </c>
      <c r="D590" s="338" t="s">
        <v>839</v>
      </c>
      <c r="E590" s="343" t="s">
        <v>1329</v>
      </c>
      <c r="F590" s="338" t="s">
        <v>1348</v>
      </c>
      <c r="G590" s="339">
        <v>180000</v>
      </c>
      <c r="H590" s="338" t="s">
        <v>1329</v>
      </c>
      <c r="I590" s="338" t="s">
        <v>845</v>
      </c>
      <c r="J590" s="62" t="s">
        <v>644</v>
      </c>
    </row>
    <row r="591" spans="2:10" ht="14.45">
      <c r="B591" s="337" t="s">
        <v>843</v>
      </c>
      <c r="C591" s="338" t="s">
        <v>1343</v>
      </c>
      <c r="D591" s="338" t="s">
        <v>839</v>
      </c>
      <c r="E591" s="343" t="s">
        <v>1329</v>
      </c>
      <c r="F591" s="338" t="s">
        <v>1349</v>
      </c>
      <c r="G591" s="339">
        <v>19000</v>
      </c>
      <c r="H591" s="338" t="s">
        <v>1329</v>
      </c>
      <c r="I591" s="338" t="s">
        <v>845</v>
      </c>
      <c r="J591" s="62" t="s">
        <v>644</v>
      </c>
    </row>
    <row r="592" spans="2:10" ht="14.45">
      <c r="B592" s="337" t="s">
        <v>843</v>
      </c>
      <c r="C592" s="338" t="s">
        <v>1343</v>
      </c>
      <c r="D592" s="338" t="s">
        <v>839</v>
      </c>
      <c r="E592" s="343" t="s">
        <v>1329</v>
      </c>
      <c r="F592" s="338" t="s">
        <v>1350</v>
      </c>
      <c r="G592" s="339">
        <v>39500</v>
      </c>
      <c r="H592" s="338" t="s">
        <v>1329</v>
      </c>
      <c r="I592" s="338" t="s">
        <v>845</v>
      </c>
      <c r="J592" s="62" t="s">
        <v>644</v>
      </c>
    </row>
    <row r="593" spans="2:10" ht="14.45">
      <c r="B593" s="337" t="s">
        <v>843</v>
      </c>
      <c r="C593" s="338" t="s">
        <v>1343</v>
      </c>
      <c r="D593" s="338" t="s">
        <v>839</v>
      </c>
      <c r="E593" s="343" t="s">
        <v>1329</v>
      </c>
      <c r="F593" s="338" t="s">
        <v>1351</v>
      </c>
      <c r="G593" s="339">
        <v>120000</v>
      </c>
      <c r="H593" s="338" t="s">
        <v>1329</v>
      </c>
      <c r="I593" s="338" t="s">
        <v>845</v>
      </c>
      <c r="J593" s="62" t="s">
        <v>644</v>
      </c>
    </row>
    <row r="594" spans="2:10" ht="14.45">
      <c r="B594" s="337" t="s">
        <v>843</v>
      </c>
      <c r="C594" s="338" t="s">
        <v>1343</v>
      </c>
      <c r="D594" s="338" t="s">
        <v>839</v>
      </c>
      <c r="E594" s="343" t="s">
        <v>1329</v>
      </c>
      <c r="F594" s="338" t="s">
        <v>1352</v>
      </c>
      <c r="G594" s="339">
        <v>295000</v>
      </c>
      <c r="H594" s="338" t="s">
        <v>1329</v>
      </c>
      <c r="I594" s="338" t="s">
        <v>845</v>
      </c>
      <c r="J594" s="62" t="s">
        <v>644</v>
      </c>
    </row>
    <row r="595" spans="2:10" ht="14.45">
      <c r="B595" s="337" t="s">
        <v>843</v>
      </c>
      <c r="C595" s="338" t="s">
        <v>1343</v>
      </c>
      <c r="D595" s="338" t="s">
        <v>839</v>
      </c>
      <c r="E595" s="343" t="s">
        <v>1329</v>
      </c>
      <c r="F595" s="338" t="s">
        <v>1353</v>
      </c>
      <c r="G595" s="339">
        <v>36000</v>
      </c>
      <c r="H595" s="338" t="s">
        <v>1329</v>
      </c>
      <c r="I595" s="338" t="s">
        <v>845</v>
      </c>
      <c r="J595" s="62" t="s">
        <v>644</v>
      </c>
    </row>
    <row r="596" spans="2:10" ht="14.45">
      <c r="B596" s="337" t="s">
        <v>843</v>
      </c>
      <c r="C596" s="338" t="s">
        <v>1343</v>
      </c>
      <c r="D596" s="338" t="s">
        <v>839</v>
      </c>
      <c r="E596" s="343" t="s">
        <v>1329</v>
      </c>
      <c r="F596" s="338" t="s">
        <v>1332</v>
      </c>
      <c r="G596" s="339">
        <v>714330</v>
      </c>
      <c r="H596" s="338" t="s">
        <v>1329</v>
      </c>
      <c r="I596" s="338" t="s">
        <v>845</v>
      </c>
      <c r="J596" s="62" t="s">
        <v>644</v>
      </c>
    </row>
    <row r="597" spans="2:10" ht="14.45">
      <c r="B597" s="337" t="s">
        <v>843</v>
      </c>
      <c r="C597" s="338" t="s">
        <v>1354</v>
      </c>
      <c r="D597" s="338" t="s">
        <v>839</v>
      </c>
      <c r="E597" s="343" t="s">
        <v>1329</v>
      </c>
      <c r="F597" s="338" t="s">
        <v>1355</v>
      </c>
      <c r="G597" s="339">
        <v>1200000</v>
      </c>
      <c r="H597" s="338" t="s">
        <v>1329</v>
      </c>
      <c r="I597" s="338" t="s">
        <v>845</v>
      </c>
      <c r="J597" s="62" t="s">
        <v>644</v>
      </c>
    </row>
    <row r="598" spans="2:10" ht="14.45">
      <c r="B598" s="337" t="s">
        <v>843</v>
      </c>
      <c r="C598" s="338" t="s">
        <v>1354</v>
      </c>
      <c r="D598" s="338" t="s">
        <v>839</v>
      </c>
      <c r="E598" s="343" t="s">
        <v>1329</v>
      </c>
      <c r="F598" s="338" t="s">
        <v>1356</v>
      </c>
      <c r="G598" s="339">
        <v>216000</v>
      </c>
      <c r="H598" s="338" t="s">
        <v>1329</v>
      </c>
      <c r="I598" s="338" t="s">
        <v>845</v>
      </c>
      <c r="J598" s="62" t="s">
        <v>644</v>
      </c>
    </row>
    <row r="599" spans="2:10" ht="14.45">
      <c r="B599" s="337" t="s">
        <v>843</v>
      </c>
      <c r="C599" s="338" t="s">
        <v>1357</v>
      </c>
      <c r="D599" s="338" t="s">
        <v>839</v>
      </c>
      <c r="E599" s="343" t="s">
        <v>1329</v>
      </c>
      <c r="F599" s="338" t="s">
        <v>1358</v>
      </c>
      <c r="G599" s="339">
        <v>7560000</v>
      </c>
      <c r="H599" s="338" t="s">
        <v>1329</v>
      </c>
      <c r="I599" s="338" t="s">
        <v>845</v>
      </c>
      <c r="J599" s="62" t="s">
        <v>644</v>
      </c>
    </row>
    <row r="600" spans="2:10" ht="14.45">
      <c r="B600" s="337" t="s">
        <v>843</v>
      </c>
      <c r="C600" s="338" t="s">
        <v>1357</v>
      </c>
      <c r="D600" s="338" t="s">
        <v>839</v>
      </c>
      <c r="E600" s="343" t="s">
        <v>1329</v>
      </c>
      <c r="F600" s="338" t="s">
        <v>1332</v>
      </c>
      <c r="G600" s="339">
        <v>1360800</v>
      </c>
      <c r="H600" s="338" t="s">
        <v>1329</v>
      </c>
      <c r="I600" s="338" t="s">
        <v>845</v>
      </c>
      <c r="J600" s="62" t="s">
        <v>644</v>
      </c>
    </row>
    <row r="601" spans="2:10" ht="14.45">
      <c r="B601" s="337" t="s">
        <v>843</v>
      </c>
      <c r="C601" s="338" t="s">
        <v>1357</v>
      </c>
      <c r="D601" s="338" t="s">
        <v>839</v>
      </c>
      <c r="E601" s="343" t="s">
        <v>1329</v>
      </c>
      <c r="F601" s="338" t="s">
        <v>1358</v>
      </c>
      <c r="G601" s="339">
        <v>11340000</v>
      </c>
      <c r="H601" s="338" t="s">
        <v>1329</v>
      </c>
      <c r="I601" s="338" t="s">
        <v>845</v>
      </c>
      <c r="J601" s="62" t="s">
        <v>644</v>
      </c>
    </row>
    <row r="602" spans="2:10" ht="14.45">
      <c r="B602" s="337" t="s">
        <v>843</v>
      </c>
      <c r="C602" s="338" t="s">
        <v>1357</v>
      </c>
      <c r="D602" s="338" t="s">
        <v>839</v>
      </c>
      <c r="E602" s="343" t="s">
        <v>1329</v>
      </c>
      <c r="F602" s="338" t="s">
        <v>1332</v>
      </c>
      <c r="G602" s="339">
        <v>2041200</v>
      </c>
      <c r="H602" s="338" t="s">
        <v>1329</v>
      </c>
      <c r="I602" s="338" t="s">
        <v>845</v>
      </c>
      <c r="J602" s="62" t="s">
        <v>644</v>
      </c>
    </row>
    <row r="603" spans="2:10" ht="14.45">
      <c r="B603" s="337" t="s">
        <v>843</v>
      </c>
      <c r="C603" s="338" t="s">
        <v>1335</v>
      </c>
      <c r="D603" s="338" t="s">
        <v>839</v>
      </c>
      <c r="E603" s="343" t="s">
        <v>1329</v>
      </c>
      <c r="F603" s="338" t="s">
        <v>1359</v>
      </c>
      <c r="G603" s="339">
        <v>30000</v>
      </c>
      <c r="H603" s="338" t="s">
        <v>1329</v>
      </c>
      <c r="I603" s="338" t="s">
        <v>845</v>
      </c>
      <c r="J603" s="62" t="s">
        <v>644</v>
      </c>
    </row>
    <row r="604" spans="2:10" ht="14.45">
      <c r="B604" s="337" t="s">
        <v>843</v>
      </c>
      <c r="C604" s="338" t="s">
        <v>1360</v>
      </c>
      <c r="D604" s="338" t="s">
        <v>839</v>
      </c>
      <c r="E604" s="343" t="s">
        <v>1329</v>
      </c>
      <c r="F604" s="338" t="s">
        <v>1361</v>
      </c>
      <c r="G604" s="339">
        <v>4298430</v>
      </c>
      <c r="H604" s="338" t="s">
        <v>1329</v>
      </c>
      <c r="I604" s="338" t="s">
        <v>845</v>
      </c>
      <c r="J604" s="62" t="s">
        <v>644</v>
      </c>
    </row>
    <row r="605" spans="2:10" ht="14.45">
      <c r="B605" s="337" t="s">
        <v>843</v>
      </c>
      <c r="C605" s="338" t="s">
        <v>1360</v>
      </c>
      <c r="D605" s="338" t="s">
        <v>839</v>
      </c>
      <c r="E605" s="343" t="s">
        <v>1329</v>
      </c>
      <c r="F605" s="338" t="s">
        <v>1332</v>
      </c>
      <c r="G605" s="339">
        <v>773717</v>
      </c>
      <c r="H605" s="338" t="s">
        <v>1329</v>
      </c>
      <c r="I605" s="338" t="s">
        <v>845</v>
      </c>
      <c r="J605" s="62" t="s">
        <v>644</v>
      </c>
    </row>
    <row r="606" spans="2:10" ht="14.45">
      <c r="B606" s="337" t="s">
        <v>843</v>
      </c>
      <c r="C606" s="338" t="s">
        <v>1362</v>
      </c>
      <c r="D606" s="338" t="s">
        <v>839</v>
      </c>
      <c r="E606" s="343" t="s">
        <v>1329</v>
      </c>
      <c r="F606" s="338" t="s">
        <v>1363</v>
      </c>
      <c r="G606" s="339">
        <v>1894500</v>
      </c>
      <c r="H606" s="338" t="s">
        <v>1329</v>
      </c>
      <c r="I606" s="338" t="s">
        <v>845</v>
      </c>
      <c r="J606" s="62" t="s">
        <v>644</v>
      </c>
    </row>
    <row r="607" spans="2:10" ht="14.45">
      <c r="B607" s="337" t="s">
        <v>843</v>
      </c>
      <c r="C607" s="338" t="s">
        <v>1364</v>
      </c>
      <c r="D607" s="338" t="s">
        <v>839</v>
      </c>
      <c r="E607" s="343" t="s">
        <v>1329</v>
      </c>
      <c r="F607" s="338" t="s">
        <v>1365</v>
      </c>
      <c r="G607" s="339">
        <v>1656000</v>
      </c>
      <c r="H607" s="338" t="s">
        <v>1329</v>
      </c>
      <c r="I607" s="338" t="s">
        <v>845</v>
      </c>
      <c r="J607" s="62" t="s">
        <v>644</v>
      </c>
    </row>
    <row r="608" spans="2:10" ht="14.45">
      <c r="B608" s="337" t="s">
        <v>843</v>
      </c>
      <c r="C608" s="338" t="s">
        <v>1366</v>
      </c>
      <c r="D608" s="338" t="s">
        <v>839</v>
      </c>
      <c r="E608" s="343" t="s">
        <v>1329</v>
      </c>
      <c r="F608" s="338" t="s">
        <v>1367</v>
      </c>
      <c r="G608" s="339">
        <v>5810000</v>
      </c>
      <c r="H608" s="338" t="s">
        <v>1329</v>
      </c>
      <c r="I608" s="338" t="s">
        <v>845</v>
      </c>
      <c r="J608" s="62" t="s">
        <v>644</v>
      </c>
    </row>
    <row r="609" spans="2:10" ht="14.45">
      <c r="B609" s="337" t="s">
        <v>843</v>
      </c>
      <c r="C609" s="338" t="s">
        <v>1366</v>
      </c>
      <c r="D609" s="338" t="s">
        <v>839</v>
      </c>
      <c r="E609" s="343" t="s">
        <v>1329</v>
      </c>
      <c r="F609" s="338" t="s">
        <v>1368</v>
      </c>
      <c r="G609" s="339">
        <v>1045800</v>
      </c>
      <c r="H609" s="338" t="s">
        <v>1329</v>
      </c>
      <c r="I609" s="338" t="s">
        <v>845</v>
      </c>
      <c r="J609" s="62" t="s">
        <v>644</v>
      </c>
    </row>
    <row r="610" spans="2:10" ht="14.45">
      <c r="B610" s="337" t="s">
        <v>843</v>
      </c>
      <c r="C610" s="338" t="s">
        <v>1369</v>
      </c>
      <c r="D610" s="338" t="s">
        <v>839</v>
      </c>
      <c r="E610" s="343" t="s">
        <v>1329</v>
      </c>
      <c r="F610" s="338" t="s">
        <v>1370</v>
      </c>
      <c r="G610" s="339">
        <v>1921500</v>
      </c>
      <c r="H610" s="338" t="s">
        <v>1329</v>
      </c>
      <c r="I610" s="338" t="s">
        <v>845</v>
      </c>
      <c r="J610" s="62" t="s">
        <v>644</v>
      </c>
    </row>
    <row r="611" spans="2:10" ht="14.45">
      <c r="B611" s="337" t="s">
        <v>843</v>
      </c>
      <c r="C611" s="338" t="s">
        <v>1369</v>
      </c>
      <c r="D611" s="338" t="s">
        <v>839</v>
      </c>
      <c r="E611" s="343" t="s">
        <v>1329</v>
      </c>
      <c r="F611" s="338" t="s">
        <v>1371</v>
      </c>
      <c r="G611" s="339">
        <v>335500</v>
      </c>
      <c r="H611" s="338" t="s">
        <v>1329</v>
      </c>
      <c r="I611" s="338" t="s">
        <v>845</v>
      </c>
      <c r="J611" s="62" t="s">
        <v>644</v>
      </c>
    </row>
    <row r="612" spans="2:10" ht="14.45">
      <c r="B612" s="337" t="s">
        <v>843</v>
      </c>
      <c r="C612" s="338" t="s">
        <v>1369</v>
      </c>
      <c r="D612" s="338" t="s">
        <v>839</v>
      </c>
      <c r="E612" s="343" t="s">
        <v>1329</v>
      </c>
      <c r="F612" s="338" t="s">
        <v>1332</v>
      </c>
      <c r="G612" s="339">
        <v>406260</v>
      </c>
      <c r="H612" s="338" t="s">
        <v>1329</v>
      </c>
      <c r="I612" s="338" t="s">
        <v>845</v>
      </c>
      <c r="J612" s="62" t="s">
        <v>644</v>
      </c>
    </row>
    <row r="613" spans="2:10" ht="14.45">
      <c r="B613" s="337" t="s">
        <v>843</v>
      </c>
      <c r="C613" s="338" t="s">
        <v>1335</v>
      </c>
      <c r="D613" s="338" t="s">
        <v>839</v>
      </c>
      <c r="E613" s="343" t="s">
        <v>1329</v>
      </c>
      <c r="F613" s="338" t="s">
        <v>1372</v>
      </c>
      <c r="G613" s="339">
        <v>20000</v>
      </c>
      <c r="H613" s="338" t="s">
        <v>1329</v>
      </c>
      <c r="I613" s="338" t="s">
        <v>845</v>
      </c>
      <c r="J613" s="62" t="s">
        <v>644</v>
      </c>
    </row>
    <row r="614" spans="2:10" ht="14.45">
      <c r="B614" s="337" t="s">
        <v>843</v>
      </c>
      <c r="C614" s="338" t="s">
        <v>1364</v>
      </c>
      <c r="D614" s="338" t="s">
        <v>839</v>
      </c>
      <c r="E614" s="343" t="s">
        <v>1329</v>
      </c>
      <c r="F614" s="338" t="s">
        <v>1373</v>
      </c>
      <c r="G614" s="339">
        <v>1656000</v>
      </c>
      <c r="H614" s="338" t="s">
        <v>1329</v>
      </c>
      <c r="I614" s="338" t="s">
        <v>845</v>
      </c>
      <c r="J614" s="62" t="s">
        <v>644</v>
      </c>
    </row>
    <row r="615" spans="2:10" ht="14.45">
      <c r="B615" s="337" t="s">
        <v>843</v>
      </c>
      <c r="C615" s="338" t="s">
        <v>1374</v>
      </c>
      <c r="D615" s="338" t="s">
        <v>839</v>
      </c>
      <c r="E615" s="343" t="s">
        <v>1329</v>
      </c>
      <c r="F615" s="338" t="s">
        <v>1375</v>
      </c>
      <c r="G615" s="339">
        <v>2638025</v>
      </c>
      <c r="H615" s="338" t="s">
        <v>1329</v>
      </c>
      <c r="I615" s="338" t="s">
        <v>845</v>
      </c>
      <c r="J615" s="62" t="s">
        <v>644</v>
      </c>
    </row>
    <row r="616" spans="2:10" ht="14.45">
      <c r="B616" s="337" t="s">
        <v>843</v>
      </c>
      <c r="C616" s="338" t="s">
        <v>1374</v>
      </c>
      <c r="D616" s="338" t="s">
        <v>839</v>
      </c>
      <c r="E616" s="343" t="s">
        <v>1329</v>
      </c>
      <c r="F616" s="338" t="s">
        <v>1375</v>
      </c>
      <c r="G616" s="339">
        <v>3517367</v>
      </c>
      <c r="H616" s="338" t="s">
        <v>1329</v>
      </c>
      <c r="I616" s="338" t="s">
        <v>845</v>
      </c>
      <c r="J616" s="62" t="s">
        <v>644</v>
      </c>
    </row>
    <row r="617" spans="2:10" ht="14.45">
      <c r="B617" s="337" t="s">
        <v>843</v>
      </c>
      <c r="C617" s="338" t="s">
        <v>1374</v>
      </c>
      <c r="D617" s="338" t="s">
        <v>839</v>
      </c>
      <c r="E617" s="343" t="s">
        <v>1329</v>
      </c>
      <c r="F617" s="338" t="s">
        <v>1375</v>
      </c>
      <c r="G617" s="339">
        <v>8500304</v>
      </c>
      <c r="H617" s="338" t="s">
        <v>1329</v>
      </c>
      <c r="I617" s="338" t="s">
        <v>845</v>
      </c>
      <c r="J617" s="62" t="s">
        <v>644</v>
      </c>
    </row>
    <row r="618" spans="2:10" ht="14.45">
      <c r="B618" s="337" t="s">
        <v>843</v>
      </c>
      <c r="C618" s="338" t="s">
        <v>1374</v>
      </c>
      <c r="D618" s="338" t="s">
        <v>839</v>
      </c>
      <c r="E618" s="343" t="s">
        <v>1329</v>
      </c>
      <c r="F618" s="338" t="s">
        <v>1332</v>
      </c>
      <c r="G618" s="339">
        <v>2638025</v>
      </c>
      <c r="H618" s="338" t="s">
        <v>1329</v>
      </c>
      <c r="I618" s="338" t="s">
        <v>845</v>
      </c>
      <c r="J618" s="62" t="s">
        <v>644</v>
      </c>
    </row>
    <row r="619" spans="2:10" ht="14.45">
      <c r="B619" s="337" t="s">
        <v>843</v>
      </c>
      <c r="C619" s="338" t="s">
        <v>1374</v>
      </c>
      <c r="D619" s="338" t="s">
        <v>839</v>
      </c>
      <c r="E619" s="343" t="s">
        <v>1329</v>
      </c>
      <c r="F619" s="338" t="s">
        <v>1375</v>
      </c>
      <c r="G619" s="339">
        <v>19540928</v>
      </c>
      <c r="H619" s="338" t="s">
        <v>1329</v>
      </c>
      <c r="I619" s="338" t="s">
        <v>845</v>
      </c>
      <c r="J619" s="62" t="s">
        <v>644</v>
      </c>
    </row>
    <row r="620" spans="2:10" ht="14.45">
      <c r="B620" s="337" t="s">
        <v>843</v>
      </c>
      <c r="C620" s="338" t="s">
        <v>1374</v>
      </c>
      <c r="D620" s="338" t="s">
        <v>839</v>
      </c>
      <c r="E620" s="343" t="s">
        <v>1329</v>
      </c>
      <c r="F620" s="338" t="s">
        <v>1332</v>
      </c>
      <c r="G620" s="339">
        <v>3517367</v>
      </c>
      <c r="H620" s="338" t="s">
        <v>1329</v>
      </c>
      <c r="I620" s="338" t="s">
        <v>845</v>
      </c>
      <c r="J620" s="62" t="s">
        <v>644</v>
      </c>
    </row>
    <row r="621" spans="2:10" ht="14.45">
      <c r="B621" s="337" t="s">
        <v>843</v>
      </c>
      <c r="C621" s="338" t="s">
        <v>1374</v>
      </c>
      <c r="D621" s="338" t="s">
        <v>839</v>
      </c>
      <c r="E621" s="343" t="s">
        <v>1329</v>
      </c>
      <c r="F621" s="338" t="s">
        <v>1375</v>
      </c>
      <c r="G621" s="339">
        <v>14655696</v>
      </c>
      <c r="H621" s="338" t="s">
        <v>1329</v>
      </c>
      <c r="I621" s="338" t="s">
        <v>845</v>
      </c>
      <c r="J621" s="62" t="s">
        <v>644</v>
      </c>
    </row>
    <row r="622" spans="2:10" ht="14.45">
      <c r="B622" s="337" t="s">
        <v>843</v>
      </c>
      <c r="C622" s="338" t="s">
        <v>1374</v>
      </c>
      <c r="D622" s="338" t="s">
        <v>839</v>
      </c>
      <c r="E622" s="344" t="s">
        <v>1329</v>
      </c>
      <c r="F622" s="338" t="s">
        <v>1332</v>
      </c>
      <c r="G622" s="341">
        <v>2638025</v>
      </c>
      <c r="H622" s="340" t="s">
        <v>1329</v>
      </c>
      <c r="I622" s="338" t="s">
        <v>845</v>
      </c>
      <c r="J622" s="62" t="s">
        <v>644</v>
      </c>
    </row>
    <row r="623" spans="2:10" ht="14.45">
      <c r="B623" s="337" t="s">
        <v>843</v>
      </c>
      <c r="C623" s="338" t="s">
        <v>1335</v>
      </c>
      <c r="D623" s="338" t="s">
        <v>839</v>
      </c>
      <c r="E623" s="344" t="s">
        <v>1329</v>
      </c>
      <c r="F623" s="338" t="s">
        <v>1376</v>
      </c>
      <c r="G623" s="341">
        <v>380000</v>
      </c>
      <c r="H623" s="340" t="s">
        <v>1329</v>
      </c>
      <c r="I623" s="338" t="s">
        <v>845</v>
      </c>
      <c r="J623" s="62" t="s">
        <v>644</v>
      </c>
    </row>
    <row r="624" spans="2:10" ht="14.45">
      <c r="B624" s="337" t="s">
        <v>843</v>
      </c>
      <c r="C624" s="338" t="s">
        <v>1377</v>
      </c>
      <c r="D624" s="338" t="s">
        <v>839</v>
      </c>
      <c r="E624" s="344" t="s">
        <v>1329</v>
      </c>
      <c r="F624" s="338" t="s">
        <v>1378</v>
      </c>
      <c r="G624" s="341">
        <v>486000</v>
      </c>
      <c r="H624" s="340" t="s">
        <v>1329</v>
      </c>
      <c r="I624" s="338" t="s">
        <v>845</v>
      </c>
      <c r="J624" s="62" t="s">
        <v>644</v>
      </c>
    </row>
    <row r="625" spans="2:10" ht="14.45">
      <c r="B625" s="337" t="s">
        <v>843</v>
      </c>
      <c r="C625" s="338" t="s">
        <v>1379</v>
      </c>
      <c r="D625" s="338" t="s">
        <v>839</v>
      </c>
      <c r="E625" s="344" t="s">
        <v>1329</v>
      </c>
      <c r="F625" s="338" t="s">
        <v>1380</v>
      </c>
      <c r="G625" s="341">
        <v>1838500</v>
      </c>
      <c r="H625" s="340" t="s">
        <v>1329</v>
      </c>
      <c r="I625" s="338" t="s">
        <v>845</v>
      </c>
      <c r="J625" s="62" t="s">
        <v>644</v>
      </c>
    </row>
    <row r="626" spans="2:10" ht="14.45">
      <c r="B626" s="337" t="s">
        <v>843</v>
      </c>
      <c r="C626" s="338" t="s">
        <v>1381</v>
      </c>
      <c r="D626" s="338" t="s">
        <v>839</v>
      </c>
      <c r="E626" s="344" t="s">
        <v>1329</v>
      </c>
      <c r="F626" s="338" t="s">
        <v>1382</v>
      </c>
      <c r="G626" s="341">
        <v>5000000</v>
      </c>
      <c r="H626" s="340" t="s">
        <v>1329</v>
      </c>
      <c r="I626" s="338" t="s">
        <v>845</v>
      </c>
      <c r="J626" s="62" t="s">
        <v>644</v>
      </c>
    </row>
    <row r="627" spans="2:10" ht="14.45">
      <c r="B627" s="337" t="s">
        <v>843</v>
      </c>
      <c r="C627" s="338" t="s">
        <v>1383</v>
      </c>
      <c r="D627" s="338" t="s">
        <v>839</v>
      </c>
      <c r="E627" s="344" t="s">
        <v>1329</v>
      </c>
      <c r="F627" s="338" t="s">
        <v>1384</v>
      </c>
      <c r="G627" s="341">
        <v>10475500</v>
      </c>
      <c r="H627" s="340" t="s">
        <v>1329</v>
      </c>
      <c r="I627" s="338" t="s">
        <v>845</v>
      </c>
      <c r="J627" s="62" t="s">
        <v>644</v>
      </c>
    </row>
    <row r="628" spans="2:10" ht="14.45">
      <c r="B628" s="337" t="s">
        <v>843</v>
      </c>
      <c r="C628" s="338" t="s">
        <v>1385</v>
      </c>
      <c r="D628" s="338" t="s">
        <v>945</v>
      </c>
      <c r="E628" s="344">
        <v>44747</v>
      </c>
      <c r="F628" s="338" t="s">
        <v>1386</v>
      </c>
      <c r="G628" s="341">
        <v>3540000</v>
      </c>
      <c r="H628" s="340"/>
      <c r="I628" s="338" t="s">
        <v>845</v>
      </c>
      <c r="J628" s="62" t="s">
        <v>677</v>
      </c>
    </row>
    <row r="629" spans="2:10" ht="14.45">
      <c r="B629" s="337" t="s">
        <v>843</v>
      </c>
      <c r="C629" s="338" t="s">
        <v>677</v>
      </c>
      <c r="D629" s="338" t="s">
        <v>945</v>
      </c>
      <c r="E629" s="344">
        <v>44742</v>
      </c>
      <c r="F629" s="338" t="s">
        <v>1387</v>
      </c>
      <c r="G629" s="341">
        <v>280000</v>
      </c>
      <c r="H629" s="340"/>
      <c r="I629" s="338" t="s">
        <v>845</v>
      </c>
      <c r="J629" s="62" t="s">
        <v>677</v>
      </c>
    </row>
    <row r="630" spans="2:10" ht="14.45">
      <c r="B630" s="337" t="s">
        <v>843</v>
      </c>
      <c r="C630" s="338" t="s">
        <v>1388</v>
      </c>
      <c r="D630" s="338" t="s">
        <v>945</v>
      </c>
      <c r="E630" s="344">
        <v>44742</v>
      </c>
      <c r="F630" s="338" t="s">
        <v>1389</v>
      </c>
      <c r="G630" s="341">
        <v>280000</v>
      </c>
      <c r="H630" s="340"/>
      <c r="I630" s="338" t="s">
        <v>845</v>
      </c>
      <c r="J630" s="62" t="s">
        <v>677</v>
      </c>
    </row>
    <row r="631" spans="2:10" ht="14.45">
      <c r="B631" s="337" t="s">
        <v>843</v>
      </c>
      <c r="C631" s="338" t="s">
        <v>1390</v>
      </c>
      <c r="D631" s="338" t="s">
        <v>945</v>
      </c>
      <c r="E631" s="344">
        <v>44742</v>
      </c>
      <c r="F631" s="338" t="s">
        <v>1391</v>
      </c>
      <c r="G631" s="341">
        <v>280000</v>
      </c>
      <c r="H631" s="340"/>
      <c r="I631" s="338" t="s">
        <v>845</v>
      </c>
      <c r="J631" s="62" t="s">
        <v>677</v>
      </c>
    </row>
    <row r="632" spans="2:10" ht="14.45">
      <c r="B632" s="337" t="s">
        <v>843</v>
      </c>
      <c r="C632" s="338" t="s">
        <v>1390</v>
      </c>
      <c r="D632" s="338" t="s">
        <v>945</v>
      </c>
      <c r="E632" s="344">
        <v>44732</v>
      </c>
      <c r="F632" s="338" t="s">
        <v>1392</v>
      </c>
      <c r="G632" s="341">
        <v>2480000</v>
      </c>
      <c r="H632" s="340"/>
      <c r="I632" s="338" t="s">
        <v>845</v>
      </c>
      <c r="J632" s="62" t="s">
        <v>677</v>
      </c>
    </row>
    <row r="633" spans="2:10" ht="14.45">
      <c r="B633" s="337" t="s">
        <v>843</v>
      </c>
      <c r="C633" s="338" t="s">
        <v>1393</v>
      </c>
      <c r="D633" s="338" t="s">
        <v>945</v>
      </c>
      <c r="E633" s="344">
        <v>44788</v>
      </c>
      <c r="F633" s="338" t="s">
        <v>1394</v>
      </c>
      <c r="G633" s="341">
        <v>2480000</v>
      </c>
      <c r="H633" s="340"/>
      <c r="I633" s="338" t="s">
        <v>845</v>
      </c>
      <c r="J633" s="62" t="s">
        <v>677</v>
      </c>
    </row>
    <row r="634" spans="2:10" ht="14.45">
      <c r="B634" s="337" t="s">
        <v>843</v>
      </c>
      <c r="C634" s="338" t="s">
        <v>1395</v>
      </c>
      <c r="D634" s="338" t="s">
        <v>945</v>
      </c>
      <c r="E634" s="344">
        <v>44659</v>
      </c>
      <c r="F634" s="338" t="s">
        <v>1396</v>
      </c>
      <c r="G634" s="341">
        <v>141600</v>
      </c>
      <c r="H634" s="340"/>
      <c r="I634" s="338" t="s">
        <v>845</v>
      </c>
      <c r="J634" s="62" t="s">
        <v>677</v>
      </c>
    </row>
    <row r="635" spans="2:10" ht="14.45">
      <c r="B635" s="337" t="s">
        <v>843</v>
      </c>
      <c r="C635" s="338" t="s">
        <v>1395</v>
      </c>
      <c r="D635" s="338" t="s">
        <v>945</v>
      </c>
      <c r="E635" s="344">
        <v>44740</v>
      </c>
      <c r="F635" s="338" t="s">
        <v>1396</v>
      </c>
      <c r="G635" s="341">
        <v>1300950</v>
      </c>
      <c r="H635" s="340"/>
      <c r="I635" s="338" t="s">
        <v>845</v>
      </c>
      <c r="J635" s="62" t="s">
        <v>677</v>
      </c>
    </row>
    <row r="636" spans="2:10" ht="14.45">
      <c r="B636" s="337" t="s">
        <v>843</v>
      </c>
      <c r="C636" s="338" t="s">
        <v>1395</v>
      </c>
      <c r="D636" s="338" t="s">
        <v>945</v>
      </c>
      <c r="E636" s="344">
        <v>44869</v>
      </c>
      <c r="F636" s="338" t="s">
        <v>1396</v>
      </c>
      <c r="G636" s="341">
        <v>1300950</v>
      </c>
      <c r="H636" s="340"/>
      <c r="I636" s="338" t="s">
        <v>845</v>
      </c>
      <c r="J636" s="62" t="s">
        <v>677</v>
      </c>
    </row>
    <row r="637" spans="2:10" ht="14.45">
      <c r="B637" s="337" t="s">
        <v>843</v>
      </c>
      <c r="C637" s="338" t="s">
        <v>1395</v>
      </c>
      <c r="D637" s="338" t="s">
        <v>945</v>
      </c>
      <c r="E637" s="344">
        <v>44890</v>
      </c>
      <c r="F637" s="338" t="s">
        <v>1396</v>
      </c>
      <c r="G637" s="341">
        <v>300900</v>
      </c>
      <c r="H637" s="340"/>
      <c r="I637" s="338" t="s">
        <v>845</v>
      </c>
      <c r="J637" s="62" t="s">
        <v>677</v>
      </c>
    </row>
    <row r="638" spans="2:10" ht="14.45">
      <c r="B638" s="337" t="s">
        <v>843</v>
      </c>
      <c r="C638" s="338" t="s">
        <v>1397</v>
      </c>
      <c r="D638" s="338" t="s">
        <v>945</v>
      </c>
      <c r="E638" s="344">
        <v>44814</v>
      </c>
      <c r="F638" s="338" t="s">
        <v>1398</v>
      </c>
      <c r="G638" s="341">
        <v>200000</v>
      </c>
      <c r="H638" s="340"/>
      <c r="I638" s="338" t="s">
        <v>845</v>
      </c>
      <c r="J638" s="62" t="s">
        <v>677</v>
      </c>
    </row>
    <row r="639" spans="2:10" ht="14.45">
      <c r="B639" s="337" t="s">
        <v>843</v>
      </c>
      <c r="C639" s="338" t="s">
        <v>1385</v>
      </c>
      <c r="D639" s="338" t="s">
        <v>945</v>
      </c>
      <c r="E639" s="344">
        <v>44799</v>
      </c>
      <c r="F639" s="338" t="s">
        <v>1399</v>
      </c>
      <c r="G639" s="341">
        <v>6006200</v>
      </c>
      <c r="H639" s="340"/>
      <c r="I639" s="338" t="s">
        <v>845</v>
      </c>
      <c r="J639" s="62" t="s">
        <v>677</v>
      </c>
    </row>
    <row r="640" spans="2:10" ht="14.45">
      <c r="B640" s="337" t="s">
        <v>843</v>
      </c>
      <c r="C640" s="338" t="s">
        <v>1400</v>
      </c>
      <c r="D640" s="338" t="s">
        <v>945</v>
      </c>
      <c r="E640" s="344">
        <v>44733</v>
      </c>
      <c r="F640" s="338" t="s">
        <v>1401</v>
      </c>
      <c r="G640" s="341">
        <v>200000</v>
      </c>
      <c r="H640" s="340"/>
      <c r="I640" s="338" t="s">
        <v>845</v>
      </c>
      <c r="J640" s="62" t="s">
        <v>677</v>
      </c>
    </row>
    <row r="641" spans="2:10" ht="14.45">
      <c r="B641" s="337" t="s">
        <v>843</v>
      </c>
      <c r="C641" s="338" t="s">
        <v>1400</v>
      </c>
      <c r="D641" s="338" t="s">
        <v>945</v>
      </c>
      <c r="E641" s="344">
        <v>44788</v>
      </c>
      <c r="F641" s="338" t="s">
        <v>1401</v>
      </c>
      <c r="G641" s="341">
        <v>200000</v>
      </c>
      <c r="H641" s="340"/>
      <c r="I641" s="338" t="s">
        <v>845</v>
      </c>
      <c r="J641" s="62" t="s">
        <v>677</v>
      </c>
    </row>
    <row r="642" spans="2:10" ht="14.45">
      <c r="B642" s="337" t="s">
        <v>843</v>
      </c>
      <c r="C642" s="338" t="s">
        <v>1400</v>
      </c>
      <c r="D642" s="338" t="s">
        <v>945</v>
      </c>
      <c r="E642" s="344">
        <v>44869</v>
      </c>
      <c r="F642" s="338" t="s">
        <v>1401</v>
      </c>
      <c r="G642" s="341">
        <v>200000</v>
      </c>
      <c r="H642" s="340"/>
      <c r="I642" s="338" t="s">
        <v>845</v>
      </c>
      <c r="J642" s="62" t="s">
        <v>677</v>
      </c>
    </row>
    <row r="643" spans="2:10" ht="14.45">
      <c r="B643" s="337" t="s">
        <v>843</v>
      </c>
      <c r="C643" s="338" t="s">
        <v>1402</v>
      </c>
      <c r="D643" s="338" t="s">
        <v>945</v>
      </c>
      <c r="E643" s="344">
        <v>44602</v>
      </c>
      <c r="F643" s="338" t="s">
        <v>1403</v>
      </c>
      <c r="G643" s="341">
        <v>1175000</v>
      </c>
      <c r="H643" s="340"/>
      <c r="I643" s="338" t="s">
        <v>845</v>
      </c>
      <c r="J643" s="62" t="s">
        <v>677</v>
      </c>
    </row>
    <row r="644" spans="2:10" ht="14.45">
      <c r="B644" s="337" t="s">
        <v>843</v>
      </c>
      <c r="C644" s="338" t="s">
        <v>1404</v>
      </c>
      <c r="D644" s="338" t="s">
        <v>945</v>
      </c>
      <c r="E644" s="344">
        <v>44602</v>
      </c>
      <c r="F644" s="338" t="s">
        <v>1403</v>
      </c>
      <c r="G644" s="341">
        <v>1175000</v>
      </c>
      <c r="H644" s="340"/>
      <c r="I644" s="338" t="s">
        <v>845</v>
      </c>
      <c r="J644" s="62" t="s">
        <v>677</v>
      </c>
    </row>
    <row r="645" spans="2:10" ht="14.45">
      <c r="B645" s="337" t="s">
        <v>843</v>
      </c>
      <c r="C645" s="338" t="s">
        <v>1405</v>
      </c>
      <c r="D645" s="338" t="s">
        <v>945</v>
      </c>
      <c r="E645" s="344">
        <v>44602</v>
      </c>
      <c r="F645" s="338" t="s">
        <v>1403</v>
      </c>
      <c r="G645" s="341">
        <v>1175000</v>
      </c>
      <c r="H645" s="340"/>
      <c r="I645" s="338" t="s">
        <v>845</v>
      </c>
      <c r="J645" s="62" t="s">
        <v>677</v>
      </c>
    </row>
    <row r="646" spans="2:10" ht="14.45">
      <c r="B646" s="337" t="s">
        <v>843</v>
      </c>
      <c r="C646" s="338" t="s">
        <v>1406</v>
      </c>
      <c r="D646" s="338" t="s">
        <v>945</v>
      </c>
      <c r="E646" s="344">
        <v>44733</v>
      </c>
      <c r="F646" s="338" t="s">
        <v>1407</v>
      </c>
      <c r="G646" s="341">
        <v>200000</v>
      </c>
      <c r="H646" s="340"/>
      <c r="I646" s="338" t="s">
        <v>845</v>
      </c>
      <c r="J646" s="62" t="s">
        <v>677</v>
      </c>
    </row>
    <row r="647" spans="2:10" ht="14.45">
      <c r="B647" s="337" t="s">
        <v>843</v>
      </c>
      <c r="C647" s="338" t="s">
        <v>1406</v>
      </c>
      <c r="D647" s="338" t="s">
        <v>945</v>
      </c>
      <c r="E647" s="344">
        <v>44788</v>
      </c>
      <c r="F647" s="338" t="s">
        <v>1407</v>
      </c>
      <c r="G647" s="341">
        <v>200000</v>
      </c>
      <c r="H647" s="340"/>
      <c r="I647" s="338" t="s">
        <v>845</v>
      </c>
      <c r="J647" s="62" t="s">
        <v>677</v>
      </c>
    </row>
    <row r="648" spans="2:10" ht="14.45">
      <c r="B648" s="337" t="s">
        <v>843</v>
      </c>
      <c r="C648" s="338" t="s">
        <v>1406</v>
      </c>
      <c r="D648" s="338" t="s">
        <v>945</v>
      </c>
      <c r="E648" s="344">
        <v>44869</v>
      </c>
      <c r="F648" s="338" t="s">
        <v>1407</v>
      </c>
      <c r="G648" s="341">
        <v>200000</v>
      </c>
      <c r="H648" s="340"/>
      <c r="I648" s="338" t="s">
        <v>845</v>
      </c>
      <c r="J648" s="62" t="s">
        <v>677</v>
      </c>
    </row>
    <row r="649" spans="2:10" ht="14.45">
      <c r="B649" s="337" t="s">
        <v>843</v>
      </c>
      <c r="C649" s="338" t="s">
        <v>1408</v>
      </c>
      <c r="D649" s="338" t="s">
        <v>945</v>
      </c>
      <c r="E649" s="344">
        <v>44733</v>
      </c>
      <c r="F649" s="338" t="s">
        <v>1409</v>
      </c>
      <c r="G649" s="341">
        <v>200000</v>
      </c>
      <c r="H649" s="340"/>
      <c r="I649" s="338" t="s">
        <v>845</v>
      </c>
      <c r="J649" s="62" t="s">
        <v>677</v>
      </c>
    </row>
    <row r="650" spans="2:10" ht="14.45">
      <c r="B650" s="337" t="s">
        <v>843</v>
      </c>
      <c r="C650" s="338" t="s">
        <v>1408</v>
      </c>
      <c r="D650" s="338" t="s">
        <v>945</v>
      </c>
      <c r="E650" s="344">
        <v>44788</v>
      </c>
      <c r="F650" s="338" t="s">
        <v>1409</v>
      </c>
      <c r="G650" s="341">
        <v>200000</v>
      </c>
      <c r="H650" s="340"/>
      <c r="I650" s="338" t="s">
        <v>845</v>
      </c>
      <c r="J650" s="62" t="s">
        <v>677</v>
      </c>
    </row>
    <row r="651" spans="2:10" ht="14.45">
      <c r="B651" s="337" t="s">
        <v>843</v>
      </c>
      <c r="C651" s="338" t="s">
        <v>1408</v>
      </c>
      <c r="D651" s="338" t="s">
        <v>945</v>
      </c>
      <c r="E651" s="344">
        <v>44869</v>
      </c>
      <c r="F651" s="338" t="s">
        <v>1409</v>
      </c>
      <c r="G651" s="341">
        <v>200000</v>
      </c>
      <c r="H651" s="340"/>
      <c r="I651" s="338" t="s">
        <v>845</v>
      </c>
      <c r="J651" s="62" t="s">
        <v>677</v>
      </c>
    </row>
    <row r="652" spans="2:10" ht="14.45">
      <c r="B652" s="337" t="s">
        <v>843</v>
      </c>
      <c r="C652" s="338" t="s">
        <v>1410</v>
      </c>
      <c r="D652" s="338" t="s">
        <v>945</v>
      </c>
      <c r="E652" s="344">
        <v>44918</v>
      </c>
      <c r="F652" s="338" t="s">
        <v>1411</v>
      </c>
      <c r="G652" s="341">
        <v>100000</v>
      </c>
      <c r="H652" s="340"/>
      <c r="I652" s="338" t="s">
        <v>845</v>
      </c>
      <c r="J652" s="62" t="s">
        <v>677</v>
      </c>
    </row>
    <row r="653" spans="2:10" ht="14.45">
      <c r="B653" s="337" t="s">
        <v>843</v>
      </c>
      <c r="C653" s="338" t="s">
        <v>1385</v>
      </c>
      <c r="D653" s="338" t="s">
        <v>945</v>
      </c>
      <c r="E653" s="344">
        <v>44594</v>
      </c>
      <c r="F653" s="338" t="s">
        <v>1412</v>
      </c>
      <c r="G653" s="341">
        <v>2000000</v>
      </c>
      <c r="H653" s="340"/>
      <c r="I653" s="338" t="s">
        <v>845</v>
      </c>
      <c r="J653" s="62" t="s">
        <v>677</v>
      </c>
    </row>
    <row r="654" spans="2:10" ht="14.45">
      <c r="B654" s="337" t="s">
        <v>843</v>
      </c>
      <c r="C654" s="338" t="s">
        <v>677</v>
      </c>
      <c r="D654" s="338" t="s">
        <v>945</v>
      </c>
      <c r="E654" s="344">
        <v>44732</v>
      </c>
      <c r="F654" s="338" t="s">
        <v>1413</v>
      </c>
      <c r="G654" s="341">
        <v>390000</v>
      </c>
      <c r="H654" s="340"/>
      <c r="I654" s="338" t="s">
        <v>845</v>
      </c>
      <c r="J654" s="62" t="s">
        <v>677</v>
      </c>
    </row>
    <row r="655" spans="2:10" ht="14.45">
      <c r="B655" s="337" t="s">
        <v>843</v>
      </c>
      <c r="C655" s="338" t="s">
        <v>1388</v>
      </c>
      <c r="D655" s="338" t="s">
        <v>945</v>
      </c>
      <c r="E655" s="344">
        <v>44732</v>
      </c>
      <c r="F655" s="338" t="s">
        <v>1414</v>
      </c>
      <c r="G655" s="341">
        <v>390000</v>
      </c>
      <c r="H655" s="340"/>
      <c r="I655" s="338" t="s">
        <v>845</v>
      </c>
      <c r="J655" s="62" t="s">
        <v>677</v>
      </c>
    </row>
    <row r="656" spans="2:10" ht="14.45">
      <c r="B656" s="337" t="s">
        <v>843</v>
      </c>
      <c r="C656" s="338" t="s">
        <v>1390</v>
      </c>
      <c r="D656" s="338" t="s">
        <v>945</v>
      </c>
      <c r="E656" s="344">
        <v>44732</v>
      </c>
      <c r="F656" s="338" t="s">
        <v>1415</v>
      </c>
      <c r="G656" s="341">
        <v>390000</v>
      </c>
      <c r="H656" s="340"/>
      <c r="I656" s="338" t="s">
        <v>845</v>
      </c>
      <c r="J656" s="62" t="s">
        <v>677</v>
      </c>
    </row>
    <row r="657" spans="2:10" ht="14.45">
      <c r="B657" s="337" t="s">
        <v>843</v>
      </c>
      <c r="C657" s="338" t="s">
        <v>1416</v>
      </c>
      <c r="D657" s="338" t="s">
        <v>945</v>
      </c>
      <c r="E657" s="344">
        <v>44890</v>
      </c>
      <c r="F657" s="338" t="s">
        <v>1417</v>
      </c>
      <c r="G657" s="341">
        <v>16264332</v>
      </c>
      <c r="H657" s="340"/>
      <c r="I657" s="338" t="s">
        <v>845</v>
      </c>
      <c r="J657" s="62" t="s">
        <v>677</v>
      </c>
    </row>
    <row r="658" spans="2:10" ht="14.45">
      <c r="B658" s="337" t="s">
        <v>843</v>
      </c>
      <c r="C658" s="338" t="s">
        <v>1418</v>
      </c>
      <c r="D658" s="338" t="s">
        <v>945</v>
      </c>
      <c r="E658" s="344">
        <v>44785</v>
      </c>
      <c r="F658" s="338" t="s">
        <v>1419</v>
      </c>
      <c r="G658" s="341">
        <v>450000</v>
      </c>
      <c r="H658" s="340"/>
      <c r="I658" s="338" t="s">
        <v>845</v>
      </c>
      <c r="J658" s="62" t="s">
        <v>677</v>
      </c>
    </row>
    <row r="659" spans="2:10" ht="14.45">
      <c r="B659" s="337" t="s">
        <v>843</v>
      </c>
      <c r="C659" s="338" t="s">
        <v>1420</v>
      </c>
      <c r="D659" s="338" t="s">
        <v>945</v>
      </c>
      <c r="E659" s="344">
        <v>44733</v>
      </c>
      <c r="F659" s="338" t="s">
        <v>1421</v>
      </c>
      <c r="G659" s="341">
        <v>1764000</v>
      </c>
      <c r="H659" s="340"/>
      <c r="I659" s="338" t="s">
        <v>845</v>
      </c>
      <c r="J659" s="62" t="s">
        <v>677</v>
      </c>
    </row>
    <row r="660" spans="2:10" ht="14.45">
      <c r="B660" s="337" t="s">
        <v>843</v>
      </c>
      <c r="C660" s="338" t="s">
        <v>677</v>
      </c>
      <c r="D660" s="338" t="s">
        <v>945</v>
      </c>
      <c r="E660" s="344">
        <v>44569</v>
      </c>
      <c r="F660" s="338" t="s">
        <v>1422</v>
      </c>
      <c r="G660" s="341">
        <v>663160</v>
      </c>
      <c r="H660" s="340"/>
      <c r="I660" s="338" t="s">
        <v>845</v>
      </c>
      <c r="J660" s="62" t="s">
        <v>677</v>
      </c>
    </row>
    <row r="661" spans="2:10" ht="14.45">
      <c r="B661" s="337" t="s">
        <v>843</v>
      </c>
      <c r="C661" s="338" t="s">
        <v>1388</v>
      </c>
      <c r="D661" s="338" t="s">
        <v>945</v>
      </c>
      <c r="E661" s="344">
        <v>44569</v>
      </c>
      <c r="F661" s="338" t="s">
        <v>1423</v>
      </c>
      <c r="G661" s="341">
        <v>663160</v>
      </c>
      <c r="H661" s="340"/>
      <c r="I661" s="338" t="s">
        <v>845</v>
      </c>
      <c r="J661" s="62" t="s">
        <v>677</v>
      </c>
    </row>
    <row r="662" spans="2:10" ht="14.45">
      <c r="B662" s="337" t="s">
        <v>843</v>
      </c>
      <c r="C662" s="338" t="s">
        <v>1416</v>
      </c>
      <c r="D662" s="338" t="s">
        <v>945</v>
      </c>
      <c r="E662" s="344">
        <v>44569</v>
      </c>
      <c r="F662" s="338" t="s">
        <v>1424</v>
      </c>
      <c r="G662" s="341">
        <v>663160</v>
      </c>
      <c r="H662" s="340"/>
      <c r="I662" s="338" t="s">
        <v>845</v>
      </c>
      <c r="J662" s="62" t="s">
        <v>677</v>
      </c>
    </row>
    <row r="663" spans="2:10" ht="14.45">
      <c r="B663" s="337" t="s">
        <v>843</v>
      </c>
      <c r="C663" s="338" t="s">
        <v>1385</v>
      </c>
      <c r="D663" s="338" t="s">
        <v>945</v>
      </c>
      <c r="E663" s="344">
        <v>44743</v>
      </c>
      <c r="F663" s="338" t="s">
        <v>1425</v>
      </c>
      <c r="G663" s="341">
        <v>287500</v>
      </c>
      <c r="H663" s="340"/>
      <c r="I663" s="338" t="s">
        <v>845</v>
      </c>
      <c r="J663" s="62" t="s">
        <v>677</v>
      </c>
    </row>
    <row r="664" spans="2:10" ht="14.45">
      <c r="B664" s="337" t="s">
        <v>843</v>
      </c>
      <c r="C664" s="338" t="s">
        <v>1388</v>
      </c>
      <c r="D664" s="338" t="s">
        <v>945</v>
      </c>
      <c r="E664" s="344">
        <v>44834</v>
      </c>
      <c r="F664" s="338" t="s">
        <v>1421</v>
      </c>
      <c r="G664" s="341">
        <v>499876</v>
      </c>
      <c r="H664" s="340"/>
      <c r="I664" s="338" t="s">
        <v>845</v>
      </c>
      <c r="J664" s="62" t="s">
        <v>677</v>
      </c>
    </row>
    <row r="665" spans="2:10" ht="14.45">
      <c r="B665" s="337" t="s">
        <v>843</v>
      </c>
      <c r="C665" s="338" t="s">
        <v>1420</v>
      </c>
      <c r="D665" s="338" t="s">
        <v>945</v>
      </c>
      <c r="E665" s="344">
        <v>44738</v>
      </c>
      <c r="F665" s="338" t="s">
        <v>1421</v>
      </c>
      <c r="G665" s="341">
        <v>5470646</v>
      </c>
      <c r="H665" s="340"/>
      <c r="I665" s="338" t="s">
        <v>845</v>
      </c>
      <c r="J665" s="62" t="s">
        <v>677</v>
      </c>
    </row>
    <row r="666" spans="2:10" ht="14.45">
      <c r="B666" s="337" t="s">
        <v>843</v>
      </c>
      <c r="C666" s="338" t="s">
        <v>1388</v>
      </c>
      <c r="D666" s="338" t="s">
        <v>945</v>
      </c>
      <c r="E666" s="344">
        <v>44641</v>
      </c>
      <c r="F666" s="338" t="s">
        <v>1421</v>
      </c>
      <c r="G666" s="341">
        <v>416584</v>
      </c>
      <c r="H666" s="340"/>
      <c r="I666" s="338" t="s">
        <v>845</v>
      </c>
      <c r="J666" s="62" t="s">
        <v>677</v>
      </c>
    </row>
    <row r="667" spans="2:10" ht="14.45">
      <c r="B667" s="337" t="s">
        <v>843</v>
      </c>
      <c r="C667" s="338" t="s">
        <v>1416</v>
      </c>
      <c r="D667" s="338" t="s">
        <v>945</v>
      </c>
      <c r="E667" s="344">
        <v>44760</v>
      </c>
      <c r="F667" s="338" t="s">
        <v>1421</v>
      </c>
      <c r="G667" s="341">
        <v>2267023</v>
      </c>
      <c r="H667" s="340"/>
      <c r="I667" s="338" t="s">
        <v>845</v>
      </c>
      <c r="J667" s="62" t="s">
        <v>677</v>
      </c>
    </row>
    <row r="668" spans="2:10" ht="14.45">
      <c r="B668" s="337" t="s">
        <v>843</v>
      </c>
      <c r="C668" s="338" t="s">
        <v>1388</v>
      </c>
      <c r="D668" s="338" t="s">
        <v>945</v>
      </c>
      <c r="E668" s="344">
        <v>44834</v>
      </c>
      <c r="F668" s="338" t="s">
        <v>1421</v>
      </c>
      <c r="G668" s="341">
        <v>5299557</v>
      </c>
      <c r="H668" s="340"/>
      <c r="I668" s="338" t="s">
        <v>845</v>
      </c>
      <c r="J668" s="62" t="s">
        <v>677</v>
      </c>
    </row>
    <row r="669" spans="2:10" ht="14.45">
      <c r="B669" s="337" t="s">
        <v>843</v>
      </c>
      <c r="C669" s="338" t="s">
        <v>1385</v>
      </c>
      <c r="D669" s="338" t="s">
        <v>945</v>
      </c>
      <c r="E669" s="344">
        <v>44732</v>
      </c>
      <c r="F669" s="338" t="s">
        <v>1426</v>
      </c>
      <c r="G669" s="341">
        <v>2340000</v>
      </c>
      <c r="H669" s="340"/>
      <c r="I669" s="338" t="s">
        <v>845</v>
      </c>
      <c r="J669" s="62" t="s">
        <v>677</v>
      </c>
    </row>
    <row r="670" spans="2:10" ht="14.45">
      <c r="B670" s="337" t="s">
        <v>843</v>
      </c>
      <c r="C670" s="338" t="s">
        <v>1385</v>
      </c>
      <c r="D670" s="338" t="s">
        <v>945</v>
      </c>
      <c r="E670" s="344">
        <v>44562</v>
      </c>
      <c r="F670" s="338" t="s">
        <v>1427</v>
      </c>
      <c r="G670" s="341">
        <v>1800000</v>
      </c>
      <c r="H670" s="340"/>
      <c r="I670" s="338" t="s">
        <v>845</v>
      </c>
      <c r="J670" s="62" t="s">
        <v>677</v>
      </c>
    </row>
    <row r="671" spans="2:10" ht="14.45">
      <c r="B671" s="337" t="s">
        <v>843</v>
      </c>
      <c r="C671" s="338" t="s">
        <v>1395</v>
      </c>
      <c r="D671" s="338" t="s">
        <v>945</v>
      </c>
      <c r="E671" s="344">
        <v>44639</v>
      </c>
      <c r="F671" s="338" t="s">
        <v>1428</v>
      </c>
      <c r="G671" s="341">
        <v>825000</v>
      </c>
      <c r="H671" s="340"/>
      <c r="I671" s="338" t="s">
        <v>845</v>
      </c>
      <c r="J671" s="62" t="s">
        <v>677</v>
      </c>
    </row>
    <row r="672" spans="2:10" ht="14.45">
      <c r="B672" s="337" t="s">
        <v>843</v>
      </c>
      <c r="C672" s="338" t="s">
        <v>1420</v>
      </c>
      <c r="D672" s="338" t="s">
        <v>945</v>
      </c>
      <c r="E672" s="344">
        <v>44746</v>
      </c>
      <c r="F672" s="338" t="s">
        <v>1429</v>
      </c>
      <c r="G672" s="341">
        <v>325000</v>
      </c>
      <c r="H672" s="340"/>
      <c r="I672" s="338" t="s">
        <v>845</v>
      </c>
      <c r="J672" s="62" t="s">
        <v>677</v>
      </c>
    </row>
    <row r="673" spans="2:10" ht="14.45">
      <c r="B673" s="337" t="s">
        <v>843</v>
      </c>
      <c r="C673" s="338" t="s">
        <v>1385</v>
      </c>
      <c r="D673" s="338" t="s">
        <v>945</v>
      </c>
      <c r="E673" s="344">
        <v>44610</v>
      </c>
      <c r="F673" s="338" t="s">
        <v>1427</v>
      </c>
      <c r="G673" s="341">
        <v>220000</v>
      </c>
      <c r="H673" s="340"/>
      <c r="I673" s="338" t="s">
        <v>845</v>
      </c>
      <c r="J673" s="62" t="s">
        <v>677</v>
      </c>
    </row>
    <row r="674" spans="2:10" ht="14.45">
      <c r="B674" s="337" t="s">
        <v>843</v>
      </c>
      <c r="C674" s="338" t="s">
        <v>1388</v>
      </c>
      <c r="D674" s="338" t="s">
        <v>945</v>
      </c>
      <c r="E674" s="344">
        <v>44621</v>
      </c>
      <c r="F674" s="338" t="s">
        <v>1430</v>
      </c>
      <c r="G674" s="341">
        <v>200000</v>
      </c>
      <c r="H674" s="340"/>
      <c r="I674" s="338" t="s">
        <v>845</v>
      </c>
      <c r="J674" s="62" t="s">
        <v>677</v>
      </c>
    </row>
    <row r="675" spans="2:10" ht="14.45">
      <c r="B675" s="337" t="s">
        <v>843</v>
      </c>
      <c r="C675" s="338" t="s">
        <v>1388</v>
      </c>
      <c r="D675" s="338" t="s">
        <v>945</v>
      </c>
      <c r="E675" s="344">
        <v>44732</v>
      </c>
      <c r="F675" s="338" t="s">
        <v>1431</v>
      </c>
      <c r="G675" s="341">
        <v>200000</v>
      </c>
      <c r="H675" s="340"/>
      <c r="I675" s="338" t="s">
        <v>845</v>
      </c>
      <c r="J675" s="62" t="s">
        <v>677</v>
      </c>
    </row>
    <row r="676" spans="2:10" ht="14.45">
      <c r="B676" s="337" t="s">
        <v>843</v>
      </c>
      <c r="C676" s="338" t="s">
        <v>677</v>
      </c>
      <c r="D676" s="338" t="s">
        <v>945</v>
      </c>
      <c r="E676" s="344">
        <v>44835</v>
      </c>
      <c r="F676" s="338" t="s">
        <v>1432</v>
      </c>
      <c r="G676" s="341">
        <v>200000</v>
      </c>
      <c r="H676" s="340"/>
      <c r="I676" s="338" t="s">
        <v>845</v>
      </c>
      <c r="J676" s="62" t="s">
        <v>677</v>
      </c>
    </row>
    <row r="677" spans="2:10" ht="14.45">
      <c r="B677" s="337" t="s">
        <v>843</v>
      </c>
      <c r="C677" s="338" t="s">
        <v>677</v>
      </c>
      <c r="D677" s="338" t="s">
        <v>945</v>
      </c>
      <c r="E677" s="344">
        <v>44854</v>
      </c>
      <c r="F677" s="338" t="s">
        <v>1433</v>
      </c>
      <c r="G677" s="341">
        <v>200000</v>
      </c>
      <c r="H677" s="340"/>
      <c r="I677" s="338" t="s">
        <v>845</v>
      </c>
      <c r="J677" s="62" t="s">
        <v>677</v>
      </c>
    </row>
    <row r="678" spans="2:10" ht="14.45">
      <c r="B678" s="337" t="s">
        <v>843</v>
      </c>
      <c r="C678" s="338" t="s">
        <v>1395</v>
      </c>
      <c r="D678" s="338" t="s">
        <v>945</v>
      </c>
      <c r="E678" s="344">
        <v>44621</v>
      </c>
      <c r="F678" s="338" t="s">
        <v>1434</v>
      </c>
      <c r="G678" s="341">
        <v>150000</v>
      </c>
      <c r="H678" s="340"/>
      <c r="I678" s="338" t="s">
        <v>845</v>
      </c>
      <c r="J678" s="62" t="s">
        <v>677</v>
      </c>
    </row>
    <row r="679" spans="2:10" ht="14.45">
      <c r="B679" s="337" t="s">
        <v>843</v>
      </c>
      <c r="C679" s="338" t="s">
        <v>1395</v>
      </c>
      <c r="D679" s="338" t="s">
        <v>945</v>
      </c>
      <c r="E679" s="344">
        <v>44628</v>
      </c>
      <c r="F679" s="338" t="s">
        <v>1435</v>
      </c>
      <c r="G679" s="341">
        <v>100000</v>
      </c>
      <c r="H679" s="340"/>
      <c r="I679" s="338" t="s">
        <v>845</v>
      </c>
      <c r="J679" s="62" t="s">
        <v>677</v>
      </c>
    </row>
    <row r="680" spans="2:10" ht="14.45">
      <c r="B680" s="337" t="s">
        <v>843</v>
      </c>
      <c r="C680" s="338" t="s">
        <v>1436</v>
      </c>
      <c r="D680" s="338" t="s">
        <v>945</v>
      </c>
      <c r="E680" s="344">
        <v>44628</v>
      </c>
      <c r="F680" s="338" t="s">
        <v>1437</v>
      </c>
      <c r="G680" s="341">
        <v>50000</v>
      </c>
      <c r="H680" s="340"/>
      <c r="I680" s="338" t="s">
        <v>845</v>
      </c>
      <c r="J680" s="62" t="s">
        <v>677</v>
      </c>
    </row>
    <row r="681" spans="2:10" ht="14.45">
      <c r="B681" s="337" t="s">
        <v>843</v>
      </c>
      <c r="C681" s="338" t="s">
        <v>1438</v>
      </c>
      <c r="D681" s="338" t="s">
        <v>945</v>
      </c>
      <c r="E681" s="344">
        <v>44628</v>
      </c>
      <c r="F681" s="338" t="s">
        <v>1439</v>
      </c>
      <c r="G681" s="341">
        <v>50000</v>
      </c>
      <c r="H681" s="340"/>
      <c r="I681" s="338" t="s">
        <v>845</v>
      </c>
      <c r="J681" s="62" t="s">
        <v>677</v>
      </c>
    </row>
    <row r="682" spans="2:10" ht="14.45">
      <c r="B682" s="337" t="s">
        <v>843</v>
      </c>
      <c r="C682" s="338" t="s">
        <v>1416</v>
      </c>
      <c r="D682" s="338" t="s">
        <v>945</v>
      </c>
      <c r="E682" s="344">
        <v>44789</v>
      </c>
      <c r="F682" s="338" t="s">
        <v>1440</v>
      </c>
      <c r="G682" s="341">
        <v>125310985</v>
      </c>
      <c r="H682" s="340"/>
      <c r="I682" s="338" t="s">
        <v>845</v>
      </c>
      <c r="J682" s="62" t="s">
        <v>677</v>
      </c>
    </row>
    <row r="683" spans="2:10" ht="14.45">
      <c r="B683" s="337" t="s">
        <v>843</v>
      </c>
      <c r="C683" s="338" t="s">
        <v>1416</v>
      </c>
      <c r="D683" s="338" t="s">
        <v>945</v>
      </c>
      <c r="E683" s="344">
        <v>44789</v>
      </c>
      <c r="F683" s="338" t="s">
        <v>1441</v>
      </c>
      <c r="G683" s="341">
        <v>8160384</v>
      </c>
      <c r="H683" s="340"/>
      <c r="I683" s="338" t="s">
        <v>845</v>
      </c>
      <c r="J683" s="62" t="s">
        <v>677</v>
      </c>
    </row>
    <row r="684" spans="2:10" ht="14.45">
      <c r="B684" s="337" t="s">
        <v>843</v>
      </c>
      <c r="C684" s="338" t="s">
        <v>1388</v>
      </c>
      <c r="D684" s="338" t="s">
        <v>945</v>
      </c>
      <c r="E684" s="344">
        <v>44789</v>
      </c>
      <c r="F684" s="338" t="s">
        <v>1442</v>
      </c>
      <c r="G684" s="341">
        <v>45969541</v>
      </c>
      <c r="H684" s="340"/>
      <c r="I684" s="338" t="s">
        <v>845</v>
      </c>
      <c r="J684" s="62" t="s">
        <v>677</v>
      </c>
    </row>
    <row r="685" spans="2:10" ht="14.45">
      <c r="B685" s="337" t="s">
        <v>843</v>
      </c>
      <c r="C685" s="338" t="s">
        <v>1443</v>
      </c>
      <c r="D685" s="338" t="s">
        <v>1444</v>
      </c>
      <c r="E685" s="344" t="s">
        <v>1329</v>
      </c>
      <c r="F685" s="338" t="s">
        <v>1445</v>
      </c>
      <c r="G685" s="341">
        <v>50000</v>
      </c>
      <c r="H685" s="340" t="s">
        <v>645</v>
      </c>
      <c r="I685" s="338" t="s">
        <v>845</v>
      </c>
      <c r="J685" s="62" t="s">
        <v>685</v>
      </c>
    </row>
    <row r="686" spans="2:10" ht="14.45">
      <c r="B686" s="337" t="s">
        <v>843</v>
      </c>
      <c r="C686" s="338" t="s">
        <v>1446</v>
      </c>
      <c r="D686" s="338" t="s">
        <v>1444</v>
      </c>
      <c r="E686" s="344" t="s">
        <v>1329</v>
      </c>
      <c r="F686" s="338" t="s">
        <v>1447</v>
      </c>
      <c r="G686" s="341">
        <v>100000</v>
      </c>
      <c r="H686" s="340" t="s">
        <v>645</v>
      </c>
      <c r="I686" s="338" t="s">
        <v>845</v>
      </c>
      <c r="J686" s="62" t="s">
        <v>685</v>
      </c>
    </row>
    <row r="687" spans="2:10" ht="14.45">
      <c r="B687" s="337" t="s">
        <v>843</v>
      </c>
      <c r="C687" s="338" t="s">
        <v>1448</v>
      </c>
      <c r="D687" s="338" t="s">
        <v>1444</v>
      </c>
      <c r="E687" s="344" t="s">
        <v>1329</v>
      </c>
      <c r="F687" s="338" t="s">
        <v>1449</v>
      </c>
      <c r="G687" s="341">
        <v>700000</v>
      </c>
      <c r="H687" s="340" t="s">
        <v>645</v>
      </c>
      <c r="I687" s="338" t="s">
        <v>845</v>
      </c>
      <c r="J687" s="62" t="s">
        <v>685</v>
      </c>
    </row>
    <row r="688" spans="2:10">
      <c r="B688" s="159"/>
      <c r="C688" s="159" t="s">
        <v>1450</v>
      </c>
      <c r="D688" s="159"/>
      <c r="E688" s="227"/>
      <c r="F688" s="159"/>
      <c r="G688" s="161">
        <f>SUM(G4:G687)</f>
        <v>1304436612</v>
      </c>
      <c r="H688" s="161">
        <f>SUM(H4:H684)</f>
        <v>630440304</v>
      </c>
      <c r="I688" s="159"/>
      <c r="J688" s="159"/>
    </row>
  </sheetData>
  <autoFilter ref="A3:J688" xr:uid="{46299D15-F22D-4617-AB76-B45A8AFD8FAC}"/>
  <dataValidations count="1">
    <dataValidation type="date" allowBlank="1" showInputMessage="1" showErrorMessage="1" sqref="E4:E456 E458:E465 E469:E491 E560:E569" xr:uid="{410A180D-3AE7-4CDC-AC07-41C9A7553FCA}">
      <formula1>43466</formula1>
      <formula2>43830</formula2>
    </dataValidation>
  </dataValidations>
  <pageMargins left="0.70866141732283472" right="0.70866141732283472" top="0.74803149606299213" bottom="0.74803149606299213" header="0.31496062992125984" footer="0.31496062992125984"/>
  <pageSetup paperSize="9" scale="34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1842-6989-4C43-B7C7-AD9A1D5741A6}">
  <sheetPr>
    <tabColor theme="9"/>
    <outlinePr summaryBelow="0"/>
  </sheetPr>
  <dimension ref="B1:M778"/>
  <sheetViews>
    <sheetView showGridLines="0" topLeftCell="A463" workbookViewId="0">
      <selection activeCell="C484" sqref="C484"/>
    </sheetView>
  </sheetViews>
  <sheetFormatPr defaultColWidth="11.42578125" defaultRowHeight="14.25" customHeight="1"/>
  <cols>
    <col min="1" max="1" width="11.42578125" style="290"/>
    <col min="2" max="2" width="7.140625" style="261" customWidth="1"/>
    <col min="3" max="3" width="26.140625" style="263" customWidth="1"/>
    <col min="4" max="4" width="17" style="262" customWidth="1"/>
    <col min="5" max="5" width="13.85546875" style="262" customWidth="1"/>
    <col min="6" max="6" width="13.140625" style="261" customWidth="1"/>
    <col min="7" max="7" width="13" style="264" customWidth="1"/>
    <col min="8" max="8" width="12.42578125" style="262" customWidth="1"/>
    <col min="9" max="9" width="10.5703125" style="261" customWidth="1"/>
    <col min="10" max="10" width="18" style="262" customWidth="1"/>
    <col min="11" max="11" width="10.140625" style="261" customWidth="1"/>
    <col min="12" max="12" width="15.140625" style="265" customWidth="1"/>
    <col min="13" max="13" width="13.140625" style="261" customWidth="1"/>
    <col min="14" max="257" width="11.42578125" style="290"/>
    <col min="258" max="258" width="7.140625" style="290" customWidth="1"/>
    <col min="259" max="259" width="26.140625" style="290" customWidth="1"/>
    <col min="260" max="260" width="17" style="290" customWidth="1"/>
    <col min="261" max="261" width="13.85546875" style="290" customWidth="1"/>
    <col min="262" max="262" width="13.140625" style="290" customWidth="1"/>
    <col min="263" max="263" width="13" style="290" customWidth="1"/>
    <col min="264" max="264" width="12.42578125" style="290" customWidth="1"/>
    <col min="265" max="265" width="10.5703125" style="290" customWidth="1"/>
    <col min="266" max="266" width="18" style="290" customWidth="1"/>
    <col min="267" max="267" width="10.140625" style="290" customWidth="1"/>
    <col min="268" max="268" width="15.140625" style="290" customWidth="1"/>
    <col min="269" max="269" width="13.140625" style="290" customWidth="1"/>
    <col min="270" max="513" width="11.42578125" style="290"/>
    <col min="514" max="514" width="7.140625" style="290" customWidth="1"/>
    <col min="515" max="515" width="26.140625" style="290" customWidth="1"/>
    <col min="516" max="516" width="17" style="290" customWidth="1"/>
    <col min="517" max="517" width="13.85546875" style="290" customWidth="1"/>
    <col min="518" max="518" width="13.140625" style="290" customWidth="1"/>
    <col min="519" max="519" width="13" style="290" customWidth="1"/>
    <col min="520" max="520" width="12.42578125" style="290" customWidth="1"/>
    <col min="521" max="521" width="10.5703125" style="290" customWidth="1"/>
    <col min="522" max="522" width="18" style="290" customWidth="1"/>
    <col min="523" max="523" width="10.140625" style="290" customWidth="1"/>
    <col min="524" max="524" width="15.140625" style="290" customWidth="1"/>
    <col min="525" max="525" width="13.140625" style="290" customWidth="1"/>
    <col min="526" max="769" width="11.42578125" style="290"/>
    <col min="770" max="770" width="7.140625" style="290" customWidth="1"/>
    <col min="771" max="771" width="26.140625" style="290" customWidth="1"/>
    <col min="772" max="772" width="17" style="290" customWidth="1"/>
    <col min="773" max="773" width="13.85546875" style="290" customWidth="1"/>
    <col min="774" max="774" width="13.140625" style="290" customWidth="1"/>
    <col min="775" max="775" width="13" style="290" customWidth="1"/>
    <col min="776" max="776" width="12.42578125" style="290" customWidth="1"/>
    <col min="777" max="777" width="10.5703125" style="290" customWidth="1"/>
    <col min="778" max="778" width="18" style="290" customWidth="1"/>
    <col min="779" max="779" width="10.140625" style="290" customWidth="1"/>
    <col min="780" max="780" width="15.140625" style="290" customWidth="1"/>
    <col min="781" max="781" width="13.140625" style="290" customWidth="1"/>
    <col min="782" max="1025" width="11.42578125" style="290"/>
    <col min="1026" max="1026" width="7.140625" style="290" customWidth="1"/>
    <col min="1027" max="1027" width="26.140625" style="290" customWidth="1"/>
    <col min="1028" max="1028" width="17" style="290" customWidth="1"/>
    <col min="1029" max="1029" width="13.85546875" style="290" customWidth="1"/>
    <col min="1030" max="1030" width="13.140625" style="290" customWidth="1"/>
    <col min="1031" max="1031" width="13" style="290" customWidth="1"/>
    <col min="1032" max="1032" width="12.42578125" style="290" customWidth="1"/>
    <col min="1033" max="1033" width="10.5703125" style="290" customWidth="1"/>
    <col min="1034" max="1034" width="18" style="290" customWidth="1"/>
    <col min="1035" max="1035" width="10.140625" style="290" customWidth="1"/>
    <col min="1036" max="1036" width="15.140625" style="290" customWidth="1"/>
    <col min="1037" max="1037" width="13.140625" style="290" customWidth="1"/>
    <col min="1038" max="1281" width="11.42578125" style="290"/>
    <col min="1282" max="1282" width="7.140625" style="290" customWidth="1"/>
    <col min="1283" max="1283" width="26.140625" style="290" customWidth="1"/>
    <col min="1284" max="1284" width="17" style="290" customWidth="1"/>
    <col min="1285" max="1285" width="13.85546875" style="290" customWidth="1"/>
    <col min="1286" max="1286" width="13.140625" style="290" customWidth="1"/>
    <col min="1287" max="1287" width="13" style="290" customWidth="1"/>
    <col min="1288" max="1288" width="12.42578125" style="290" customWidth="1"/>
    <col min="1289" max="1289" width="10.5703125" style="290" customWidth="1"/>
    <col min="1290" max="1290" width="18" style="290" customWidth="1"/>
    <col min="1291" max="1291" width="10.140625" style="290" customWidth="1"/>
    <col min="1292" max="1292" width="15.140625" style="290" customWidth="1"/>
    <col min="1293" max="1293" width="13.140625" style="290" customWidth="1"/>
    <col min="1294" max="1537" width="11.42578125" style="290"/>
    <col min="1538" max="1538" width="7.140625" style="290" customWidth="1"/>
    <col min="1539" max="1539" width="26.140625" style="290" customWidth="1"/>
    <col min="1540" max="1540" width="17" style="290" customWidth="1"/>
    <col min="1541" max="1541" width="13.85546875" style="290" customWidth="1"/>
    <col min="1542" max="1542" width="13.140625" style="290" customWidth="1"/>
    <col min="1543" max="1543" width="13" style="290" customWidth="1"/>
    <col min="1544" max="1544" width="12.42578125" style="290" customWidth="1"/>
    <col min="1545" max="1545" width="10.5703125" style="290" customWidth="1"/>
    <col min="1546" max="1546" width="18" style="290" customWidth="1"/>
    <col min="1547" max="1547" width="10.140625" style="290" customWidth="1"/>
    <col min="1548" max="1548" width="15.140625" style="290" customWidth="1"/>
    <col min="1549" max="1549" width="13.140625" style="290" customWidth="1"/>
    <col min="1550" max="1793" width="11.42578125" style="290"/>
    <col min="1794" max="1794" width="7.140625" style="290" customWidth="1"/>
    <col min="1795" max="1795" width="26.140625" style="290" customWidth="1"/>
    <col min="1796" max="1796" width="17" style="290" customWidth="1"/>
    <col min="1797" max="1797" width="13.85546875" style="290" customWidth="1"/>
    <col min="1798" max="1798" width="13.140625" style="290" customWidth="1"/>
    <col min="1799" max="1799" width="13" style="290" customWidth="1"/>
    <col min="1800" max="1800" width="12.42578125" style="290" customWidth="1"/>
    <col min="1801" max="1801" width="10.5703125" style="290" customWidth="1"/>
    <col min="1802" max="1802" width="18" style="290" customWidth="1"/>
    <col min="1803" max="1803" width="10.140625" style="290" customWidth="1"/>
    <col min="1804" max="1804" width="15.140625" style="290" customWidth="1"/>
    <col min="1805" max="1805" width="13.140625" style="290" customWidth="1"/>
    <col min="1806" max="2049" width="11.42578125" style="290"/>
    <col min="2050" max="2050" width="7.140625" style="290" customWidth="1"/>
    <col min="2051" max="2051" width="26.140625" style="290" customWidth="1"/>
    <col min="2052" max="2052" width="17" style="290" customWidth="1"/>
    <col min="2053" max="2053" width="13.85546875" style="290" customWidth="1"/>
    <col min="2054" max="2054" width="13.140625" style="290" customWidth="1"/>
    <col min="2055" max="2055" width="13" style="290" customWidth="1"/>
    <col min="2056" max="2056" width="12.42578125" style="290" customWidth="1"/>
    <col min="2057" max="2057" width="10.5703125" style="290" customWidth="1"/>
    <col min="2058" max="2058" width="18" style="290" customWidth="1"/>
    <col min="2059" max="2059" width="10.140625" style="290" customWidth="1"/>
    <col min="2060" max="2060" width="15.140625" style="290" customWidth="1"/>
    <col min="2061" max="2061" width="13.140625" style="290" customWidth="1"/>
    <col min="2062" max="2305" width="11.42578125" style="290"/>
    <col min="2306" max="2306" width="7.140625" style="290" customWidth="1"/>
    <col min="2307" max="2307" width="26.140625" style="290" customWidth="1"/>
    <col min="2308" max="2308" width="17" style="290" customWidth="1"/>
    <col min="2309" max="2309" width="13.85546875" style="290" customWidth="1"/>
    <col min="2310" max="2310" width="13.140625" style="290" customWidth="1"/>
    <col min="2311" max="2311" width="13" style="290" customWidth="1"/>
    <col min="2312" max="2312" width="12.42578125" style="290" customWidth="1"/>
    <col min="2313" max="2313" width="10.5703125" style="290" customWidth="1"/>
    <col min="2314" max="2314" width="18" style="290" customWidth="1"/>
    <col min="2315" max="2315" width="10.140625" style="290" customWidth="1"/>
    <col min="2316" max="2316" width="15.140625" style="290" customWidth="1"/>
    <col min="2317" max="2317" width="13.140625" style="290" customWidth="1"/>
    <col min="2318" max="2561" width="11.42578125" style="290"/>
    <col min="2562" max="2562" width="7.140625" style="290" customWidth="1"/>
    <col min="2563" max="2563" width="26.140625" style="290" customWidth="1"/>
    <col min="2564" max="2564" width="17" style="290" customWidth="1"/>
    <col min="2565" max="2565" width="13.85546875" style="290" customWidth="1"/>
    <col min="2566" max="2566" width="13.140625" style="290" customWidth="1"/>
    <col min="2567" max="2567" width="13" style="290" customWidth="1"/>
    <col min="2568" max="2568" width="12.42578125" style="290" customWidth="1"/>
    <col min="2569" max="2569" width="10.5703125" style="290" customWidth="1"/>
    <col min="2570" max="2570" width="18" style="290" customWidth="1"/>
    <col min="2571" max="2571" width="10.140625" style="290" customWidth="1"/>
    <col min="2572" max="2572" width="15.140625" style="290" customWidth="1"/>
    <col min="2573" max="2573" width="13.140625" style="290" customWidth="1"/>
    <col min="2574" max="2817" width="11.42578125" style="290"/>
    <col min="2818" max="2818" width="7.140625" style="290" customWidth="1"/>
    <col min="2819" max="2819" width="26.140625" style="290" customWidth="1"/>
    <col min="2820" max="2820" width="17" style="290" customWidth="1"/>
    <col min="2821" max="2821" width="13.85546875" style="290" customWidth="1"/>
    <col min="2822" max="2822" width="13.140625" style="290" customWidth="1"/>
    <col min="2823" max="2823" width="13" style="290" customWidth="1"/>
    <col min="2824" max="2824" width="12.42578125" style="290" customWidth="1"/>
    <col min="2825" max="2825" width="10.5703125" style="290" customWidth="1"/>
    <col min="2826" max="2826" width="18" style="290" customWidth="1"/>
    <col min="2827" max="2827" width="10.140625" style="290" customWidth="1"/>
    <col min="2828" max="2828" width="15.140625" style="290" customWidth="1"/>
    <col min="2829" max="2829" width="13.140625" style="290" customWidth="1"/>
    <col min="2830" max="3073" width="11.42578125" style="290"/>
    <col min="3074" max="3074" width="7.140625" style="290" customWidth="1"/>
    <col min="3075" max="3075" width="26.140625" style="290" customWidth="1"/>
    <col min="3076" max="3076" width="17" style="290" customWidth="1"/>
    <col min="3077" max="3077" width="13.85546875" style="290" customWidth="1"/>
    <col min="3078" max="3078" width="13.140625" style="290" customWidth="1"/>
    <col min="3079" max="3079" width="13" style="290" customWidth="1"/>
    <col min="3080" max="3080" width="12.42578125" style="290" customWidth="1"/>
    <col min="3081" max="3081" width="10.5703125" style="290" customWidth="1"/>
    <col min="3082" max="3082" width="18" style="290" customWidth="1"/>
    <col min="3083" max="3083" width="10.140625" style="290" customWidth="1"/>
    <col min="3084" max="3084" width="15.140625" style="290" customWidth="1"/>
    <col min="3085" max="3085" width="13.140625" style="290" customWidth="1"/>
    <col min="3086" max="3329" width="11.42578125" style="290"/>
    <col min="3330" max="3330" width="7.140625" style="290" customWidth="1"/>
    <col min="3331" max="3331" width="26.140625" style="290" customWidth="1"/>
    <col min="3332" max="3332" width="17" style="290" customWidth="1"/>
    <col min="3333" max="3333" width="13.85546875" style="290" customWidth="1"/>
    <col min="3334" max="3334" width="13.140625" style="290" customWidth="1"/>
    <col min="3335" max="3335" width="13" style="290" customWidth="1"/>
    <col min="3336" max="3336" width="12.42578125" style="290" customWidth="1"/>
    <col min="3337" max="3337" width="10.5703125" style="290" customWidth="1"/>
    <col min="3338" max="3338" width="18" style="290" customWidth="1"/>
    <col min="3339" max="3339" width="10.140625" style="290" customWidth="1"/>
    <col min="3340" max="3340" width="15.140625" style="290" customWidth="1"/>
    <col min="3341" max="3341" width="13.140625" style="290" customWidth="1"/>
    <col min="3342" max="3585" width="11.42578125" style="290"/>
    <col min="3586" max="3586" width="7.140625" style="290" customWidth="1"/>
    <col min="3587" max="3587" width="26.140625" style="290" customWidth="1"/>
    <col min="3588" max="3588" width="17" style="290" customWidth="1"/>
    <col min="3589" max="3589" width="13.85546875" style="290" customWidth="1"/>
    <col min="3590" max="3590" width="13.140625" style="290" customWidth="1"/>
    <col min="3591" max="3591" width="13" style="290" customWidth="1"/>
    <col min="3592" max="3592" width="12.42578125" style="290" customWidth="1"/>
    <col min="3593" max="3593" width="10.5703125" style="290" customWidth="1"/>
    <col min="3594" max="3594" width="18" style="290" customWidth="1"/>
    <col min="3595" max="3595" width="10.140625" style="290" customWidth="1"/>
    <col min="3596" max="3596" width="15.140625" style="290" customWidth="1"/>
    <col min="3597" max="3597" width="13.140625" style="290" customWidth="1"/>
    <col min="3598" max="3841" width="11.42578125" style="290"/>
    <col min="3842" max="3842" width="7.140625" style="290" customWidth="1"/>
    <col min="3843" max="3843" width="26.140625" style="290" customWidth="1"/>
    <col min="3844" max="3844" width="17" style="290" customWidth="1"/>
    <col min="3845" max="3845" width="13.85546875" style="290" customWidth="1"/>
    <col min="3846" max="3846" width="13.140625" style="290" customWidth="1"/>
    <col min="3847" max="3847" width="13" style="290" customWidth="1"/>
    <col min="3848" max="3848" width="12.42578125" style="290" customWidth="1"/>
    <col min="3849" max="3849" width="10.5703125" style="290" customWidth="1"/>
    <col min="3850" max="3850" width="18" style="290" customWidth="1"/>
    <col min="3851" max="3851" width="10.140625" style="290" customWidth="1"/>
    <col min="3852" max="3852" width="15.140625" style="290" customWidth="1"/>
    <col min="3853" max="3853" width="13.140625" style="290" customWidth="1"/>
    <col min="3854" max="4097" width="11.42578125" style="290"/>
    <col min="4098" max="4098" width="7.140625" style="290" customWidth="1"/>
    <col min="4099" max="4099" width="26.140625" style="290" customWidth="1"/>
    <col min="4100" max="4100" width="17" style="290" customWidth="1"/>
    <col min="4101" max="4101" width="13.85546875" style="290" customWidth="1"/>
    <col min="4102" max="4102" width="13.140625" style="290" customWidth="1"/>
    <col min="4103" max="4103" width="13" style="290" customWidth="1"/>
    <col min="4104" max="4104" width="12.42578125" style="290" customWidth="1"/>
    <col min="4105" max="4105" width="10.5703125" style="290" customWidth="1"/>
    <col min="4106" max="4106" width="18" style="290" customWidth="1"/>
    <col min="4107" max="4107" width="10.140625" style="290" customWidth="1"/>
    <col min="4108" max="4108" width="15.140625" style="290" customWidth="1"/>
    <col min="4109" max="4109" width="13.140625" style="290" customWidth="1"/>
    <col min="4110" max="4353" width="11.42578125" style="290"/>
    <col min="4354" max="4354" width="7.140625" style="290" customWidth="1"/>
    <col min="4355" max="4355" width="26.140625" style="290" customWidth="1"/>
    <col min="4356" max="4356" width="17" style="290" customWidth="1"/>
    <col min="4357" max="4357" width="13.85546875" style="290" customWidth="1"/>
    <col min="4358" max="4358" width="13.140625" style="290" customWidth="1"/>
    <col min="4359" max="4359" width="13" style="290" customWidth="1"/>
    <col min="4360" max="4360" width="12.42578125" style="290" customWidth="1"/>
    <col min="4361" max="4361" width="10.5703125" style="290" customWidth="1"/>
    <col min="4362" max="4362" width="18" style="290" customWidth="1"/>
    <col min="4363" max="4363" width="10.140625" style="290" customWidth="1"/>
    <col min="4364" max="4364" width="15.140625" style="290" customWidth="1"/>
    <col min="4365" max="4365" width="13.140625" style="290" customWidth="1"/>
    <col min="4366" max="4609" width="11.42578125" style="290"/>
    <col min="4610" max="4610" width="7.140625" style="290" customWidth="1"/>
    <col min="4611" max="4611" width="26.140625" style="290" customWidth="1"/>
    <col min="4612" max="4612" width="17" style="290" customWidth="1"/>
    <col min="4613" max="4613" width="13.85546875" style="290" customWidth="1"/>
    <col min="4614" max="4614" width="13.140625" style="290" customWidth="1"/>
    <col min="4615" max="4615" width="13" style="290" customWidth="1"/>
    <col min="4616" max="4616" width="12.42578125" style="290" customWidth="1"/>
    <col min="4617" max="4617" width="10.5703125" style="290" customWidth="1"/>
    <col min="4618" max="4618" width="18" style="290" customWidth="1"/>
    <col min="4619" max="4619" width="10.140625" style="290" customWidth="1"/>
    <col min="4620" max="4620" width="15.140625" style="290" customWidth="1"/>
    <col min="4621" max="4621" width="13.140625" style="290" customWidth="1"/>
    <col min="4622" max="4865" width="11.42578125" style="290"/>
    <col min="4866" max="4866" width="7.140625" style="290" customWidth="1"/>
    <col min="4867" max="4867" width="26.140625" style="290" customWidth="1"/>
    <col min="4868" max="4868" width="17" style="290" customWidth="1"/>
    <col min="4869" max="4869" width="13.85546875" style="290" customWidth="1"/>
    <col min="4870" max="4870" width="13.140625" style="290" customWidth="1"/>
    <col min="4871" max="4871" width="13" style="290" customWidth="1"/>
    <col min="4872" max="4872" width="12.42578125" style="290" customWidth="1"/>
    <col min="4873" max="4873" width="10.5703125" style="290" customWidth="1"/>
    <col min="4874" max="4874" width="18" style="290" customWidth="1"/>
    <col min="4875" max="4875" width="10.140625" style="290" customWidth="1"/>
    <col min="4876" max="4876" width="15.140625" style="290" customWidth="1"/>
    <col min="4877" max="4877" width="13.140625" style="290" customWidth="1"/>
    <col min="4878" max="5121" width="11.42578125" style="290"/>
    <col min="5122" max="5122" width="7.140625" style="290" customWidth="1"/>
    <col min="5123" max="5123" width="26.140625" style="290" customWidth="1"/>
    <col min="5124" max="5124" width="17" style="290" customWidth="1"/>
    <col min="5125" max="5125" width="13.85546875" style="290" customWidth="1"/>
    <col min="5126" max="5126" width="13.140625" style="290" customWidth="1"/>
    <col min="5127" max="5127" width="13" style="290" customWidth="1"/>
    <col min="5128" max="5128" width="12.42578125" style="290" customWidth="1"/>
    <col min="5129" max="5129" width="10.5703125" style="290" customWidth="1"/>
    <col min="5130" max="5130" width="18" style="290" customWidth="1"/>
    <col min="5131" max="5131" width="10.140625" style="290" customWidth="1"/>
    <col min="5132" max="5132" width="15.140625" style="290" customWidth="1"/>
    <col min="5133" max="5133" width="13.140625" style="290" customWidth="1"/>
    <col min="5134" max="5377" width="11.42578125" style="290"/>
    <col min="5378" max="5378" width="7.140625" style="290" customWidth="1"/>
    <col min="5379" max="5379" width="26.140625" style="290" customWidth="1"/>
    <col min="5380" max="5380" width="17" style="290" customWidth="1"/>
    <col min="5381" max="5381" width="13.85546875" style="290" customWidth="1"/>
    <col min="5382" max="5382" width="13.140625" style="290" customWidth="1"/>
    <col min="5383" max="5383" width="13" style="290" customWidth="1"/>
    <col min="5384" max="5384" width="12.42578125" style="290" customWidth="1"/>
    <col min="5385" max="5385" width="10.5703125" style="290" customWidth="1"/>
    <col min="5386" max="5386" width="18" style="290" customWidth="1"/>
    <col min="5387" max="5387" width="10.140625" style="290" customWidth="1"/>
    <col min="5388" max="5388" width="15.140625" style="290" customWidth="1"/>
    <col min="5389" max="5389" width="13.140625" style="290" customWidth="1"/>
    <col min="5390" max="5633" width="11.42578125" style="290"/>
    <col min="5634" max="5634" width="7.140625" style="290" customWidth="1"/>
    <col min="5635" max="5635" width="26.140625" style="290" customWidth="1"/>
    <col min="5636" max="5636" width="17" style="290" customWidth="1"/>
    <col min="5637" max="5637" width="13.85546875" style="290" customWidth="1"/>
    <col min="5638" max="5638" width="13.140625" style="290" customWidth="1"/>
    <col min="5639" max="5639" width="13" style="290" customWidth="1"/>
    <col min="5640" max="5640" width="12.42578125" style="290" customWidth="1"/>
    <col min="5641" max="5641" width="10.5703125" style="290" customWidth="1"/>
    <col min="5642" max="5642" width="18" style="290" customWidth="1"/>
    <col min="5643" max="5643" width="10.140625" style="290" customWidth="1"/>
    <col min="5644" max="5644" width="15.140625" style="290" customWidth="1"/>
    <col min="5645" max="5645" width="13.140625" style="290" customWidth="1"/>
    <col min="5646" max="5889" width="11.42578125" style="290"/>
    <col min="5890" max="5890" width="7.140625" style="290" customWidth="1"/>
    <col min="5891" max="5891" width="26.140625" style="290" customWidth="1"/>
    <col min="5892" max="5892" width="17" style="290" customWidth="1"/>
    <col min="5893" max="5893" width="13.85546875" style="290" customWidth="1"/>
    <col min="5894" max="5894" width="13.140625" style="290" customWidth="1"/>
    <col min="5895" max="5895" width="13" style="290" customWidth="1"/>
    <col min="5896" max="5896" width="12.42578125" style="290" customWidth="1"/>
    <col min="5897" max="5897" width="10.5703125" style="290" customWidth="1"/>
    <col min="5898" max="5898" width="18" style="290" customWidth="1"/>
    <col min="5899" max="5899" width="10.140625" style="290" customWidth="1"/>
    <col min="5900" max="5900" width="15.140625" style="290" customWidth="1"/>
    <col min="5901" max="5901" width="13.140625" style="290" customWidth="1"/>
    <col min="5902" max="6145" width="11.42578125" style="290"/>
    <col min="6146" max="6146" width="7.140625" style="290" customWidth="1"/>
    <col min="6147" max="6147" width="26.140625" style="290" customWidth="1"/>
    <col min="6148" max="6148" width="17" style="290" customWidth="1"/>
    <col min="6149" max="6149" width="13.85546875" style="290" customWidth="1"/>
    <col min="6150" max="6150" width="13.140625" style="290" customWidth="1"/>
    <col min="6151" max="6151" width="13" style="290" customWidth="1"/>
    <col min="6152" max="6152" width="12.42578125" style="290" customWidth="1"/>
    <col min="6153" max="6153" width="10.5703125" style="290" customWidth="1"/>
    <col min="6154" max="6154" width="18" style="290" customWidth="1"/>
    <col min="6155" max="6155" width="10.140625" style="290" customWidth="1"/>
    <col min="6156" max="6156" width="15.140625" style="290" customWidth="1"/>
    <col min="6157" max="6157" width="13.140625" style="290" customWidth="1"/>
    <col min="6158" max="6401" width="11.42578125" style="290"/>
    <col min="6402" max="6402" width="7.140625" style="290" customWidth="1"/>
    <col min="6403" max="6403" width="26.140625" style="290" customWidth="1"/>
    <col min="6404" max="6404" width="17" style="290" customWidth="1"/>
    <col min="6405" max="6405" width="13.85546875" style="290" customWidth="1"/>
    <col min="6406" max="6406" width="13.140625" style="290" customWidth="1"/>
    <col min="6407" max="6407" width="13" style="290" customWidth="1"/>
    <col min="6408" max="6408" width="12.42578125" style="290" customWidth="1"/>
    <col min="6409" max="6409" width="10.5703125" style="290" customWidth="1"/>
    <col min="6410" max="6410" width="18" style="290" customWidth="1"/>
    <col min="6411" max="6411" width="10.140625" style="290" customWidth="1"/>
    <col min="6412" max="6412" width="15.140625" style="290" customWidth="1"/>
    <col min="6413" max="6413" width="13.140625" style="290" customWidth="1"/>
    <col min="6414" max="6657" width="11.42578125" style="290"/>
    <col min="6658" max="6658" width="7.140625" style="290" customWidth="1"/>
    <col min="6659" max="6659" width="26.140625" style="290" customWidth="1"/>
    <col min="6660" max="6660" width="17" style="290" customWidth="1"/>
    <col min="6661" max="6661" width="13.85546875" style="290" customWidth="1"/>
    <col min="6662" max="6662" width="13.140625" style="290" customWidth="1"/>
    <col min="6663" max="6663" width="13" style="290" customWidth="1"/>
    <col min="6664" max="6664" width="12.42578125" style="290" customWidth="1"/>
    <col min="6665" max="6665" width="10.5703125" style="290" customWidth="1"/>
    <col min="6666" max="6666" width="18" style="290" customWidth="1"/>
    <col min="6667" max="6667" width="10.140625" style="290" customWidth="1"/>
    <col min="6668" max="6668" width="15.140625" style="290" customWidth="1"/>
    <col min="6669" max="6669" width="13.140625" style="290" customWidth="1"/>
    <col min="6670" max="6913" width="11.42578125" style="290"/>
    <col min="6914" max="6914" width="7.140625" style="290" customWidth="1"/>
    <col min="6915" max="6915" width="26.140625" style="290" customWidth="1"/>
    <col min="6916" max="6916" width="17" style="290" customWidth="1"/>
    <col min="6917" max="6917" width="13.85546875" style="290" customWidth="1"/>
    <col min="6918" max="6918" width="13.140625" style="290" customWidth="1"/>
    <col min="6919" max="6919" width="13" style="290" customWidth="1"/>
    <col min="6920" max="6920" width="12.42578125" style="290" customWidth="1"/>
    <col min="6921" max="6921" width="10.5703125" style="290" customWidth="1"/>
    <col min="6922" max="6922" width="18" style="290" customWidth="1"/>
    <col min="6923" max="6923" width="10.140625" style="290" customWidth="1"/>
    <col min="6924" max="6924" width="15.140625" style="290" customWidth="1"/>
    <col min="6925" max="6925" width="13.140625" style="290" customWidth="1"/>
    <col min="6926" max="7169" width="11.42578125" style="290"/>
    <col min="7170" max="7170" width="7.140625" style="290" customWidth="1"/>
    <col min="7171" max="7171" width="26.140625" style="290" customWidth="1"/>
    <col min="7172" max="7172" width="17" style="290" customWidth="1"/>
    <col min="7173" max="7173" width="13.85546875" style="290" customWidth="1"/>
    <col min="7174" max="7174" width="13.140625" style="290" customWidth="1"/>
    <col min="7175" max="7175" width="13" style="290" customWidth="1"/>
    <col min="7176" max="7176" width="12.42578125" style="290" customWidth="1"/>
    <col min="7177" max="7177" width="10.5703125" style="290" customWidth="1"/>
    <col min="7178" max="7178" width="18" style="290" customWidth="1"/>
    <col min="7179" max="7179" width="10.140625" style="290" customWidth="1"/>
    <col min="7180" max="7180" width="15.140625" style="290" customWidth="1"/>
    <col min="7181" max="7181" width="13.140625" style="290" customWidth="1"/>
    <col min="7182" max="7425" width="11.42578125" style="290"/>
    <col min="7426" max="7426" width="7.140625" style="290" customWidth="1"/>
    <col min="7427" max="7427" width="26.140625" style="290" customWidth="1"/>
    <col min="7428" max="7428" width="17" style="290" customWidth="1"/>
    <col min="7429" max="7429" width="13.85546875" style="290" customWidth="1"/>
    <col min="7430" max="7430" width="13.140625" style="290" customWidth="1"/>
    <col min="7431" max="7431" width="13" style="290" customWidth="1"/>
    <col min="7432" max="7432" width="12.42578125" style="290" customWidth="1"/>
    <col min="7433" max="7433" width="10.5703125" style="290" customWidth="1"/>
    <col min="7434" max="7434" width="18" style="290" customWidth="1"/>
    <col min="7435" max="7435" width="10.140625" style="290" customWidth="1"/>
    <col min="7436" max="7436" width="15.140625" style="290" customWidth="1"/>
    <col min="7437" max="7437" width="13.140625" style="290" customWidth="1"/>
    <col min="7438" max="7681" width="11.42578125" style="290"/>
    <col min="7682" max="7682" width="7.140625" style="290" customWidth="1"/>
    <col min="7683" max="7683" width="26.140625" style="290" customWidth="1"/>
    <col min="7684" max="7684" width="17" style="290" customWidth="1"/>
    <col min="7685" max="7685" width="13.85546875" style="290" customWidth="1"/>
    <col min="7686" max="7686" width="13.140625" style="290" customWidth="1"/>
    <col min="7687" max="7687" width="13" style="290" customWidth="1"/>
    <col min="7688" max="7688" width="12.42578125" style="290" customWidth="1"/>
    <col min="7689" max="7689" width="10.5703125" style="290" customWidth="1"/>
    <col min="7690" max="7690" width="18" style="290" customWidth="1"/>
    <col min="7691" max="7691" width="10.140625" style="290" customWidth="1"/>
    <col min="7692" max="7692" width="15.140625" style="290" customWidth="1"/>
    <col min="7693" max="7693" width="13.140625" style="290" customWidth="1"/>
    <col min="7694" max="7937" width="11.42578125" style="290"/>
    <col min="7938" max="7938" width="7.140625" style="290" customWidth="1"/>
    <col min="7939" max="7939" width="26.140625" style="290" customWidth="1"/>
    <col min="7940" max="7940" width="17" style="290" customWidth="1"/>
    <col min="7941" max="7941" width="13.85546875" style="290" customWidth="1"/>
    <col min="7942" max="7942" width="13.140625" style="290" customWidth="1"/>
    <col min="7943" max="7943" width="13" style="290" customWidth="1"/>
    <col min="7944" max="7944" width="12.42578125" style="290" customWidth="1"/>
    <col min="7945" max="7945" width="10.5703125" style="290" customWidth="1"/>
    <col min="7946" max="7946" width="18" style="290" customWidth="1"/>
    <col min="7947" max="7947" width="10.140625" style="290" customWidth="1"/>
    <col min="7948" max="7948" width="15.140625" style="290" customWidth="1"/>
    <col min="7949" max="7949" width="13.140625" style="290" customWidth="1"/>
    <col min="7950" max="8193" width="11.42578125" style="290"/>
    <col min="8194" max="8194" width="7.140625" style="290" customWidth="1"/>
    <col min="8195" max="8195" width="26.140625" style="290" customWidth="1"/>
    <col min="8196" max="8196" width="17" style="290" customWidth="1"/>
    <col min="8197" max="8197" width="13.85546875" style="290" customWidth="1"/>
    <col min="8198" max="8198" width="13.140625" style="290" customWidth="1"/>
    <col min="8199" max="8199" width="13" style="290" customWidth="1"/>
    <col min="8200" max="8200" width="12.42578125" style="290" customWidth="1"/>
    <col min="8201" max="8201" width="10.5703125" style="290" customWidth="1"/>
    <col min="8202" max="8202" width="18" style="290" customWidth="1"/>
    <col min="8203" max="8203" width="10.140625" style="290" customWidth="1"/>
    <col min="8204" max="8204" width="15.140625" style="290" customWidth="1"/>
    <col min="8205" max="8205" width="13.140625" style="290" customWidth="1"/>
    <col min="8206" max="8449" width="11.42578125" style="290"/>
    <col min="8450" max="8450" width="7.140625" style="290" customWidth="1"/>
    <col min="8451" max="8451" width="26.140625" style="290" customWidth="1"/>
    <col min="8452" max="8452" width="17" style="290" customWidth="1"/>
    <col min="8453" max="8453" width="13.85546875" style="290" customWidth="1"/>
    <col min="8454" max="8454" width="13.140625" style="290" customWidth="1"/>
    <col min="8455" max="8455" width="13" style="290" customWidth="1"/>
    <col min="8456" max="8456" width="12.42578125" style="290" customWidth="1"/>
    <col min="8457" max="8457" width="10.5703125" style="290" customWidth="1"/>
    <col min="8458" max="8458" width="18" style="290" customWidth="1"/>
    <col min="8459" max="8459" width="10.140625" style="290" customWidth="1"/>
    <col min="8460" max="8460" width="15.140625" style="290" customWidth="1"/>
    <col min="8461" max="8461" width="13.140625" style="290" customWidth="1"/>
    <col min="8462" max="8705" width="11.42578125" style="290"/>
    <col min="8706" max="8706" width="7.140625" style="290" customWidth="1"/>
    <col min="8707" max="8707" width="26.140625" style="290" customWidth="1"/>
    <col min="8708" max="8708" width="17" style="290" customWidth="1"/>
    <col min="8709" max="8709" width="13.85546875" style="290" customWidth="1"/>
    <col min="8710" max="8710" width="13.140625" style="290" customWidth="1"/>
    <col min="8711" max="8711" width="13" style="290" customWidth="1"/>
    <col min="8712" max="8712" width="12.42578125" style="290" customWidth="1"/>
    <col min="8713" max="8713" width="10.5703125" style="290" customWidth="1"/>
    <col min="8714" max="8714" width="18" style="290" customWidth="1"/>
    <col min="8715" max="8715" width="10.140625" style="290" customWidth="1"/>
    <col min="8716" max="8716" width="15.140625" style="290" customWidth="1"/>
    <col min="8717" max="8717" width="13.140625" style="290" customWidth="1"/>
    <col min="8718" max="8961" width="11.42578125" style="290"/>
    <col min="8962" max="8962" width="7.140625" style="290" customWidth="1"/>
    <col min="8963" max="8963" width="26.140625" style="290" customWidth="1"/>
    <col min="8964" max="8964" width="17" style="290" customWidth="1"/>
    <col min="8965" max="8965" width="13.85546875" style="290" customWidth="1"/>
    <col min="8966" max="8966" width="13.140625" style="290" customWidth="1"/>
    <col min="8967" max="8967" width="13" style="290" customWidth="1"/>
    <col min="8968" max="8968" width="12.42578125" style="290" customWidth="1"/>
    <col min="8969" max="8969" width="10.5703125" style="290" customWidth="1"/>
    <col min="8970" max="8970" width="18" style="290" customWidth="1"/>
    <col min="8971" max="8971" width="10.140625" style="290" customWidth="1"/>
    <col min="8972" max="8972" width="15.140625" style="290" customWidth="1"/>
    <col min="8973" max="8973" width="13.140625" style="290" customWidth="1"/>
    <col min="8974" max="9217" width="11.42578125" style="290"/>
    <col min="9218" max="9218" width="7.140625" style="290" customWidth="1"/>
    <col min="9219" max="9219" width="26.140625" style="290" customWidth="1"/>
    <col min="9220" max="9220" width="17" style="290" customWidth="1"/>
    <col min="9221" max="9221" width="13.85546875" style="290" customWidth="1"/>
    <col min="9222" max="9222" width="13.140625" style="290" customWidth="1"/>
    <col min="9223" max="9223" width="13" style="290" customWidth="1"/>
    <col min="9224" max="9224" width="12.42578125" style="290" customWidth="1"/>
    <col min="9225" max="9225" width="10.5703125" style="290" customWidth="1"/>
    <col min="9226" max="9226" width="18" style="290" customWidth="1"/>
    <col min="9227" max="9227" width="10.140625" style="290" customWidth="1"/>
    <col min="9228" max="9228" width="15.140625" style="290" customWidth="1"/>
    <col min="9229" max="9229" width="13.140625" style="290" customWidth="1"/>
    <col min="9230" max="9473" width="11.42578125" style="290"/>
    <col min="9474" max="9474" width="7.140625" style="290" customWidth="1"/>
    <col min="9475" max="9475" width="26.140625" style="290" customWidth="1"/>
    <col min="9476" max="9476" width="17" style="290" customWidth="1"/>
    <col min="9477" max="9477" width="13.85546875" style="290" customWidth="1"/>
    <col min="9478" max="9478" width="13.140625" style="290" customWidth="1"/>
    <col min="9479" max="9479" width="13" style="290" customWidth="1"/>
    <col min="9480" max="9480" width="12.42578125" style="290" customWidth="1"/>
    <col min="9481" max="9481" width="10.5703125" style="290" customWidth="1"/>
    <col min="9482" max="9482" width="18" style="290" customWidth="1"/>
    <col min="9483" max="9483" width="10.140625" style="290" customWidth="1"/>
    <col min="9484" max="9484" width="15.140625" style="290" customWidth="1"/>
    <col min="9485" max="9485" width="13.140625" style="290" customWidth="1"/>
    <col min="9486" max="9729" width="11.42578125" style="290"/>
    <col min="9730" max="9730" width="7.140625" style="290" customWidth="1"/>
    <col min="9731" max="9731" width="26.140625" style="290" customWidth="1"/>
    <col min="9732" max="9732" width="17" style="290" customWidth="1"/>
    <col min="9733" max="9733" width="13.85546875" style="290" customWidth="1"/>
    <col min="9734" max="9734" width="13.140625" style="290" customWidth="1"/>
    <col min="9735" max="9735" width="13" style="290" customWidth="1"/>
    <col min="9736" max="9736" width="12.42578125" style="290" customWidth="1"/>
    <col min="9737" max="9737" width="10.5703125" style="290" customWidth="1"/>
    <col min="9738" max="9738" width="18" style="290" customWidth="1"/>
    <col min="9739" max="9739" width="10.140625" style="290" customWidth="1"/>
    <col min="9740" max="9740" width="15.140625" style="290" customWidth="1"/>
    <col min="9741" max="9741" width="13.140625" style="290" customWidth="1"/>
    <col min="9742" max="9985" width="11.42578125" style="290"/>
    <col min="9986" max="9986" width="7.140625" style="290" customWidth="1"/>
    <col min="9987" max="9987" width="26.140625" style="290" customWidth="1"/>
    <col min="9988" max="9988" width="17" style="290" customWidth="1"/>
    <col min="9989" max="9989" width="13.85546875" style="290" customWidth="1"/>
    <col min="9990" max="9990" width="13.140625" style="290" customWidth="1"/>
    <col min="9991" max="9991" width="13" style="290" customWidth="1"/>
    <col min="9992" max="9992" width="12.42578125" style="290" customWidth="1"/>
    <col min="9993" max="9993" width="10.5703125" style="290" customWidth="1"/>
    <col min="9994" max="9994" width="18" style="290" customWidth="1"/>
    <col min="9995" max="9995" width="10.140625" style="290" customWidth="1"/>
    <col min="9996" max="9996" width="15.140625" style="290" customWidth="1"/>
    <col min="9997" max="9997" width="13.140625" style="290" customWidth="1"/>
    <col min="9998" max="10241" width="11.42578125" style="290"/>
    <col min="10242" max="10242" width="7.140625" style="290" customWidth="1"/>
    <col min="10243" max="10243" width="26.140625" style="290" customWidth="1"/>
    <col min="10244" max="10244" width="17" style="290" customWidth="1"/>
    <col min="10245" max="10245" width="13.85546875" style="290" customWidth="1"/>
    <col min="10246" max="10246" width="13.140625" style="290" customWidth="1"/>
    <col min="10247" max="10247" width="13" style="290" customWidth="1"/>
    <col min="10248" max="10248" width="12.42578125" style="290" customWidth="1"/>
    <col min="10249" max="10249" width="10.5703125" style="290" customWidth="1"/>
    <col min="10250" max="10250" width="18" style="290" customWidth="1"/>
    <col min="10251" max="10251" width="10.140625" style="290" customWidth="1"/>
    <col min="10252" max="10252" width="15.140625" style="290" customWidth="1"/>
    <col min="10253" max="10253" width="13.140625" style="290" customWidth="1"/>
    <col min="10254" max="10497" width="11.42578125" style="290"/>
    <col min="10498" max="10498" width="7.140625" style="290" customWidth="1"/>
    <col min="10499" max="10499" width="26.140625" style="290" customWidth="1"/>
    <col min="10500" max="10500" width="17" style="290" customWidth="1"/>
    <col min="10501" max="10501" width="13.85546875" style="290" customWidth="1"/>
    <col min="10502" max="10502" width="13.140625" style="290" customWidth="1"/>
    <col min="10503" max="10503" width="13" style="290" customWidth="1"/>
    <col min="10504" max="10504" width="12.42578125" style="290" customWidth="1"/>
    <col min="10505" max="10505" width="10.5703125" style="290" customWidth="1"/>
    <col min="10506" max="10506" width="18" style="290" customWidth="1"/>
    <col min="10507" max="10507" width="10.140625" style="290" customWidth="1"/>
    <col min="10508" max="10508" width="15.140625" style="290" customWidth="1"/>
    <col min="10509" max="10509" width="13.140625" style="290" customWidth="1"/>
    <col min="10510" max="10753" width="11.42578125" style="290"/>
    <col min="10754" max="10754" width="7.140625" style="290" customWidth="1"/>
    <col min="10755" max="10755" width="26.140625" style="290" customWidth="1"/>
    <col min="10756" max="10756" width="17" style="290" customWidth="1"/>
    <col min="10757" max="10757" width="13.85546875" style="290" customWidth="1"/>
    <col min="10758" max="10758" width="13.140625" style="290" customWidth="1"/>
    <col min="10759" max="10759" width="13" style="290" customWidth="1"/>
    <col min="10760" max="10760" width="12.42578125" style="290" customWidth="1"/>
    <col min="10761" max="10761" width="10.5703125" style="290" customWidth="1"/>
    <col min="10762" max="10762" width="18" style="290" customWidth="1"/>
    <col min="10763" max="10763" width="10.140625" style="290" customWidth="1"/>
    <col min="10764" max="10764" width="15.140625" style="290" customWidth="1"/>
    <col min="10765" max="10765" width="13.140625" style="290" customWidth="1"/>
    <col min="10766" max="11009" width="11.42578125" style="290"/>
    <col min="11010" max="11010" width="7.140625" style="290" customWidth="1"/>
    <col min="11011" max="11011" width="26.140625" style="290" customWidth="1"/>
    <col min="11012" max="11012" width="17" style="290" customWidth="1"/>
    <col min="11013" max="11013" width="13.85546875" style="290" customWidth="1"/>
    <col min="11014" max="11014" width="13.140625" style="290" customWidth="1"/>
    <col min="11015" max="11015" width="13" style="290" customWidth="1"/>
    <col min="11016" max="11016" width="12.42578125" style="290" customWidth="1"/>
    <col min="11017" max="11017" width="10.5703125" style="290" customWidth="1"/>
    <col min="11018" max="11018" width="18" style="290" customWidth="1"/>
    <col min="11019" max="11019" width="10.140625" style="290" customWidth="1"/>
    <col min="11020" max="11020" width="15.140625" style="290" customWidth="1"/>
    <col min="11021" max="11021" width="13.140625" style="290" customWidth="1"/>
    <col min="11022" max="11265" width="11.42578125" style="290"/>
    <col min="11266" max="11266" width="7.140625" style="290" customWidth="1"/>
    <col min="11267" max="11267" width="26.140625" style="290" customWidth="1"/>
    <col min="11268" max="11268" width="17" style="290" customWidth="1"/>
    <col min="11269" max="11269" width="13.85546875" style="290" customWidth="1"/>
    <col min="11270" max="11270" width="13.140625" style="290" customWidth="1"/>
    <col min="11271" max="11271" width="13" style="290" customWidth="1"/>
    <col min="11272" max="11272" width="12.42578125" style="290" customWidth="1"/>
    <col min="11273" max="11273" width="10.5703125" style="290" customWidth="1"/>
    <col min="11274" max="11274" width="18" style="290" customWidth="1"/>
    <col min="11275" max="11275" width="10.140625" style="290" customWidth="1"/>
    <col min="11276" max="11276" width="15.140625" style="290" customWidth="1"/>
    <col min="11277" max="11277" width="13.140625" style="290" customWidth="1"/>
    <col min="11278" max="11521" width="11.42578125" style="290"/>
    <col min="11522" max="11522" width="7.140625" style="290" customWidth="1"/>
    <col min="11523" max="11523" width="26.140625" style="290" customWidth="1"/>
    <col min="11524" max="11524" width="17" style="290" customWidth="1"/>
    <col min="11525" max="11525" width="13.85546875" style="290" customWidth="1"/>
    <col min="11526" max="11526" width="13.140625" style="290" customWidth="1"/>
    <col min="11527" max="11527" width="13" style="290" customWidth="1"/>
    <col min="11528" max="11528" width="12.42578125" style="290" customWidth="1"/>
    <col min="11529" max="11529" width="10.5703125" style="290" customWidth="1"/>
    <col min="11530" max="11530" width="18" style="290" customWidth="1"/>
    <col min="11531" max="11531" width="10.140625" style="290" customWidth="1"/>
    <col min="11532" max="11532" width="15.140625" style="290" customWidth="1"/>
    <col min="11533" max="11533" width="13.140625" style="290" customWidth="1"/>
    <col min="11534" max="11777" width="11.42578125" style="290"/>
    <col min="11778" max="11778" width="7.140625" style="290" customWidth="1"/>
    <col min="11779" max="11779" width="26.140625" style="290" customWidth="1"/>
    <col min="11780" max="11780" width="17" style="290" customWidth="1"/>
    <col min="11781" max="11781" width="13.85546875" style="290" customWidth="1"/>
    <col min="11782" max="11782" width="13.140625" style="290" customWidth="1"/>
    <col min="11783" max="11783" width="13" style="290" customWidth="1"/>
    <col min="11784" max="11784" width="12.42578125" style="290" customWidth="1"/>
    <col min="11785" max="11785" width="10.5703125" style="290" customWidth="1"/>
    <col min="11786" max="11786" width="18" style="290" customWidth="1"/>
    <col min="11787" max="11787" width="10.140625" style="290" customWidth="1"/>
    <col min="11788" max="11788" width="15.140625" style="290" customWidth="1"/>
    <col min="11789" max="11789" width="13.140625" style="290" customWidth="1"/>
    <col min="11790" max="12033" width="11.42578125" style="290"/>
    <col min="12034" max="12034" width="7.140625" style="290" customWidth="1"/>
    <col min="12035" max="12035" width="26.140625" style="290" customWidth="1"/>
    <col min="12036" max="12036" width="17" style="290" customWidth="1"/>
    <col min="12037" max="12037" width="13.85546875" style="290" customWidth="1"/>
    <col min="12038" max="12038" width="13.140625" style="290" customWidth="1"/>
    <col min="12039" max="12039" width="13" style="290" customWidth="1"/>
    <col min="12040" max="12040" width="12.42578125" style="290" customWidth="1"/>
    <col min="12041" max="12041" width="10.5703125" style="290" customWidth="1"/>
    <col min="12042" max="12042" width="18" style="290" customWidth="1"/>
    <col min="12043" max="12043" width="10.140625" style="290" customWidth="1"/>
    <col min="12044" max="12044" width="15.140625" style="290" customWidth="1"/>
    <col min="12045" max="12045" width="13.140625" style="290" customWidth="1"/>
    <col min="12046" max="12289" width="11.42578125" style="290"/>
    <col min="12290" max="12290" width="7.140625" style="290" customWidth="1"/>
    <col min="12291" max="12291" width="26.140625" style="290" customWidth="1"/>
    <col min="12292" max="12292" width="17" style="290" customWidth="1"/>
    <col min="12293" max="12293" width="13.85546875" style="290" customWidth="1"/>
    <col min="12294" max="12294" width="13.140625" style="290" customWidth="1"/>
    <col min="12295" max="12295" width="13" style="290" customWidth="1"/>
    <col min="12296" max="12296" width="12.42578125" style="290" customWidth="1"/>
    <col min="12297" max="12297" width="10.5703125" style="290" customWidth="1"/>
    <col min="12298" max="12298" width="18" style="290" customWidth="1"/>
    <col min="12299" max="12299" width="10.140625" style="290" customWidth="1"/>
    <col min="12300" max="12300" width="15.140625" style="290" customWidth="1"/>
    <col min="12301" max="12301" width="13.140625" style="290" customWidth="1"/>
    <col min="12302" max="12545" width="11.42578125" style="290"/>
    <col min="12546" max="12546" width="7.140625" style="290" customWidth="1"/>
    <col min="12547" max="12547" width="26.140625" style="290" customWidth="1"/>
    <col min="12548" max="12548" width="17" style="290" customWidth="1"/>
    <col min="12549" max="12549" width="13.85546875" style="290" customWidth="1"/>
    <col min="12550" max="12550" width="13.140625" style="290" customWidth="1"/>
    <col min="12551" max="12551" width="13" style="290" customWidth="1"/>
    <col min="12552" max="12552" width="12.42578125" style="290" customWidth="1"/>
    <col min="12553" max="12553" width="10.5703125" style="290" customWidth="1"/>
    <col min="12554" max="12554" width="18" style="290" customWidth="1"/>
    <col min="12555" max="12555" width="10.140625" style="290" customWidth="1"/>
    <col min="12556" max="12556" width="15.140625" style="290" customWidth="1"/>
    <col min="12557" max="12557" width="13.140625" style="290" customWidth="1"/>
    <col min="12558" max="12801" width="11.42578125" style="290"/>
    <col min="12802" max="12802" width="7.140625" style="290" customWidth="1"/>
    <col min="12803" max="12803" width="26.140625" style="290" customWidth="1"/>
    <col min="12804" max="12804" width="17" style="290" customWidth="1"/>
    <col min="12805" max="12805" width="13.85546875" style="290" customWidth="1"/>
    <col min="12806" max="12806" width="13.140625" style="290" customWidth="1"/>
    <col min="12807" max="12807" width="13" style="290" customWidth="1"/>
    <col min="12808" max="12808" width="12.42578125" style="290" customWidth="1"/>
    <col min="12809" max="12809" width="10.5703125" style="290" customWidth="1"/>
    <col min="12810" max="12810" width="18" style="290" customWidth="1"/>
    <col min="12811" max="12811" width="10.140625" style="290" customWidth="1"/>
    <col min="12812" max="12812" width="15.140625" style="290" customWidth="1"/>
    <col min="12813" max="12813" width="13.140625" style="290" customWidth="1"/>
    <col min="12814" max="13057" width="11.42578125" style="290"/>
    <col min="13058" max="13058" width="7.140625" style="290" customWidth="1"/>
    <col min="13059" max="13059" width="26.140625" style="290" customWidth="1"/>
    <col min="13060" max="13060" width="17" style="290" customWidth="1"/>
    <col min="13061" max="13061" width="13.85546875" style="290" customWidth="1"/>
    <col min="13062" max="13062" width="13.140625" style="290" customWidth="1"/>
    <col min="13063" max="13063" width="13" style="290" customWidth="1"/>
    <col min="13064" max="13064" width="12.42578125" style="290" customWidth="1"/>
    <col min="13065" max="13065" width="10.5703125" style="290" customWidth="1"/>
    <col min="13066" max="13066" width="18" style="290" customWidth="1"/>
    <col min="13067" max="13067" width="10.140625" style="290" customWidth="1"/>
    <col min="13068" max="13068" width="15.140625" style="290" customWidth="1"/>
    <col min="13069" max="13069" width="13.140625" style="290" customWidth="1"/>
    <col min="13070" max="13313" width="11.42578125" style="290"/>
    <col min="13314" max="13314" width="7.140625" style="290" customWidth="1"/>
    <col min="13315" max="13315" width="26.140625" style="290" customWidth="1"/>
    <col min="13316" max="13316" width="17" style="290" customWidth="1"/>
    <col min="13317" max="13317" width="13.85546875" style="290" customWidth="1"/>
    <col min="13318" max="13318" width="13.140625" style="290" customWidth="1"/>
    <col min="13319" max="13319" width="13" style="290" customWidth="1"/>
    <col min="13320" max="13320" width="12.42578125" style="290" customWidth="1"/>
    <col min="13321" max="13321" width="10.5703125" style="290" customWidth="1"/>
    <col min="13322" max="13322" width="18" style="290" customWidth="1"/>
    <col min="13323" max="13323" width="10.140625" style="290" customWidth="1"/>
    <col min="13324" max="13324" width="15.140625" style="290" customWidth="1"/>
    <col min="13325" max="13325" width="13.140625" style="290" customWidth="1"/>
    <col min="13326" max="13569" width="11.42578125" style="290"/>
    <col min="13570" max="13570" width="7.140625" style="290" customWidth="1"/>
    <col min="13571" max="13571" width="26.140625" style="290" customWidth="1"/>
    <col min="13572" max="13572" width="17" style="290" customWidth="1"/>
    <col min="13573" max="13573" width="13.85546875" style="290" customWidth="1"/>
    <col min="13574" max="13574" width="13.140625" style="290" customWidth="1"/>
    <col min="13575" max="13575" width="13" style="290" customWidth="1"/>
    <col min="13576" max="13576" width="12.42578125" style="290" customWidth="1"/>
    <col min="13577" max="13577" width="10.5703125" style="290" customWidth="1"/>
    <col min="13578" max="13578" width="18" style="290" customWidth="1"/>
    <col min="13579" max="13579" width="10.140625" style="290" customWidth="1"/>
    <col min="13580" max="13580" width="15.140625" style="290" customWidth="1"/>
    <col min="13581" max="13581" width="13.140625" style="290" customWidth="1"/>
    <col min="13582" max="13825" width="11.42578125" style="290"/>
    <col min="13826" max="13826" width="7.140625" style="290" customWidth="1"/>
    <col min="13827" max="13827" width="26.140625" style="290" customWidth="1"/>
    <col min="13828" max="13828" width="17" style="290" customWidth="1"/>
    <col min="13829" max="13829" width="13.85546875" style="290" customWidth="1"/>
    <col min="13830" max="13830" width="13.140625" style="290" customWidth="1"/>
    <col min="13831" max="13831" width="13" style="290" customWidth="1"/>
    <col min="13832" max="13832" width="12.42578125" style="290" customWidth="1"/>
    <col min="13833" max="13833" width="10.5703125" style="290" customWidth="1"/>
    <col min="13834" max="13834" width="18" style="290" customWidth="1"/>
    <col min="13835" max="13835" width="10.140625" style="290" customWidth="1"/>
    <col min="13836" max="13836" width="15.140625" style="290" customWidth="1"/>
    <col min="13837" max="13837" width="13.140625" style="290" customWidth="1"/>
    <col min="13838" max="14081" width="11.42578125" style="290"/>
    <col min="14082" max="14082" width="7.140625" style="290" customWidth="1"/>
    <col min="14083" max="14083" width="26.140625" style="290" customWidth="1"/>
    <col min="14084" max="14084" width="17" style="290" customWidth="1"/>
    <col min="14085" max="14085" width="13.85546875" style="290" customWidth="1"/>
    <col min="14086" max="14086" width="13.140625" style="290" customWidth="1"/>
    <col min="14087" max="14087" width="13" style="290" customWidth="1"/>
    <col min="14088" max="14088" width="12.42578125" style="290" customWidth="1"/>
    <col min="14089" max="14089" width="10.5703125" style="290" customWidth="1"/>
    <col min="14090" max="14090" width="18" style="290" customWidth="1"/>
    <col min="14091" max="14091" width="10.140625" style="290" customWidth="1"/>
    <col min="14092" max="14092" width="15.140625" style="290" customWidth="1"/>
    <col min="14093" max="14093" width="13.140625" style="290" customWidth="1"/>
    <col min="14094" max="14337" width="11.42578125" style="290"/>
    <col min="14338" max="14338" width="7.140625" style="290" customWidth="1"/>
    <col min="14339" max="14339" width="26.140625" style="290" customWidth="1"/>
    <col min="14340" max="14340" width="17" style="290" customWidth="1"/>
    <col min="14341" max="14341" width="13.85546875" style="290" customWidth="1"/>
    <col min="14342" max="14342" width="13.140625" style="290" customWidth="1"/>
    <col min="14343" max="14343" width="13" style="290" customWidth="1"/>
    <col min="14344" max="14344" width="12.42578125" style="290" customWidth="1"/>
    <col min="14345" max="14345" width="10.5703125" style="290" customWidth="1"/>
    <col min="14346" max="14346" width="18" style="290" customWidth="1"/>
    <col min="14347" max="14347" width="10.140625" style="290" customWidth="1"/>
    <col min="14348" max="14348" width="15.140625" style="290" customWidth="1"/>
    <col min="14349" max="14349" width="13.140625" style="290" customWidth="1"/>
    <col min="14350" max="14593" width="11.42578125" style="290"/>
    <col min="14594" max="14594" width="7.140625" style="290" customWidth="1"/>
    <col min="14595" max="14595" width="26.140625" style="290" customWidth="1"/>
    <col min="14596" max="14596" width="17" style="290" customWidth="1"/>
    <col min="14597" max="14597" width="13.85546875" style="290" customWidth="1"/>
    <col min="14598" max="14598" width="13.140625" style="290" customWidth="1"/>
    <col min="14599" max="14599" width="13" style="290" customWidth="1"/>
    <col min="14600" max="14600" width="12.42578125" style="290" customWidth="1"/>
    <col min="14601" max="14601" width="10.5703125" style="290" customWidth="1"/>
    <col min="14602" max="14602" width="18" style="290" customWidth="1"/>
    <col min="14603" max="14603" width="10.140625" style="290" customWidth="1"/>
    <col min="14604" max="14604" width="15.140625" style="290" customWidth="1"/>
    <col min="14605" max="14605" width="13.140625" style="290" customWidth="1"/>
    <col min="14606" max="14849" width="11.42578125" style="290"/>
    <col min="14850" max="14850" width="7.140625" style="290" customWidth="1"/>
    <col min="14851" max="14851" width="26.140625" style="290" customWidth="1"/>
    <col min="14852" max="14852" width="17" style="290" customWidth="1"/>
    <col min="14853" max="14853" width="13.85546875" style="290" customWidth="1"/>
    <col min="14854" max="14854" width="13.140625" style="290" customWidth="1"/>
    <col min="14855" max="14855" width="13" style="290" customWidth="1"/>
    <col min="14856" max="14856" width="12.42578125" style="290" customWidth="1"/>
    <col min="14857" max="14857" width="10.5703125" style="290" customWidth="1"/>
    <col min="14858" max="14858" width="18" style="290" customWidth="1"/>
    <col min="14859" max="14859" width="10.140625" style="290" customWidth="1"/>
    <col min="14860" max="14860" width="15.140625" style="290" customWidth="1"/>
    <col min="14861" max="14861" width="13.140625" style="290" customWidth="1"/>
    <col min="14862" max="15105" width="11.42578125" style="290"/>
    <col min="15106" max="15106" width="7.140625" style="290" customWidth="1"/>
    <col min="15107" max="15107" width="26.140625" style="290" customWidth="1"/>
    <col min="15108" max="15108" width="17" style="290" customWidth="1"/>
    <col min="15109" max="15109" width="13.85546875" style="290" customWidth="1"/>
    <col min="15110" max="15110" width="13.140625" style="290" customWidth="1"/>
    <col min="15111" max="15111" width="13" style="290" customWidth="1"/>
    <col min="15112" max="15112" width="12.42578125" style="290" customWidth="1"/>
    <col min="15113" max="15113" width="10.5703125" style="290" customWidth="1"/>
    <col min="15114" max="15114" width="18" style="290" customWidth="1"/>
    <col min="15115" max="15115" width="10.140625" style="290" customWidth="1"/>
    <col min="15116" max="15116" width="15.140625" style="290" customWidth="1"/>
    <col min="15117" max="15117" width="13.140625" style="290" customWidth="1"/>
    <col min="15118" max="15361" width="11.42578125" style="290"/>
    <col min="15362" max="15362" width="7.140625" style="290" customWidth="1"/>
    <col min="15363" max="15363" width="26.140625" style="290" customWidth="1"/>
    <col min="15364" max="15364" width="17" style="290" customWidth="1"/>
    <col min="15365" max="15365" width="13.85546875" style="290" customWidth="1"/>
    <col min="15366" max="15366" width="13.140625" style="290" customWidth="1"/>
    <col min="15367" max="15367" width="13" style="290" customWidth="1"/>
    <col min="15368" max="15368" width="12.42578125" style="290" customWidth="1"/>
    <col min="15369" max="15369" width="10.5703125" style="290" customWidth="1"/>
    <col min="15370" max="15370" width="18" style="290" customWidth="1"/>
    <col min="15371" max="15371" width="10.140625" style="290" customWidth="1"/>
    <col min="15372" max="15372" width="15.140625" style="290" customWidth="1"/>
    <col min="15373" max="15373" width="13.140625" style="290" customWidth="1"/>
    <col min="15374" max="15617" width="11.42578125" style="290"/>
    <col min="15618" max="15618" width="7.140625" style="290" customWidth="1"/>
    <col min="15619" max="15619" width="26.140625" style="290" customWidth="1"/>
    <col min="15620" max="15620" width="17" style="290" customWidth="1"/>
    <col min="15621" max="15621" width="13.85546875" style="290" customWidth="1"/>
    <col min="15622" max="15622" width="13.140625" style="290" customWidth="1"/>
    <col min="15623" max="15623" width="13" style="290" customWidth="1"/>
    <col min="15624" max="15624" width="12.42578125" style="290" customWidth="1"/>
    <col min="15625" max="15625" width="10.5703125" style="290" customWidth="1"/>
    <col min="15626" max="15626" width="18" style="290" customWidth="1"/>
    <col min="15627" max="15627" width="10.140625" style="290" customWidth="1"/>
    <col min="15628" max="15628" width="15.140625" style="290" customWidth="1"/>
    <col min="15629" max="15629" width="13.140625" style="290" customWidth="1"/>
    <col min="15630" max="15873" width="11.42578125" style="290"/>
    <col min="15874" max="15874" width="7.140625" style="290" customWidth="1"/>
    <col min="15875" max="15875" width="26.140625" style="290" customWidth="1"/>
    <col min="15876" max="15876" width="17" style="290" customWidth="1"/>
    <col min="15877" max="15877" width="13.85546875" style="290" customWidth="1"/>
    <col min="15878" max="15878" width="13.140625" style="290" customWidth="1"/>
    <col min="15879" max="15879" width="13" style="290" customWidth="1"/>
    <col min="15880" max="15880" width="12.42578125" style="290" customWidth="1"/>
    <col min="15881" max="15881" width="10.5703125" style="290" customWidth="1"/>
    <col min="15882" max="15882" width="18" style="290" customWidth="1"/>
    <col min="15883" max="15883" width="10.140625" style="290" customWidth="1"/>
    <col min="15884" max="15884" width="15.140625" style="290" customWidth="1"/>
    <col min="15885" max="15885" width="13.140625" style="290" customWidth="1"/>
    <col min="15886" max="16129" width="11.42578125" style="290"/>
    <col min="16130" max="16130" width="7.140625" style="290" customWidth="1"/>
    <col min="16131" max="16131" width="26.140625" style="290" customWidth="1"/>
    <col min="16132" max="16132" width="17" style="290" customWidth="1"/>
    <col min="16133" max="16133" width="13.85546875" style="290" customWidth="1"/>
    <col min="16134" max="16134" width="13.140625" style="290" customWidth="1"/>
    <col min="16135" max="16135" width="13" style="290" customWidth="1"/>
    <col min="16136" max="16136" width="12.42578125" style="290" customWidth="1"/>
    <col min="16137" max="16137" width="10.5703125" style="290" customWidth="1"/>
    <col min="16138" max="16138" width="18" style="290" customWidth="1"/>
    <col min="16139" max="16139" width="10.140625" style="290" customWidth="1"/>
    <col min="16140" max="16140" width="15.140625" style="290" customWidth="1"/>
    <col min="16141" max="16141" width="13.140625" style="290" customWidth="1"/>
    <col min="16142" max="16384" width="11.42578125" style="290"/>
  </cols>
  <sheetData>
    <row r="1" spans="2:13" ht="13.9">
      <c r="B1" s="15" t="s">
        <v>1451</v>
      </c>
      <c r="C1" s="293"/>
      <c r="D1" s="293"/>
      <c r="E1" s="293"/>
      <c r="F1" s="293"/>
      <c r="G1" s="293"/>
      <c r="H1" s="293"/>
      <c r="I1" s="293"/>
      <c r="J1" s="293"/>
      <c r="K1" s="293"/>
    </row>
    <row r="2" spans="2:13" ht="13.9">
      <c r="C2" s="294"/>
    </row>
    <row r="3" spans="2:13" ht="13.9">
      <c r="C3" s="392" t="s">
        <v>1452</v>
      </c>
      <c r="D3" s="393"/>
      <c r="E3" s="393"/>
      <c r="F3" s="393"/>
      <c r="G3" s="393"/>
      <c r="K3" s="275"/>
    </row>
    <row r="4" spans="2:13" ht="27.75" customHeight="1">
      <c r="B4" s="243" t="s">
        <v>1453</v>
      </c>
      <c r="C4" s="244" t="s">
        <v>1454</v>
      </c>
      <c r="D4" s="244" t="s">
        <v>1455</v>
      </c>
      <c r="E4" s="259" t="s">
        <v>1456</v>
      </c>
      <c r="F4" s="244" t="s">
        <v>1457</v>
      </c>
      <c r="G4" s="244" t="s">
        <v>1458</v>
      </c>
      <c r="H4" s="243" t="s">
        <v>1459</v>
      </c>
      <c r="I4" s="244" t="s">
        <v>1460</v>
      </c>
      <c r="J4" s="244" t="s">
        <v>1461</v>
      </c>
      <c r="K4" s="244" t="s">
        <v>1462</v>
      </c>
      <c r="L4" s="244" t="s">
        <v>1463</v>
      </c>
      <c r="M4" s="244" t="s">
        <v>1464</v>
      </c>
    </row>
    <row r="5" spans="2:13" ht="13.9">
      <c r="B5" s="251">
        <v>1</v>
      </c>
      <c r="C5" s="252" t="s">
        <v>1465</v>
      </c>
      <c r="D5" s="252" t="s">
        <v>1466</v>
      </c>
      <c r="E5" s="260">
        <v>41996</v>
      </c>
      <c r="F5" s="252" t="s">
        <v>1467</v>
      </c>
      <c r="G5" s="252" t="s">
        <v>1468</v>
      </c>
      <c r="H5" s="251" t="s">
        <v>965</v>
      </c>
      <c r="I5" s="252">
        <v>40</v>
      </c>
      <c r="J5" s="252" t="s">
        <v>1469</v>
      </c>
      <c r="K5" s="252"/>
      <c r="L5" s="252"/>
      <c r="M5" s="252"/>
    </row>
    <row r="6" spans="2:13" ht="27.6">
      <c r="B6" s="251">
        <v>2</v>
      </c>
      <c r="C6" s="252" t="s">
        <v>1470</v>
      </c>
      <c r="D6" s="252" t="s">
        <v>1471</v>
      </c>
      <c r="E6" s="260">
        <v>41996</v>
      </c>
      <c r="F6" s="252" t="s">
        <v>1467</v>
      </c>
      <c r="G6" s="252" t="s">
        <v>1472</v>
      </c>
      <c r="H6" s="251" t="s">
        <v>965</v>
      </c>
      <c r="I6" s="252">
        <v>20</v>
      </c>
      <c r="J6" s="252" t="s">
        <v>1473</v>
      </c>
      <c r="K6" s="252">
        <v>20</v>
      </c>
      <c r="L6" s="252"/>
      <c r="M6" s="252"/>
    </row>
    <row r="7" spans="2:13" ht="13.9">
      <c r="B7" s="251">
        <v>3</v>
      </c>
      <c r="C7" s="252" t="s">
        <v>1474</v>
      </c>
      <c r="D7" s="252" t="s">
        <v>1475</v>
      </c>
      <c r="E7" s="260">
        <v>42025</v>
      </c>
      <c r="F7" s="252" t="s">
        <v>1467</v>
      </c>
      <c r="G7" s="252" t="s">
        <v>1476</v>
      </c>
      <c r="H7" s="251" t="s">
        <v>1477</v>
      </c>
      <c r="I7" s="252">
        <v>100</v>
      </c>
      <c r="J7" s="252" t="s">
        <v>1469</v>
      </c>
      <c r="K7" s="252"/>
      <c r="L7" s="252"/>
      <c r="M7" s="252"/>
    </row>
    <row r="8" spans="2:13" ht="27.6">
      <c r="B8" s="251">
        <v>4</v>
      </c>
      <c r="C8" s="252" t="s">
        <v>1478</v>
      </c>
      <c r="D8" s="252" t="s">
        <v>1479</v>
      </c>
      <c r="E8" s="260">
        <v>42054</v>
      </c>
      <c r="F8" s="252" t="s">
        <v>1467</v>
      </c>
      <c r="G8" s="252" t="s">
        <v>1480</v>
      </c>
      <c r="H8" s="251" t="s">
        <v>839</v>
      </c>
      <c r="I8" s="252">
        <v>100</v>
      </c>
      <c r="J8" s="252"/>
      <c r="K8" s="252"/>
      <c r="L8" s="252"/>
      <c r="M8" s="252"/>
    </row>
    <row r="9" spans="2:13" ht="13.9">
      <c r="B9" s="251">
        <v>5</v>
      </c>
      <c r="C9" s="252" t="s">
        <v>1474</v>
      </c>
      <c r="D9" s="252" t="s">
        <v>1481</v>
      </c>
      <c r="E9" s="260">
        <v>42054</v>
      </c>
      <c r="F9" s="252" t="s">
        <v>1467</v>
      </c>
      <c r="G9" s="252" t="s">
        <v>1482</v>
      </c>
      <c r="H9" s="251" t="s">
        <v>1483</v>
      </c>
      <c r="I9" s="252">
        <v>45</v>
      </c>
      <c r="J9" s="252" t="s">
        <v>1469</v>
      </c>
      <c r="K9" s="252"/>
      <c r="L9" s="252"/>
      <c r="M9" s="252"/>
    </row>
    <row r="10" spans="2:13" ht="27.6">
      <c r="B10" s="251">
        <v>6</v>
      </c>
      <c r="C10" s="252" t="s">
        <v>1484</v>
      </c>
      <c r="D10" s="252" t="s">
        <v>1485</v>
      </c>
      <c r="E10" s="260">
        <v>42054</v>
      </c>
      <c r="F10" s="252" t="s">
        <v>1467</v>
      </c>
      <c r="G10" s="252" t="s">
        <v>1486</v>
      </c>
      <c r="H10" s="251" t="s">
        <v>1483</v>
      </c>
      <c r="I10" s="252">
        <v>70</v>
      </c>
      <c r="J10" s="252" t="s">
        <v>1487</v>
      </c>
      <c r="K10" s="252">
        <v>70</v>
      </c>
      <c r="L10" s="252"/>
      <c r="M10" s="252"/>
    </row>
    <row r="11" spans="2:13" ht="27.6">
      <c r="B11" s="251">
        <v>7</v>
      </c>
      <c r="C11" s="252" t="s">
        <v>1488</v>
      </c>
      <c r="D11" s="252" t="s">
        <v>1489</v>
      </c>
      <c r="E11" s="260">
        <v>42082</v>
      </c>
      <c r="F11" s="252" t="s">
        <v>1467</v>
      </c>
      <c r="G11" s="252" t="s">
        <v>1490</v>
      </c>
      <c r="H11" s="251" t="s">
        <v>1491</v>
      </c>
      <c r="I11" s="252">
        <v>30</v>
      </c>
      <c r="J11" s="252" t="s">
        <v>1492</v>
      </c>
      <c r="K11" s="252">
        <v>30</v>
      </c>
      <c r="L11" s="252" t="s">
        <v>1493</v>
      </c>
      <c r="M11" s="252"/>
    </row>
    <row r="12" spans="2:13" ht="30" customHeight="1">
      <c r="B12" s="251">
        <v>8</v>
      </c>
      <c r="C12" s="252" t="s">
        <v>1494</v>
      </c>
      <c r="D12" s="252" t="s">
        <v>1495</v>
      </c>
      <c r="E12" s="260">
        <v>42090</v>
      </c>
      <c r="F12" s="252" t="s">
        <v>1467</v>
      </c>
      <c r="G12" s="252" t="s">
        <v>1496</v>
      </c>
      <c r="H12" s="251" t="s">
        <v>1236</v>
      </c>
      <c r="I12" s="252">
        <v>78</v>
      </c>
      <c r="J12" s="252" t="s">
        <v>1497</v>
      </c>
      <c r="K12" s="252">
        <v>78</v>
      </c>
      <c r="L12" s="252" t="s">
        <v>1469</v>
      </c>
      <c r="M12" s="252"/>
    </row>
    <row r="13" spans="2:13" ht="108" customHeight="1">
      <c r="B13" s="251">
        <v>9</v>
      </c>
      <c r="C13" s="252" t="s">
        <v>1498</v>
      </c>
      <c r="D13" s="252" t="s">
        <v>1499</v>
      </c>
      <c r="E13" s="260">
        <v>42097</v>
      </c>
      <c r="F13" s="252" t="s">
        <v>1467</v>
      </c>
      <c r="G13" s="252" t="s">
        <v>1500</v>
      </c>
      <c r="H13" s="251" t="s">
        <v>965</v>
      </c>
      <c r="I13" s="252">
        <v>62.5</v>
      </c>
      <c r="J13" s="252" t="s">
        <v>1501</v>
      </c>
      <c r="K13" s="252">
        <v>62.5</v>
      </c>
      <c r="L13" s="252" t="s">
        <v>1502</v>
      </c>
      <c r="M13" s="252" t="s">
        <v>1503</v>
      </c>
    </row>
    <row r="14" spans="2:13" ht="116.45" customHeight="1">
      <c r="B14" s="251">
        <v>10</v>
      </c>
      <c r="C14" s="252" t="s">
        <v>1504</v>
      </c>
      <c r="D14" s="252" t="s">
        <v>1505</v>
      </c>
      <c r="E14" s="260">
        <v>42097</v>
      </c>
      <c r="F14" s="252" t="s">
        <v>1467</v>
      </c>
      <c r="G14" s="252" t="s">
        <v>1506</v>
      </c>
      <c r="H14" s="251" t="s">
        <v>1491</v>
      </c>
      <c r="I14" s="252">
        <v>16</v>
      </c>
      <c r="J14" s="252" t="s">
        <v>1507</v>
      </c>
      <c r="K14" s="252">
        <v>16.8</v>
      </c>
      <c r="L14" s="252" t="s">
        <v>1508</v>
      </c>
      <c r="M14" s="252">
        <v>16.8</v>
      </c>
    </row>
    <row r="15" spans="2:13" ht="27.6">
      <c r="B15" s="251">
        <v>11</v>
      </c>
      <c r="C15" s="252" t="s">
        <v>1509</v>
      </c>
      <c r="D15" s="252" t="s">
        <v>1510</v>
      </c>
      <c r="E15" s="260">
        <v>42123</v>
      </c>
      <c r="F15" s="252" t="s">
        <v>1467</v>
      </c>
      <c r="G15" s="252" t="s">
        <v>1511</v>
      </c>
      <c r="H15" s="251" t="s">
        <v>965</v>
      </c>
      <c r="I15" s="252">
        <v>100</v>
      </c>
      <c r="J15" s="252" t="s">
        <v>1512</v>
      </c>
      <c r="K15" s="252">
        <v>100</v>
      </c>
      <c r="L15" s="252"/>
      <c r="M15" s="252"/>
    </row>
    <row r="16" spans="2:13" ht="27.6">
      <c r="B16" s="251">
        <v>12</v>
      </c>
      <c r="C16" s="252" t="s">
        <v>1513</v>
      </c>
      <c r="D16" s="252" t="s">
        <v>1514</v>
      </c>
      <c r="E16" s="260">
        <v>42107</v>
      </c>
      <c r="F16" s="252" t="s">
        <v>1467</v>
      </c>
      <c r="G16" s="252" t="s">
        <v>1515</v>
      </c>
      <c r="H16" s="251" t="s">
        <v>839</v>
      </c>
      <c r="I16" s="252">
        <v>100</v>
      </c>
      <c r="J16" s="252" t="s">
        <v>1516</v>
      </c>
      <c r="K16" s="252">
        <v>100</v>
      </c>
      <c r="L16" s="252" t="s">
        <v>1469</v>
      </c>
      <c r="M16" s="252"/>
    </row>
    <row r="17" spans="2:13" ht="41.45">
      <c r="B17" s="251">
        <v>13</v>
      </c>
      <c r="C17" s="252" t="s">
        <v>1517</v>
      </c>
      <c r="D17" s="252" t="s">
        <v>1518</v>
      </c>
      <c r="E17" s="260">
        <v>42107</v>
      </c>
      <c r="F17" s="252" t="s">
        <v>1467</v>
      </c>
      <c r="G17" s="252" t="s">
        <v>1519</v>
      </c>
      <c r="H17" s="251" t="s">
        <v>1491</v>
      </c>
      <c r="I17" s="252">
        <v>56.25</v>
      </c>
      <c r="J17" s="252" t="s">
        <v>1520</v>
      </c>
      <c r="K17" s="252">
        <v>56.25</v>
      </c>
      <c r="L17" s="252" t="s">
        <v>1521</v>
      </c>
      <c r="M17" s="252"/>
    </row>
    <row r="18" spans="2:13" ht="13.9">
      <c r="B18" s="251">
        <v>14</v>
      </c>
      <c r="C18" s="252" t="s">
        <v>1522</v>
      </c>
      <c r="D18" s="252" t="s">
        <v>1523</v>
      </c>
      <c r="E18" s="260">
        <v>42111</v>
      </c>
      <c r="F18" s="252" t="s">
        <v>1467</v>
      </c>
      <c r="G18" s="252" t="s">
        <v>1524</v>
      </c>
      <c r="H18" s="251" t="s">
        <v>1483</v>
      </c>
      <c r="I18" s="252">
        <v>16</v>
      </c>
      <c r="J18" s="252"/>
      <c r="K18" s="252"/>
      <c r="L18" s="252"/>
      <c r="M18" s="252"/>
    </row>
    <row r="19" spans="2:13" ht="27.6">
      <c r="B19" s="251">
        <v>15</v>
      </c>
      <c r="C19" s="252" t="s">
        <v>1525</v>
      </c>
      <c r="D19" s="252" t="s">
        <v>1526</v>
      </c>
      <c r="E19" s="260">
        <v>42118</v>
      </c>
      <c r="F19" s="252" t="s">
        <v>1467</v>
      </c>
      <c r="G19" s="252" t="s">
        <v>1527</v>
      </c>
      <c r="H19" s="251" t="s">
        <v>1483</v>
      </c>
      <c r="I19" s="252">
        <v>60</v>
      </c>
      <c r="J19" s="252" t="s">
        <v>1528</v>
      </c>
      <c r="K19" s="252">
        <v>60</v>
      </c>
      <c r="L19" s="252" t="s">
        <v>1469</v>
      </c>
      <c r="M19" s="252"/>
    </row>
    <row r="20" spans="2:13" ht="40.5" customHeight="1">
      <c r="B20" s="251">
        <v>16</v>
      </c>
      <c r="C20" s="252" t="s">
        <v>1529</v>
      </c>
      <c r="D20" s="252" t="s">
        <v>1530</v>
      </c>
      <c r="E20" s="260">
        <v>42139</v>
      </c>
      <c r="F20" s="252" t="s">
        <v>1467</v>
      </c>
      <c r="G20" s="252" t="s">
        <v>1531</v>
      </c>
      <c r="H20" s="251" t="s">
        <v>839</v>
      </c>
      <c r="I20" s="252">
        <v>100</v>
      </c>
      <c r="J20" s="252" t="s">
        <v>1532</v>
      </c>
      <c r="K20" s="252">
        <v>100</v>
      </c>
      <c r="L20" s="252" t="s">
        <v>1533</v>
      </c>
      <c r="M20" s="252"/>
    </row>
    <row r="21" spans="2:13" ht="26.25" customHeight="1">
      <c r="B21" s="251">
        <v>17</v>
      </c>
      <c r="C21" s="252" t="s">
        <v>1534</v>
      </c>
      <c r="D21" s="252" t="s">
        <v>1535</v>
      </c>
      <c r="E21" s="260">
        <v>42139</v>
      </c>
      <c r="F21" s="252" t="s">
        <v>1467</v>
      </c>
      <c r="G21" s="252" t="s">
        <v>1536</v>
      </c>
      <c r="H21" s="251" t="s">
        <v>1477</v>
      </c>
      <c r="I21" s="252">
        <v>92.5</v>
      </c>
      <c r="J21" s="252"/>
      <c r="K21" s="252"/>
      <c r="L21" s="252"/>
      <c r="M21" s="252"/>
    </row>
    <row r="22" spans="2:13" ht="26.25" customHeight="1">
      <c r="B22" s="251">
        <v>18</v>
      </c>
      <c r="C22" s="252" t="s">
        <v>1537</v>
      </c>
      <c r="D22" s="252" t="s">
        <v>1538</v>
      </c>
      <c r="E22" s="260">
        <v>42139</v>
      </c>
      <c r="F22" s="252" t="s">
        <v>1467</v>
      </c>
      <c r="G22" s="252" t="s">
        <v>1539</v>
      </c>
      <c r="H22" s="251" t="s">
        <v>839</v>
      </c>
      <c r="I22" s="252">
        <v>100</v>
      </c>
      <c r="J22" s="252" t="s">
        <v>1469</v>
      </c>
      <c r="K22" s="252"/>
      <c r="L22" s="252" t="s">
        <v>1469</v>
      </c>
      <c r="M22" s="252"/>
    </row>
    <row r="23" spans="2:13" ht="26.25" customHeight="1">
      <c r="B23" s="251">
        <v>19</v>
      </c>
      <c r="C23" s="252" t="s">
        <v>1540</v>
      </c>
      <c r="D23" s="252" t="s">
        <v>1541</v>
      </c>
      <c r="E23" s="260">
        <v>42139</v>
      </c>
      <c r="F23" s="252" t="s">
        <v>1467</v>
      </c>
      <c r="G23" s="252" t="s">
        <v>1542</v>
      </c>
      <c r="H23" s="251" t="s">
        <v>1477</v>
      </c>
      <c r="I23" s="252">
        <v>50</v>
      </c>
      <c r="J23" s="252"/>
      <c r="K23" s="252"/>
      <c r="L23" s="252"/>
      <c r="M23" s="252"/>
    </row>
    <row r="24" spans="2:13" ht="26.25" customHeight="1">
      <c r="B24" s="251">
        <v>20</v>
      </c>
      <c r="C24" s="252" t="s">
        <v>1543</v>
      </c>
      <c r="D24" s="252" t="s">
        <v>1544</v>
      </c>
      <c r="E24" s="260">
        <v>42139</v>
      </c>
      <c r="F24" s="252" t="s">
        <v>1467</v>
      </c>
      <c r="G24" s="252" t="s">
        <v>1545</v>
      </c>
      <c r="H24" s="251" t="s">
        <v>1477</v>
      </c>
      <c r="I24" s="252">
        <v>50</v>
      </c>
      <c r="J24" s="252" t="s">
        <v>1546</v>
      </c>
      <c r="K24" s="252">
        <v>50</v>
      </c>
      <c r="L24" s="252" t="s">
        <v>1469</v>
      </c>
      <c r="M24" s="252"/>
    </row>
    <row r="25" spans="2:13" ht="27.6">
      <c r="B25" s="251">
        <v>21</v>
      </c>
      <c r="C25" s="252" t="s">
        <v>1547</v>
      </c>
      <c r="D25" s="252" t="s">
        <v>1548</v>
      </c>
      <c r="E25" s="260">
        <v>42160</v>
      </c>
      <c r="F25" s="252" t="s">
        <v>1467</v>
      </c>
      <c r="G25" s="252" t="s">
        <v>1549</v>
      </c>
      <c r="H25" s="251" t="s">
        <v>1491</v>
      </c>
      <c r="I25" s="252">
        <v>52</v>
      </c>
      <c r="J25" s="252"/>
      <c r="K25" s="252"/>
      <c r="L25" s="252"/>
      <c r="M25" s="252"/>
    </row>
    <row r="26" spans="2:13" ht="41.45">
      <c r="B26" s="251">
        <v>22</v>
      </c>
      <c r="C26" s="252" t="s">
        <v>1550</v>
      </c>
      <c r="D26" s="252" t="s">
        <v>1551</v>
      </c>
      <c r="E26" s="260">
        <v>42160</v>
      </c>
      <c r="F26" s="252" t="s">
        <v>1467</v>
      </c>
      <c r="G26" s="252" t="s">
        <v>1552</v>
      </c>
      <c r="H26" s="251" t="s">
        <v>965</v>
      </c>
      <c r="I26" s="252">
        <v>22</v>
      </c>
      <c r="J26" s="252" t="s">
        <v>1553</v>
      </c>
      <c r="K26" s="252">
        <v>22</v>
      </c>
      <c r="L26" s="252" t="s">
        <v>1554</v>
      </c>
      <c r="M26" s="252">
        <v>22</v>
      </c>
    </row>
    <row r="27" spans="2:13" ht="41.45">
      <c r="B27" s="251">
        <v>23</v>
      </c>
      <c r="C27" s="252" t="s">
        <v>1555</v>
      </c>
      <c r="D27" s="252" t="s">
        <v>1556</v>
      </c>
      <c r="E27" s="260">
        <v>42166</v>
      </c>
      <c r="F27" s="252" t="s">
        <v>1467</v>
      </c>
      <c r="G27" s="252" t="s">
        <v>1557</v>
      </c>
      <c r="H27" s="251" t="s">
        <v>1491</v>
      </c>
      <c r="I27" s="252">
        <v>30</v>
      </c>
      <c r="J27" s="252" t="s">
        <v>1558</v>
      </c>
      <c r="K27" s="252">
        <v>30</v>
      </c>
      <c r="L27" s="252" t="s">
        <v>1559</v>
      </c>
      <c r="M27" s="252"/>
    </row>
    <row r="28" spans="2:13" ht="41.45">
      <c r="B28" s="251">
        <v>24</v>
      </c>
      <c r="C28" s="252" t="s">
        <v>1555</v>
      </c>
      <c r="D28" s="252" t="s">
        <v>1560</v>
      </c>
      <c r="E28" s="260">
        <v>42166</v>
      </c>
      <c r="F28" s="252" t="s">
        <v>1467</v>
      </c>
      <c r="G28" s="252" t="s">
        <v>1561</v>
      </c>
      <c r="H28" s="251" t="s">
        <v>1491</v>
      </c>
      <c r="I28" s="252">
        <v>35</v>
      </c>
      <c r="J28" s="252" t="s">
        <v>1562</v>
      </c>
      <c r="K28" s="252">
        <v>35</v>
      </c>
      <c r="L28" s="252" t="s">
        <v>1563</v>
      </c>
      <c r="M28" s="252">
        <v>35</v>
      </c>
    </row>
    <row r="29" spans="2:13" ht="41.45">
      <c r="B29" s="251">
        <v>25</v>
      </c>
      <c r="C29" s="252" t="s">
        <v>1564</v>
      </c>
      <c r="D29" s="252" t="s">
        <v>1565</v>
      </c>
      <c r="E29" s="260">
        <v>42170</v>
      </c>
      <c r="F29" s="252" t="s">
        <v>1467</v>
      </c>
      <c r="G29" s="252" t="s">
        <v>1566</v>
      </c>
      <c r="H29" s="251" t="s">
        <v>1491</v>
      </c>
      <c r="I29" s="252">
        <v>21.66</v>
      </c>
      <c r="J29" s="252" t="s">
        <v>1567</v>
      </c>
      <c r="K29" s="252">
        <v>21.66</v>
      </c>
      <c r="L29" s="252" t="s">
        <v>1568</v>
      </c>
      <c r="M29" s="252">
        <v>21.66</v>
      </c>
    </row>
    <row r="30" spans="2:13" ht="27.6">
      <c r="B30" s="251">
        <v>26</v>
      </c>
      <c r="C30" s="252" t="s">
        <v>1555</v>
      </c>
      <c r="D30" s="252" t="s">
        <v>1556</v>
      </c>
      <c r="E30" s="260">
        <v>42170</v>
      </c>
      <c r="F30" s="252" t="s">
        <v>1467</v>
      </c>
      <c r="G30" s="252" t="s">
        <v>1569</v>
      </c>
      <c r="H30" s="251" t="s">
        <v>1491</v>
      </c>
      <c r="I30" s="252">
        <v>62</v>
      </c>
      <c r="J30" s="252" t="s">
        <v>1570</v>
      </c>
      <c r="K30" s="252">
        <v>62</v>
      </c>
      <c r="L30" s="252" t="s">
        <v>1469</v>
      </c>
      <c r="M30" s="252"/>
    </row>
    <row r="31" spans="2:13" ht="41.45">
      <c r="B31" s="251">
        <v>27</v>
      </c>
      <c r="C31" s="252" t="s">
        <v>1571</v>
      </c>
      <c r="D31" s="252" t="s">
        <v>1572</v>
      </c>
      <c r="E31" s="260">
        <v>42170</v>
      </c>
      <c r="F31" s="252" t="s">
        <v>1467</v>
      </c>
      <c r="G31" s="252" t="s">
        <v>1573</v>
      </c>
      <c r="H31" s="251" t="s">
        <v>1477</v>
      </c>
      <c r="I31" s="252">
        <v>100</v>
      </c>
      <c r="J31" s="252" t="s">
        <v>1574</v>
      </c>
      <c r="K31" s="252">
        <v>100</v>
      </c>
      <c r="L31" s="252" t="s">
        <v>1575</v>
      </c>
      <c r="M31" s="252"/>
    </row>
    <row r="32" spans="2:13" ht="27.6">
      <c r="B32" s="251">
        <v>28</v>
      </c>
      <c r="C32" s="252" t="s">
        <v>1576</v>
      </c>
      <c r="D32" s="252" t="s">
        <v>1577</v>
      </c>
      <c r="E32" s="260">
        <v>42180</v>
      </c>
      <c r="F32" s="252" t="s">
        <v>1467</v>
      </c>
      <c r="G32" s="252" t="s">
        <v>1578</v>
      </c>
      <c r="H32" s="251" t="s">
        <v>1483</v>
      </c>
      <c r="I32" s="252">
        <v>100</v>
      </c>
      <c r="J32" s="252" t="s">
        <v>1579</v>
      </c>
      <c r="K32" s="252">
        <v>100</v>
      </c>
      <c r="L32" s="252" t="s">
        <v>1469</v>
      </c>
      <c r="M32" s="252"/>
    </row>
    <row r="33" spans="2:13" ht="27.6">
      <c r="B33" s="251">
        <v>29</v>
      </c>
      <c r="C33" s="252" t="s">
        <v>1580</v>
      </c>
      <c r="D33" s="252" t="s">
        <v>1581</v>
      </c>
      <c r="E33" s="260">
        <v>42180</v>
      </c>
      <c r="F33" s="252" t="s">
        <v>1467</v>
      </c>
      <c r="G33" s="252" t="s">
        <v>1582</v>
      </c>
      <c r="H33" s="251" t="s">
        <v>965</v>
      </c>
      <c r="I33" s="252">
        <v>100</v>
      </c>
      <c r="J33" s="252" t="s">
        <v>1583</v>
      </c>
      <c r="K33" s="252">
        <v>100</v>
      </c>
      <c r="L33" s="252"/>
      <c r="M33" s="252"/>
    </row>
    <row r="34" spans="2:13" ht="13.9">
      <c r="B34" s="251">
        <v>30</v>
      </c>
      <c r="C34" s="252" t="s">
        <v>1584</v>
      </c>
      <c r="D34" s="252" t="s">
        <v>1585</v>
      </c>
      <c r="E34" s="260">
        <v>42186</v>
      </c>
      <c r="F34" s="252" t="s">
        <v>1467</v>
      </c>
      <c r="G34" s="252" t="s">
        <v>1586</v>
      </c>
      <c r="H34" s="251" t="s">
        <v>965</v>
      </c>
      <c r="I34" s="252">
        <v>99</v>
      </c>
      <c r="J34" s="252"/>
      <c r="K34" s="252"/>
      <c r="L34" s="252"/>
      <c r="M34" s="252"/>
    </row>
    <row r="35" spans="2:13" ht="13.9">
      <c r="B35" s="251">
        <v>31</v>
      </c>
      <c r="C35" s="252" t="s">
        <v>1587</v>
      </c>
      <c r="D35" s="252" t="s">
        <v>1588</v>
      </c>
      <c r="E35" s="260">
        <v>42192</v>
      </c>
      <c r="F35" s="252" t="s">
        <v>1467</v>
      </c>
      <c r="G35" s="252" t="s">
        <v>1589</v>
      </c>
      <c r="H35" s="251" t="s">
        <v>965</v>
      </c>
      <c r="I35" s="252">
        <v>100</v>
      </c>
      <c r="J35" s="252"/>
      <c r="K35" s="252"/>
      <c r="L35" s="252"/>
      <c r="M35" s="252"/>
    </row>
    <row r="36" spans="2:13" ht="13.9">
      <c r="B36" s="251">
        <v>32</v>
      </c>
      <c r="C36" s="252" t="s">
        <v>1590</v>
      </c>
      <c r="D36" s="252" t="s">
        <v>1591</v>
      </c>
      <c r="E36" s="260">
        <v>42193</v>
      </c>
      <c r="F36" s="252" t="s">
        <v>1467</v>
      </c>
      <c r="G36" s="252" t="s">
        <v>1592</v>
      </c>
      <c r="H36" s="251" t="s">
        <v>1491</v>
      </c>
      <c r="I36" s="252">
        <v>44</v>
      </c>
      <c r="J36" s="252" t="s">
        <v>1469</v>
      </c>
      <c r="K36" s="252"/>
      <c r="L36" s="252"/>
      <c r="M36" s="252"/>
    </row>
    <row r="37" spans="2:13" ht="27.6">
      <c r="B37" s="251">
        <v>33</v>
      </c>
      <c r="C37" s="252" t="s">
        <v>1593</v>
      </c>
      <c r="D37" s="252" t="s">
        <v>1594</v>
      </c>
      <c r="E37" s="260">
        <v>42193</v>
      </c>
      <c r="F37" s="252" t="s">
        <v>1467</v>
      </c>
      <c r="G37" s="252" t="s">
        <v>1595</v>
      </c>
      <c r="H37" s="251" t="s">
        <v>1491</v>
      </c>
      <c r="I37" s="252">
        <v>85.54</v>
      </c>
      <c r="J37" s="252" t="s">
        <v>1596</v>
      </c>
      <c r="K37" s="252">
        <v>85.54</v>
      </c>
      <c r="L37" s="252" t="s">
        <v>1597</v>
      </c>
      <c r="M37" s="252"/>
    </row>
    <row r="38" spans="2:13" ht="41.45">
      <c r="B38" s="251">
        <v>34</v>
      </c>
      <c r="C38" s="252" t="s">
        <v>1598</v>
      </c>
      <c r="D38" s="252" t="s">
        <v>1599</v>
      </c>
      <c r="E38" s="260">
        <v>42193</v>
      </c>
      <c r="F38" s="252" t="s">
        <v>1467</v>
      </c>
      <c r="G38" s="252" t="s">
        <v>1600</v>
      </c>
      <c r="H38" s="251" t="s">
        <v>965</v>
      </c>
      <c r="I38" s="252">
        <v>86.45</v>
      </c>
      <c r="J38" s="252" t="s">
        <v>1601</v>
      </c>
      <c r="K38" s="252">
        <v>86.45</v>
      </c>
      <c r="L38" s="252" t="s">
        <v>1602</v>
      </c>
      <c r="M38" s="252"/>
    </row>
    <row r="39" spans="2:13" ht="27.6">
      <c r="B39" s="251">
        <v>35</v>
      </c>
      <c r="C39" s="252" t="s">
        <v>1603</v>
      </c>
      <c r="D39" s="252" t="s">
        <v>1604</v>
      </c>
      <c r="E39" s="260">
        <v>42193</v>
      </c>
      <c r="F39" s="252" t="s">
        <v>1467</v>
      </c>
      <c r="G39" s="252" t="s">
        <v>1605</v>
      </c>
      <c r="H39" s="251" t="s">
        <v>839</v>
      </c>
      <c r="I39" s="252">
        <v>32</v>
      </c>
      <c r="J39" s="252" t="s">
        <v>1606</v>
      </c>
      <c r="K39" s="252">
        <v>32</v>
      </c>
      <c r="L39" s="252"/>
      <c r="M39" s="252"/>
    </row>
    <row r="40" spans="2:13" ht="55.15">
      <c r="B40" s="251">
        <v>36</v>
      </c>
      <c r="C40" s="252" t="s">
        <v>1607</v>
      </c>
      <c r="D40" s="252" t="s">
        <v>1608</v>
      </c>
      <c r="E40" s="260">
        <v>42216</v>
      </c>
      <c r="F40" s="252" t="s">
        <v>1467</v>
      </c>
      <c r="G40" s="252" t="s">
        <v>1609</v>
      </c>
      <c r="H40" s="251" t="s">
        <v>1491</v>
      </c>
      <c r="I40" s="252">
        <v>35</v>
      </c>
      <c r="J40" s="252" t="s">
        <v>1610</v>
      </c>
      <c r="K40" s="252">
        <v>35</v>
      </c>
      <c r="L40" s="252" t="s">
        <v>1469</v>
      </c>
      <c r="M40" s="252" t="s">
        <v>1611</v>
      </c>
    </row>
    <row r="41" spans="2:13" ht="27.6">
      <c r="B41" s="251">
        <v>37</v>
      </c>
      <c r="C41" s="252" t="s">
        <v>1612</v>
      </c>
      <c r="D41" s="252" t="s">
        <v>1613</v>
      </c>
      <c r="E41" s="260">
        <v>42242</v>
      </c>
      <c r="F41" s="252" t="s">
        <v>1467</v>
      </c>
      <c r="G41" s="252" t="s">
        <v>1614</v>
      </c>
      <c r="H41" s="251" t="s">
        <v>1615</v>
      </c>
      <c r="I41" s="252">
        <v>49</v>
      </c>
      <c r="J41" s="252"/>
      <c r="K41" s="252"/>
      <c r="L41" s="252"/>
      <c r="M41" s="252"/>
    </row>
    <row r="42" spans="2:13" ht="27.6">
      <c r="B42" s="251">
        <v>38</v>
      </c>
      <c r="C42" s="252" t="s">
        <v>1616</v>
      </c>
      <c r="D42" s="252" t="s">
        <v>1617</v>
      </c>
      <c r="E42" s="260">
        <v>42241</v>
      </c>
      <c r="F42" s="252" t="s">
        <v>1467</v>
      </c>
      <c r="G42" s="252" t="s">
        <v>1618</v>
      </c>
      <c r="H42" s="251" t="s">
        <v>1236</v>
      </c>
      <c r="I42" s="252">
        <v>63.1</v>
      </c>
      <c r="J42" s="252" t="s">
        <v>1619</v>
      </c>
      <c r="K42" s="252">
        <v>63.1</v>
      </c>
      <c r="L42" s="252"/>
      <c r="M42" s="252"/>
    </row>
    <row r="43" spans="2:13" ht="13.9">
      <c r="B43" s="251">
        <v>39</v>
      </c>
      <c r="C43" s="252" t="s">
        <v>1620</v>
      </c>
      <c r="D43" s="252" t="s">
        <v>1621</v>
      </c>
      <c r="E43" s="260">
        <v>42270</v>
      </c>
      <c r="F43" s="252" t="s">
        <v>1467</v>
      </c>
      <c r="G43" s="252" t="s">
        <v>1622</v>
      </c>
      <c r="H43" s="251" t="s">
        <v>965</v>
      </c>
      <c r="I43" s="252">
        <v>65</v>
      </c>
      <c r="J43" s="252"/>
      <c r="K43" s="252"/>
      <c r="L43" s="252"/>
      <c r="M43" s="252"/>
    </row>
    <row r="44" spans="2:13" ht="36.75" customHeight="1">
      <c r="B44" s="251">
        <v>40</v>
      </c>
      <c r="C44" s="252" t="s">
        <v>1623</v>
      </c>
      <c r="D44" s="252" t="s">
        <v>1624</v>
      </c>
      <c r="E44" s="260">
        <v>42310</v>
      </c>
      <c r="F44" s="252" t="s">
        <v>1467</v>
      </c>
      <c r="G44" s="252" t="s">
        <v>1625</v>
      </c>
      <c r="H44" s="251" t="s">
        <v>1626</v>
      </c>
      <c r="I44" s="252">
        <v>33</v>
      </c>
      <c r="J44" s="252" t="s">
        <v>1627</v>
      </c>
      <c r="K44" s="252">
        <v>66</v>
      </c>
      <c r="L44" s="252" t="s">
        <v>1628</v>
      </c>
      <c r="M44" s="252">
        <v>66</v>
      </c>
    </row>
    <row r="45" spans="2:13" ht="41.45">
      <c r="B45" s="251">
        <v>41</v>
      </c>
      <c r="C45" s="252" t="s">
        <v>1629</v>
      </c>
      <c r="D45" s="252" t="s">
        <v>1630</v>
      </c>
      <c r="E45" s="260">
        <v>42314</v>
      </c>
      <c r="F45" s="252" t="s">
        <v>1467</v>
      </c>
      <c r="G45" s="252" t="s">
        <v>1631</v>
      </c>
      <c r="H45" s="251" t="s">
        <v>1477</v>
      </c>
      <c r="I45" s="252">
        <v>42</v>
      </c>
      <c r="J45" s="252" t="s">
        <v>1632</v>
      </c>
      <c r="K45" s="252">
        <v>42</v>
      </c>
      <c r="L45" s="252" t="s">
        <v>1633</v>
      </c>
      <c r="M45" s="252" t="s">
        <v>1634</v>
      </c>
    </row>
    <row r="46" spans="2:13" ht="41.45">
      <c r="B46" s="251">
        <v>42</v>
      </c>
      <c r="C46" s="252" t="s">
        <v>1635</v>
      </c>
      <c r="D46" s="252" t="s">
        <v>1636</v>
      </c>
      <c r="E46" s="260">
        <v>42318</v>
      </c>
      <c r="F46" s="252" t="s">
        <v>1467</v>
      </c>
      <c r="G46" s="252" t="s">
        <v>1637</v>
      </c>
      <c r="H46" s="251" t="s">
        <v>965</v>
      </c>
      <c r="I46" s="252">
        <v>70</v>
      </c>
      <c r="J46" s="252" t="s">
        <v>1638</v>
      </c>
      <c r="K46" s="252">
        <v>70</v>
      </c>
      <c r="L46" s="252" t="s">
        <v>1639</v>
      </c>
      <c r="M46" s="252"/>
    </row>
    <row r="47" spans="2:13" ht="27.6">
      <c r="B47" s="251">
        <v>43</v>
      </c>
      <c r="C47" s="252" t="s">
        <v>1640</v>
      </c>
      <c r="D47" s="252" t="s">
        <v>1641</v>
      </c>
      <c r="E47" s="260">
        <v>42318</v>
      </c>
      <c r="F47" s="252" t="s">
        <v>1467</v>
      </c>
      <c r="G47" s="252" t="s">
        <v>1642</v>
      </c>
      <c r="H47" s="251" t="s">
        <v>1477</v>
      </c>
      <c r="I47" s="252">
        <v>40</v>
      </c>
      <c r="J47" s="252" t="s">
        <v>1643</v>
      </c>
      <c r="K47" s="252">
        <v>40</v>
      </c>
      <c r="L47" s="252" t="s">
        <v>1469</v>
      </c>
      <c r="M47" s="252"/>
    </row>
    <row r="48" spans="2:13" ht="27.6">
      <c r="B48" s="251">
        <v>44</v>
      </c>
      <c r="C48" s="252" t="s">
        <v>1644</v>
      </c>
      <c r="D48" s="252" t="s">
        <v>1645</v>
      </c>
      <c r="E48" s="260">
        <v>42318</v>
      </c>
      <c r="F48" s="252" t="s">
        <v>1467</v>
      </c>
      <c r="G48" s="252" t="s">
        <v>1646</v>
      </c>
      <c r="H48" s="251" t="s">
        <v>1626</v>
      </c>
      <c r="I48" s="252">
        <v>75</v>
      </c>
      <c r="J48" s="252" t="s">
        <v>1647</v>
      </c>
      <c r="K48" s="252">
        <v>75</v>
      </c>
      <c r="L48" s="252" t="s">
        <v>1469</v>
      </c>
      <c r="M48" s="252"/>
    </row>
    <row r="49" spans="2:13" ht="27.6">
      <c r="B49" s="251">
        <v>45</v>
      </c>
      <c r="C49" s="252" t="s">
        <v>1648</v>
      </c>
      <c r="D49" s="252" t="s">
        <v>1649</v>
      </c>
      <c r="E49" s="260">
        <v>42319</v>
      </c>
      <c r="F49" s="252" t="s">
        <v>1467</v>
      </c>
      <c r="G49" s="252" t="s">
        <v>1650</v>
      </c>
      <c r="H49" s="251" t="s">
        <v>1477</v>
      </c>
      <c r="I49" s="252">
        <v>48</v>
      </c>
      <c r="J49" s="252" t="s">
        <v>1651</v>
      </c>
      <c r="K49" s="252">
        <v>48</v>
      </c>
      <c r="L49" s="252" t="s">
        <v>1469</v>
      </c>
      <c r="M49" s="252"/>
    </row>
    <row r="50" spans="2:13" ht="41.45">
      <c r="B50" s="251">
        <v>46</v>
      </c>
      <c r="C50" s="252" t="s">
        <v>1652</v>
      </c>
      <c r="D50" s="252" t="s">
        <v>1653</v>
      </c>
      <c r="E50" s="260">
        <v>42319</v>
      </c>
      <c r="F50" s="252" t="s">
        <v>1467</v>
      </c>
      <c r="G50" s="252" t="s">
        <v>1654</v>
      </c>
      <c r="H50" s="251" t="s">
        <v>965</v>
      </c>
      <c r="I50" s="252">
        <v>100</v>
      </c>
      <c r="J50" s="252" t="s">
        <v>1655</v>
      </c>
      <c r="K50" s="252">
        <v>100</v>
      </c>
      <c r="L50" s="252" t="s">
        <v>1656</v>
      </c>
      <c r="M50" s="252">
        <v>100</v>
      </c>
    </row>
    <row r="51" spans="2:13" ht="27.6">
      <c r="B51" s="251">
        <v>47</v>
      </c>
      <c r="C51" s="252" t="s">
        <v>1648</v>
      </c>
      <c r="D51" s="252" t="s">
        <v>1657</v>
      </c>
      <c r="E51" s="260">
        <v>42319</v>
      </c>
      <c r="F51" s="252" t="s">
        <v>1467</v>
      </c>
      <c r="G51" s="252" t="s">
        <v>1658</v>
      </c>
      <c r="H51" s="251" t="s">
        <v>1477</v>
      </c>
      <c r="I51" s="252">
        <v>70</v>
      </c>
      <c r="J51" s="252" t="s">
        <v>1659</v>
      </c>
      <c r="K51" s="252">
        <v>70</v>
      </c>
      <c r="L51" s="252" t="s">
        <v>1469</v>
      </c>
      <c r="M51" s="252"/>
    </row>
    <row r="52" spans="2:13" ht="27.6">
      <c r="B52" s="251">
        <v>48</v>
      </c>
      <c r="C52" s="252" t="s">
        <v>1660</v>
      </c>
      <c r="D52" s="252" t="s">
        <v>1661</v>
      </c>
      <c r="E52" s="260">
        <v>42361</v>
      </c>
      <c r="F52" s="252" t="s">
        <v>1467</v>
      </c>
      <c r="G52" s="252" t="s">
        <v>1662</v>
      </c>
      <c r="H52" s="251" t="s">
        <v>1626</v>
      </c>
      <c r="I52" s="252">
        <v>66.3</v>
      </c>
      <c r="J52" s="252" t="s">
        <v>1663</v>
      </c>
      <c r="K52" s="252">
        <v>66.3</v>
      </c>
      <c r="L52" s="252" t="s">
        <v>1469</v>
      </c>
      <c r="M52" s="252"/>
    </row>
    <row r="53" spans="2:13" ht="27.6">
      <c r="B53" s="251">
        <v>49</v>
      </c>
      <c r="C53" s="252" t="s">
        <v>1664</v>
      </c>
      <c r="D53" s="252" t="s">
        <v>1665</v>
      </c>
      <c r="E53" s="260">
        <v>42383</v>
      </c>
      <c r="F53" s="252" t="s">
        <v>1467</v>
      </c>
      <c r="G53" s="252" t="s">
        <v>1666</v>
      </c>
      <c r="H53" s="251" t="s">
        <v>1667</v>
      </c>
      <c r="I53" s="252">
        <v>100</v>
      </c>
      <c r="J53" s="252"/>
      <c r="K53" s="252"/>
      <c r="L53" s="252"/>
      <c r="M53" s="252"/>
    </row>
    <row r="54" spans="2:13" ht="27.6">
      <c r="B54" s="251">
        <v>50</v>
      </c>
      <c r="C54" s="252" t="s">
        <v>1668</v>
      </c>
      <c r="D54" s="252" t="s">
        <v>1669</v>
      </c>
      <c r="E54" s="260">
        <v>42454</v>
      </c>
      <c r="F54" s="252" t="s">
        <v>1467</v>
      </c>
      <c r="G54" s="252" t="s">
        <v>1670</v>
      </c>
      <c r="H54" s="251" t="s">
        <v>965</v>
      </c>
      <c r="I54" s="252">
        <v>100</v>
      </c>
      <c r="J54" s="252"/>
      <c r="K54" s="252"/>
      <c r="L54" s="252" t="s">
        <v>1469</v>
      </c>
      <c r="M54" s="252"/>
    </row>
    <row r="55" spans="2:13" ht="27.6">
      <c r="B55" s="251">
        <v>51</v>
      </c>
      <c r="C55" s="252" t="s">
        <v>1671</v>
      </c>
      <c r="D55" s="252" t="s">
        <v>1672</v>
      </c>
      <c r="E55" s="260">
        <v>42454</v>
      </c>
      <c r="F55" s="252" t="s">
        <v>1467</v>
      </c>
      <c r="G55" s="252" t="s">
        <v>1673</v>
      </c>
      <c r="H55" s="251" t="s">
        <v>839</v>
      </c>
      <c r="I55" s="252">
        <v>63</v>
      </c>
      <c r="J55" s="252" t="s">
        <v>1674</v>
      </c>
      <c r="K55" s="252">
        <v>63</v>
      </c>
      <c r="L55" s="252"/>
      <c r="M55" s="252"/>
    </row>
    <row r="56" spans="2:13" ht="13.9">
      <c r="B56" s="251">
        <v>52</v>
      </c>
      <c r="C56" s="252" t="s">
        <v>1675</v>
      </c>
      <c r="D56" s="252" t="s">
        <v>1676</v>
      </c>
      <c r="E56" s="260">
        <v>42529</v>
      </c>
      <c r="F56" s="252" t="s">
        <v>1467</v>
      </c>
      <c r="G56" s="252" t="s">
        <v>1483</v>
      </c>
      <c r="H56" s="251" t="s">
        <v>1483</v>
      </c>
      <c r="I56" s="252">
        <v>21.1</v>
      </c>
      <c r="J56" s="252"/>
      <c r="K56" s="252"/>
      <c r="L56" s="252" t="s">
        <v>1469</v>
      </c>
      <c r="M56" s="252"/>
    </row>
    <row r="57" spans="2:13" ht="27.6">
      <c r="B57" s="251">
        <v>53</v>
      </c>
      <c r="C57" s="252" t="s">
        <v>1571</v>
      </c>
      <c r="D57" s="252" t="s">
        <v>1677</v>
      </c>
      <c r="E57" s="260">
        <v>42531</v>
      </c>
      <c r="F57" s="252" t="s">
        <v>1467</v>
      </c>
      <c r="G57" s="252" t="s">
        <v>1678</v>
      </c>
      <c r="H57" s="251" t="s">
        <v>1477</v>
      </c>
      <c r="I57" s="252">
        <v>45.56</v>
      </c>
      <c r="J57" s="252" t="s">
        <v>1679</v>
      </c>
      <c r="K57" s="252">
        <v>45.56</v>
      </c>
      <c r="L57" s="252" t="s">
        <v>1469</v>
      </c>
      <c r="M57" s="252"/>
    </row>
    <row r="58" spans="2:13" ht="124.15">
      <c r="B58" s="251">
        <v>54</v>
      </c>
      <c r="C58" s="252" t="s">
        <v>1680</v>
      </c>
      <c r="D58" s="252" t="s">
        <v>1681</v>
      </c>
      <c r="E58" s="260">
        <v>42531</v>
      </c>
      <c r="F58" s="252" t="s">
        <v>1467</v>
      </c>
      <c r="G58" s="252" t="s">
        <v>1682</v>
      </c>
      <c r="H58" s="251" t="s">
        <v>1626</v>
      </c>
      <c r="I58" s="252">
        <v>100</v>
      </c>
      <c r="J58" s="252" t="s">
        <v>1683</v>
      </c>
      <c r="K58" s="252">
        <v>100</v>
      </c>
      <c r="L58" s="252" t="s">
        <v>1684</v>
      </c>
      <c r="M58" s="252" t="s">
        <v>1685</v>
      </c>
    </row>
    <row r="59" spans="2:13" s="295" customFormat="1" ht="27.6">
      <c r="B59" s="251">
        <v>55</v>
      </c>
      <c r="C59" s="252" t="s">
        <v>1686</v>
      </c>
      <c r="D59" s="252" t="s">
        <v>1687</v>
      </c>
      <c r="E59" s="260">
        <v>42536</v>
      </c>
      <c r="F59" s="252" t="s">
        <v>1467</v>
      </c>
      <c r="G59" s="252" t="s">
        <v>1688</v>
      </c>
      <c r="H59" s="251" t="s">
        <v>1626</v>
      </c>
      <c r="I59" s="252">
        <v>54.76</v>
      </c>
      <c r="J59" s="252" t="s">
        <v>1689</v>
      </c>
      <c r="K59" s="252">
        <v>54.76</v>
      </c>
      <c r="L59" s="252"/>
      <c r="M59" s="252"/>
    </row>
    <row r="60" spans="2:13" ht="69">
      <c r="B60" s="251">
        <v>56</v>
      </c>
      <c r="C60" s="252" t="s">
        <v>1537</v>
      </c>
      <c r="D60" s="252" t="s">
        <v>1690</v>
      </c>
      <c r="E60" s="260">
        <v>42537</v>
      </c>
      <c r="F60" s="252" t="s">
        <v>1467</v>
      </c>
      <c r="G60" s="252" t="s">
        <v>1691</v>
      </c>
      <c r="H60" s="251" t="s">
        <v>1483</v>
      </c>
      <c r="I60" s="252">
        <v>100</v>
      </c>
      <c r="J60" s="252" t="s">
        <v>1469</v>
      </c>
      <c r="K60" s="252"/>
      <c r="L60" s="252"/>
      <c r="M60" s="252" t="s">
        <v>1692</v>
      </c>
    </row>
    <row r="61" spans="2:13" ht="42" customHeight="1">
      <c r="B61" s="251">
        <v>57</v>
      </c>
      <c r="C61" s="252" t="s">
        <v>1693</v>
      </c>
      <c r="D61" s="252" t="s">
        <v>1694</v>
      </c>
      <c r="E61" s="260">
        <v>42544</v>
      </c>
      <c r="F61" s="252" t="s">
        <v>1467</v>
      </c>
      <c r="G61" s="252" t="s">
        <v>1695</v>
      </c>
      <c r="H61" s="251" t="s">
        <v>1236</v>
      </c>
      <c r="I61" s="252">
        <v>55</v>
      </c>
      <c r="J61" s="252" t="s">
        <v>1696</v>
      </c>
      <c r="K61" s="252">
        <v>55</v>
      </c>
      <c r="L61" s="252"/>
      <c r="M61" s="252"/>
    </row>
    <row r="62" spans="2:13" ht="27.6">
      <c r="B62" s="251">
        <v>58</v>
      </c>
      <c r="C62" s="252" t="s">
        <v>1697</v>
      </c>
      <c r="D62" s="252" t="s">
        <v>1698</v>
      </c>
      <c r="E62" s="260">
        <v>42613</v>
      </c>
      <c r="F62" s="252" t="s">
        <v>1467</v>
      </c>
      <c r="G62" s="252" t="s">
        <v>1699</v>
      </c>
      <c r="H62" s="251" t="s">
        <v>1626</v>
      </c>
      <c r="I62" s="252">
        <v>52</v>
      </c>
      <c r="J62" s="252" t="s">
        <v>1700</v>
      </c>
      <c r="K62" s="252"/>
      <c r="L62" s="252"/>
      <c r="M62" s="252"/>
    </row>
    <row r="63" spans="2:13" ht="58.5" customHeight="1">
      <c r="B63" s="251">
        <v>59</v>
      </c>
      <c r="C63" s="252" t="s">
        <v>1701</v>
      </c>
      <c r="D63" s="252" t="s">
        <v>1702</v>
      </c>
      <c r="E63" s="260">
        <v>42632</v>
      </c>
      <c r="F63" s="252" t="s">
        <v>1467</v>
      </c>
      <c r="G63" s="252" t="s">
        <v>1703</v>
      </c>
      <c r="H63" s="251" t="s">
        <v>1236</v>
      </c>
      <c r="I63" s="252">
        <v>62.21</v>
      </c>
      <c r="J63" s="252" t="s">
        <v>1704</v>
      </c>
      <c r="K63" s="252">
        <v>62.21</v>
      </c>
      <c r="L63" s="252" t="s">
        <v>1705</v>
      </c>
      <c r="M63" s="252"/>
    </row>
    <row r="64" spans="2:13" ht="41.45">
      <c r="B64" s="251">
        <v>60</v>
      </c>
      <c r="C64" s="252" t="s">
        <v>1706</v>
      </c>
      <c r="D64" s="252" t="s">
        <v>1707</v>
      </c>
      <c r="E64" s="260">
        <v>42654</v>
      </c>
      <c r="F64" s="252" t="s">
        <v>1467</v>
      </c>
      <c r="G64" s="252" t="s">
        <v>1708</v>
      </c>
      <c r="H64" s="251" t="s">
        <v>1477</v>
      </c>
      <c r="I64" s="252">
        <v>80</v>
      </c>
      <c r="J64" s="252" t="s">
        <v>1709</v>
      </c>
      <c r="K64" s="252">
        <v>80</v>
      </c>
      <c r="L64" s="252" t="s">
        <v>1710</v>
      </c>
      <c r="M64" s="252"/>
    </row>
    <row r="65" spans="2:13" ht="54.6" customHeight="1">
      <c r="B65" s="251">
        <v>61</v>
      </c>
      <c r="C65" s="252" t="s">
        <v>1711</v>
      </c>
      <c r="D65" s="252" t="s">
        <v>1712</v>
      </c>
      <c r="E65" s="260">
        <v>42654</v>
      </c>
      <c r="F65" s="252" t="s">
        <v>1467</v>
      </c>
      <c r="G65" s="252" t="s">
        <v>1713</v>
      </c>
      <c r="H65" s="251" t="s">
        <v>965</v>
      </c>
      <c r="I65" s="252">
        <v>70</v>
      </c>
      <c r="J65" s="252" t="s">
        <v>1714</v>
      </c>
      <c r="K65" s="252">
        <v>70</v>
      </c>
      <c r="L65" s="252" t="s">
        <v>1715</v>
      </c>
      <c r="M65" s="252"/>
    </row>
    <row r="66" spans="2:13" ht="13.9">
      <c r="B66" s="251">
        <v>62</v>
      </c>
      <c r="C66" s="252" t="s">
        <v>1716</v>
      </c>
      <c r="D66" s="252" t="s">
        <v>1717</v>
      </c>
      <c r="E66" s="260">
        <v>42656</v>
      </c>
      <c r="F66" s="252" t="s">
        <v>1467</v>
      </c>
      <c r="G66" s="252" t="s">
        <v>1718</v>
      </c>
      <c r="H66" s="251" t="s">
        <v>1477</v>
      </c>
      <c r="I66" s="252">
        <v>70</v>
      </c>
      <c r="J66" s="252" t="s">
        <v>1469</v>
      </c>
      <c r="K66" s="252"/>
      <c r="L66" s="252"/>
      <c r="M66" s="252"/>
    </row>
    <row r="67" spans="2:13" ht="27.6">
      <c r="B67" s="251">
        <v>63</v>
      </c>
      <c r="C67" s="252" t="s">
        <v>1719</v>
      </c>
      <c r="D67" s="252" t="s">
        <v>1720</v>
      </c>
      <c r="E67" s="260">
        <v>42664</v>
      </c>
      <c r="F67" s="252" t="s">
        <v>1467</v>
      </c>
      <c r="G67" s="252" t="s">
        <v>1721</v>
      </c>
      <c r="H67" s="251" t="s">
        <v>1477</v>
      </c>
      <c r="I67" s="252">
        <v>25</v>
      </c>
      <c r="J67" s="252" t="s">
        <v>1722</v>
      </c>
      <c r="K67" s="252">
        <v>25</v>
      </c>
      <c r="L67" s="252"/>
      <c r="M67" s="252"/>
    </row>
    <row r="68" spans="2:13" ht="13.9">
      <c r="B68" s="251">
        <v>64</v>
      </c>
      <c r="C68" s="252" t="s">
        <v>1723</v>
      </c>
      <c r="D68" s="252" t="s">
        <v>1724</v>
      </c>
      <c r="E68" s="260">
        <v>42664</v>
      </c>
      <c r="F68" s="252" t="s">
        <v>1725</v>
      </c>
      <c r="G68" s="252" t="s">
        <v>1726</v>
      </c>
      <c r="H68" s="251" t="s">
        <v>965</v>
      </c>
      <c r="I68" s="252">
        <v>65</v>
      </c>
      <c r="J68" s="252"/>
      <c r="K68" s="252"/>
      <c r="L68" s="252"/>
      <c r="M68" s="252"/>
    </row>
    <row r="69" spans="2:13" ht="27.6">
      <c r="B69" s="251">
        <v>65</v>
      </c>
      <c r="C69" s="252" t="s">
        <v>1727</v>
      </c>
      <c r="D69" s="252" t="s">
        <v>1728</v>
      </c>
      <c r="E69" s="260">
        <v>42677</v>
      </c>
      <c r="F69" s="252" t="s">
        <v>1467</v>
      </c>
      <c r="G69" s="252" t="s">
        <v>1729</v>
      </c>
      <c r="H69" s="251" t="s">
        <v>965</v>
      </c>
      <c r="I69" s="252">
        <v>50</v>
      </c>
      <c r="J69" s="252" t="s">
        <v>1469</v>
      </c>
      <c r="K69" s="252"/>
      <c r="L69" s="252"/>
      <c r="M69" s="252"/>
    </row>
    <row r="70" spans="2:13" ht="13.9">
      <c r="B70" s="251">
        <v>66</v>
      </c>
      <c r="C70" s="252" t="s">
        <v>1730</v>
      </c>
      <c r="D70" s="252" t="s">
        <v>1731</v>
      </c>
      <c r="E70" s="260">
        <v>42678</v>
      </c>
      <c r="F70" s="252" t="s">
        <v>1467</v>
      </c>
      <c r="G70" s="252" t="s">
        <v>1732</v>
      </c>
      <c r="H70" s="251" t="s">
        <v>1626</v>
      </c>
      <c r="I70" s="252">
        <v>80</v>
      </c>
      <c r="J70" s="252" t="s">
        <v>1469</v>
      </c>
      <c r="K70" s="252"/>
      <c r="L70" s="252"/>
      <c r="M70" s="252"/>
    </row>
    <row r="71" spans="2:13" ht="41.45">
      <c r="B71" s="251">
        <v>67</v>
      </c>
      <c r="C71" s="252" t="s">
        <v>1733</v>
      </c>
      <c r="D71" s="252" t="s">
        <v>1734</v>
      </c>
      <c r="E71" s="260">
        <v>42678</v>
      </c>
      <c r="F71" s="252" t="s">
        <v>1467</v>
      </c>
      <c r="G71" s="252" t="s">
        <v>1735</v>
      </c>
      <c r="H71" s="251" t="s">
        <v>1477</v>
      </c>
      <c r="I71" s="252">
        <v>40</v>
      </c>
      <c r="J71" s="252" t="s">
        <v>1736</v>
      </c>
      <c r="K71" s="252">
        <v>40</v>
      </c>
      <c r="L71" s="252" t="s">
        <v>1737</v>
      </c>
      <c r="M71" s="252"/>
    </row>
    <row r="72" spans="2:13" ht="45.95" customHeight="1">
      <c r="B72" s="251">
        <v>68</v>
      </c>
      <c r="C72" s="252" t="s">
        <v>1738</v>
      </c>
      <c r="D72" s="252" t="s">
        <v>1739</v>
      </c>
      <c r="E72" s="260">
        <v>42698</v>
      </c>
      <c r="F72" s="252" t="s">
        <v>1467</v>
      </c>
      <c r="G72" s="252" t="s">
        <v>1740</v>
      </c>
      <c r="H72" s="251" t="s">
        <v>965</v>
      </c>
      <c r="I72" s="252">
        <v>65</v>
      </c>
      <c r="J72" s="252" t="s">
        <v>1741</v>
      </c>
      <c r="K72" s="252">
        <v>65</v>
      </c>
      <c r="L72" s="252"/>
      <c r="M72" s="252"/>
    </row>
    <row r="73" spans="2:13" ht="69">
      <c r="B73" s="251">
        <v>69</v>
      </c>
      <c r="C73" s="252" t="s">
        <v>1537</v>
      </c>
      <c r="D73" s="252" t="s">
        <v>1742</v>
      </c>
      <c r="E73" s="260">
        <v>42682</v>
      </c>
      <c r="F73" s="252" t="s">
        <v>1467</v>
      </c>
      <c r="G73" s="252" t="s">
        <v>1743</v>
      </c>
      <c r="H73" s="251" t="s">
        <v>1236</v>
      </c>
      <c r="I73" s="252">
        <v>100</v>
      </c>
      <c r="J73" s="252" t="s">
        <v>1469</v>
      </c>
      <c r="K73" s="252"/>
      <c r="L73" s="252"/>
      <c r="M73" s="252" t="s">
        <v>1744</v>
      </c>
    </row>
    <row r="74" spans="2:13" ht="27.6">
      <c r="B74" s="251">
        <v>70</v>
      </c>
      <c r="C74" s="252" t="s">
        <v>1697</v>
      </c>
      <c r="D74" s="252" t="s">
        <v>1745</v>
      </c>
      <c r="E74" s="260">
        <v>42704</v>
      </c>
      <c r="F74" s="252" t="s">
        <v>1467</v>
      </c>
      <c r="G74" s="252" t="s">
        <v>1746</v>
      </c>
      <c r="H74" s="251" t="s">
        <v>1236</v>
      </c>
      <c r="I74" s="252">
        <v>45</v>
      </c>
      <c r="J74" s="252" t="s">
        <v>1747</v>
      </c>
      <c r="K74" s="252"/>
      <c r="L74" s="252"/>
      <c r="M74" s="252"/>
    </row>
    <row r="75" spans="2:13" ht="27.6">
      <c r="B75" s="251">
        <v>71</v>
      </c>
      <c r="C75" s="252" t="s">
        <v>1748</v>
      </c>
      <c r="D75" s="252" t="s">
        <v>1749</v>
      </c>
      <c r="E75" s="260">
        <v>42733</v>
      </c>
      <c r="F75" s="252" t="s">
        <v>1467</v>
      </c>
      <c r="G75" s="252" t="s">
        <v>1750</v>
      </c>
      <c r="H75" s="251" t="s">
        <v>1491</v>
      </c>
      <c r="I75" s="252">
        <v>20</v>
      </c>
      <c r="J75" s="252" t="s">
        <v>1751</v>
      </c>
      <c r="K75" s="252">
        <v>20</v>
      </c>
      <c r="L75" s="252"/>
      <c r="M75" s="252"/>
    </row>
    <row r="76" spans="2:13" ht="13.9">
      <c r="B76" s="251">
        <v>72</v>
      </c>
      <c r="C76" s="252" t="s">
        <v>1752</v>
      </c>
      <c r="D76" s="252" t="s">
        <v>1753</v>
      </c>
      <c r="E76" s="260">
        <v>42733</v>
      </c>
      <c r="F76" s="252" t="s">
        <v>1725</v>
      </c>
      <c r="G76" s="252" t="s">
        <v>1754</v>
      </c>
      <c r="H76" s="251" t="s">
        <v>1236</v>
      </c>
      <c r="I76" s="252">
        <v>100</v>
      </c>
      <c r="J76" s="252" t="s">
        <v>1469</v>
      </c>
      <c r="K76" s="252"/>
      <c r="L76" s="252"/>
      <c r="M76" s="252"/>
    </row>
    <row r="77" spans="2:13" ht="27.6">
      <c r="B77" s="251">
        <v>73</v>
      </c>
      <c r="C77" s="252" t="s">
        <v>1755</v>
      </c>
      <c r="D77" s="252" t="s">
        <v>1756</v>
      </c>
      <c r="E77" s="260">
        <v>42734</v>
      </c>
      <c r="F77" s="252" t="s">
        <v>1467</v>
      </c>
      <c r="G77" s="252" t="s">
        <v>1757</v>
      </c>
      <c r="H77" s="251" t="s">
        <v>839</v>
      </c>
      <c r="I77" s="252">
        <v>74</v>
      </c>
      <c r="J77" s="252" t="s">
        <v>1469</v>
      </c>
      <c r="K77" s="252"/>
      <c r="L77" s="252"/>
      <c r="M77" s="252"/>
    </row>
    <row r="78" spans="2:13" ht="53.25" customHeight="1">
      <c r="B78" s="251">
        <v>74</v>
      </c>
      <c r="C78" s="252" t="s">
        <v>1758</v>
      </c>
      <c r="D78" s="252" t="s">
        <v>1759</v>
      </c>
      <c r="E78" s="260">
        <v>42734</v>
      </c>
      <c r="F78" s="252" t="s">
        <v>1467</v>
      </c>
      <c r="G78" s="252" t="s">
        <v>1760</v>
      </c>
      <c r="H78" s="251" t="s">
        <v>1626</v>
      </c>
      <c r="I78" s="252">
        <v>15</v>
      </c>
      <c r="J78" s="252" t="s">
        <v>1761</v>
      </c>
      <c r="K78" s="252"/>
      <c r="L78" s="252"/>
      <c r="M78" s="252" t="s">
        <v>1762</v>
      </c>
    </row>
    <row r="79" spans="2:13" ht="27.6">
      <c r="B79" s="251">
        <v>75</v>
      </c>
      <c r="C79" s="252" t="s">
        <v>1763</v>
      </c>
      <c r="D79" s="252" t="s">
        <v>1764</v>
      </c>
      <c r="E79" s="260">
        <v>42734</v>
      </c>
      <c r="F79" s="252" t="s">
        <v>1467</v>
      </c>
      <c r="G79" s="252" t="s">
        <v>1765</v>
      </c>
      <c r="H79" s="251" t="s">
        <v>1626</v>
      </c>
      <c r="I79" s="252">
        <v>13</v>
      </c>
      <c r="J79" s="252" t="s">
        <v>1766</v>
      </c>
      <c r="K79" s="252">
        <v>13</v>
      </c>
      <c r="L79" s="252"/>
      <c r="M79" s="252"/>
    </row>
    <row r="80" spans="2:13" ht="24.75" customHeight="1">
      <c r="B80" s="251">
        <v>76</v>
      </c>
      <c r="C80" s="252" t="s">
        <v>1767</v>
      </c>
      <c r="D80" s="252" t="s">
        <v>1768</v>
      </c>
      <c r="E80" s="260">
        <v>42734</v>
      </c>
      <c r="F80" s="252" t="s">
        <v>1467</v>
      </c>
      <c r="G80" s="252" t="s">
        <v>1769</v>
      </c>
      <c r="H80" s="251" t="s">
        <v>1236</v>
      </c>
      <c r="I80" s="252">
        <v>45</v>
      </c>
      <c r="J80" s="252"/>
      <c r="K80" s="252"/>
      <c r="L80" s="252"/>
      <c r="M80" s="252"/>
    </row>
    <row r="81" spans="2:13" ht="24.75" customHeight="1">
      <c r="B81" s="251">
        <v>77</v>
      </c>
      <c r="C81" s="252" t="s">
        <v>1770</v>
      </c>
      <c r="D81" s="252" t="s">
        <v>1771</v>
      </c>
      <c r="E81" s="260">
        <v>42734</v>
      </c>
      <c r="F81" s="252" t="s">
        <v>1467</v>
      </c>
      <c r="G81" s="252" t="s">
        <v>1772</v>
      </c>
      <c r="H81" s="251" t="s">
        <v>1236</v>
      </c>
      <c r="I81" s="252">
        <v>53.3</v>
      </c>
      <c r="J81" s="252" t="s">
        <v>1469</v>
      </c>
      <c r="K81" s="252"/>
      <c r="L81" s="252"/>
      <c r="M81" s="252"/>
    </row>
    <row r="82" spans="2:13" ht="27.6">
      <c r="B82" s="251">
        <v>78</v>
      </c>
      <c r="C82" s="252" t="s">
        <v>1773</v>
      </c>
      <c r="D82" s="252" t="s">
        <v>1475</v>
      </c>
      <c r="E82" s="260">
        <v>42747</v>
      </c>
      <c r="F82" s="252" t="s">
        <v>1467</v>
      </c>
      <c r="G82" s="252" t="s">
        <v>1774</v>
      </c>
      <c r="H82" s="251" t="s">
        <v>1477</v>
      </c>
      <c r="I82" s="252">
        <v>41</v>
      </c>
      <c r="J82" s="252" t="s">
        <v>1469</v>
      </c>
      <c r="K82" s="252"/>
      <c r="L82" s="252"/>
      <c r="M82" s="252"/>
    </row>
    <row r="83" spans="2:13" ht="13.9">
      <c r="B83" s="251">
        <v>79</v>
      </c>
      <c r="C83" s="252" t="s">
        <v>1775</v>
      </c>
      <c r="D83" s="252" t="s">
        <v>1776</v>
      </c>
      <c r="E83" s="260">
        <v>42768</v>
      </c>
      <c r="F83" s="252" t="s">
        <v>1467</v>
      </c>
      <c r="G83" s="252" t="s">
        <v>1777</v>
      </c>
      <c r="H83" s="251" t="s">
        <v>1615</v>
      </c>
      <c r="I83" s="252">
        <v>196</v>
      </c>
      <c r="J83" s="252" t="s">
        <v>1469</v>
      </c>
      <c r="K83" s="252"/>
      <c r="L83" s="252"/>
      <c r="M83" s="252"/>
    </row>
    <row r="84" spans="2:13" ht="51" customHeight="1">
      <c r="B84" s="251">
        <v>80</v>
      </c>
      <c r="C84" s="252" t="s">
        <v>1778</v>
      </c>
      <c r="D84" s="252" t="s">
        <v>1779</v>
      </c>
      <c r="E84" s="260">
        <v>42769</v>
      </c>
      <c r="F84" s="252" t="s">
        <v>1467</v>
      </c>
      <c r="G84" s="252" t="s">
        <v>1780</v>
      </c>
      <c r="H84" s="251" t="s">
        <v>1626</v>
      </c>
      <c r="I84" s="252">
        <v>35</v>
      </c>
      <c r="J84" s="252" t="s">
        <v>1781</v>
      </c>
      <c r="K84" s="252">
        <v>35</v>
      </c>
      <c r="L84" s="252" t="s">
        <v>1782</v>
      </c>
      <c r="M84" s="252">
        <v>35</v>
      </c>
    </row>
    <row r="85" spans="2:13" s="296" customFormat="1" ht="41.45">
      <c r="B85" s="251">
        <v>81</v>
      </c>
      <c r="C85" s="252" t="s">
        <v>1783</v>
      </c>
      <c r="D85" s="252" t="s">
        <v>1784</v>
      </c>
      <c r="E85" s="260">
        <v>42794</v>
      </c>
      <c r="F85" s="252" t="s">
        <v>1467</v>
      </c>
      <c r="G85" s="252" t="s">
        <v>1785</v>
      </c>
      <c r="H85" s="251" t="s">
        <v>1626</v>
      </c>
      <c r="I85" s="252">
        <v>25</v>
      </c>
      <c r="J85" s="252" t="s">
        <v>1786</v>
      </c>
      <c r="K85" s="252">
        <v>25</v>
      </c>
      <c r="L85" s="252"/>
      <c r="M85" s="252"/>
    </row>
    <row r="86" spans="2:13" ht="42.75" customHeight="1">
      <c r="B86" s="251">
        <v>82</v>
      </c>
      <c r="C86" s="252" t="s">
        <v>1787</v>
      </c>
      <c r="D86" s="252" t="s">
        <v>1788</v>
      </c>
      <c r="E86" s="260">
        <v>42818</v>
      </c>
      <c r="F86" s="252" t="s">
        <v>1467</v>
      </c>
      <c r="G86" s="252" t="s">
        <v>1789</v>
      </c>
      <c r="H86" s="251" t="s">
        <v>1626</v>
      </c>
      <c r="I86" s="252">
        <v>23</v>
      </c>
      <c r="J86" s="252" t="s">
        <v>1790</v>
      </c>
      <c r="K86" s="252">
        <v>23</v>
      </c>
      <c r="L86" s="252"/>
      <c r="M86" s="252"/>
    </row>
    <row r="87" spans="2:13" ht="13.9">
      <c r="B87" s="251">
        <v>83</v>
      </c>
      <c r="C87" s="252" t="s">
        <v>1791</v>
      </c>
      <c r="D87" s="252" t="s">
        <v>1792</v>
      </c>
      <c r="E87" s="260">
        <v>42832</v>
      </c>
      <c r="F87" s="252" t="s">
        <v>1467</v>
      </c>
      <c r="G87" s="252" t="s">
        <v>1793</v>
      </c>
      <c r="H87" s="251" t="s">
        <v>1477</v>
      </c>
      <c r="I87" s="252">
        <v>54</v>
      </c>
      <c r="J87" s="252" t="s">
        <v>1469</v>
      </c>
      <c r="K87" s="252"/>
      <c r="L87" s="252"/>
      <c r="M87" s="252"/>
    </row>
    <row r="88" spans="2:13" ht="27.6">
      <c r="B88" s="251">
        <v>84</v>
      </c>
      <c r="C88" s="252" t="s">
        <v>1794</v>
      </c>
      <c r="D88" s="252" t="s">
        <v>1795</v>
      </c>
      <c r="E88" s="260">
        <v>42832</v>
      </c>
      <c r="F88" s="252" t="s">
        <v>1467</v>
      </c>
      <c r="G88" s="252" t="s">
        <v>1796</v>
      </c>
      <c r="H88" s="251" t="s">
        <v>839</v>
      </c>
      <c r="I88" s="252">
        <v>100</v>
      </c>
      <c r="J88" s="252"/>
      <c r="K88" s="252"/>
      <c r="L88" s="252"/>
      <c r="M88" s="252"/>
    </row>
    <row r="89" spans="2:13" ht="13.9">
      <c r="B89" s="251">
        <v>85</v>
      </c>
      <c r="C89" s="252" t="s">
        <v>1797</v>
      </c>
      <c r="D89" s="252" t="s">
        <v>1798</v>
      </c>
      <c r="E89" s="260">
        <v>42865</v>
      </c>
      <c r="F89" s="252" t="s">
        <v>1467</v>
      </c>
      <c r="G89" s="252" t="s">
        <v>1799</v>
      </c>
      <c r="H89" s="251" t="s">
        <v>1800</v>
      </c>
      <c r="I89" s="252">
        <v>58</v>
      </c>
      <c r="J89" s="252" t="s">
        <v>1469</v>
      </c>
      <c r="K89" s="252"/>
      <c r="L89" s="252"/>
      <c r="M89" s="252"/>
    </row>
    <row r="90" spans="2:13" ht="13.9">
      <c r="B90" s="251">
        <v>86</v>
      </c>
      <c r="C90" s="252" t="s">
        <v>1801</v>
      </c>
      <c r="D90" s="252" t="s">
        <v>1802</v>
      </c>
      <c r="E90" s="260">
        <v>42865</v>
      </c>
      <c r="F90" s="252" t="s">
        <v>1467</v>
      </c>
      <c r="G90" s="252" t="s">
        <v>1803</v>
      </c>
      <c r="H90" s="251" t="s">
        <v>1483</v>
      </c>
      <c r="I90" s="252">
        <v>100</v>
      </c>
      <c r="J90" s="252" t="s">
        <v>1469</v>
      </c>
      <c r="K90" s="252"/>
      <c r="L90" s="252"/>
      <c r="M90" s="252"/>
    </row>
    <row r="91" spans="2:13" ht="13.9">
      <c r="B91" s="251">
        <v>87</v>
      </c>
      <c r="C91" s="252" t="s">
        <v>1804</v>
      </c>
      <c r="D91" s="252" t="s">
        <v>1805</v>
      </c>
      <c r="E91" s="260">
        <v>42866</v>
      </c>
      <c r="F91" s="252" t="s">
        <v>1725</v>
      </c>
      <c r="G91" s="252" t="s">
        <v>1806</v>
      </c>
      <c r="H91" s="251" t="s">
        <v>839</v>
      </c>
      <c r="I91" s="252">
        <v>20</v>
      </c>
      <c r="J91" s="252"/>
      <c r="K91" s="252"/>
      <c r="L91" s="252"/>
      <c r="M91" s="252"/>
    </row>
    <row r="92" spans="2:13" ht="27.6">
      <c r="B92" s="251">
        <v>88</v>
      </c>
      <c r="C92" s="252" t="s">
        <v>1807</v>
      </c>
      <c r="D92" s="252" t="s">
        <v>1808</v>
      </c>
      <c r="E92" s="260">
        <v>42879</v>
      </c>
      <c r="F92" s="252" t="s">
        <v>1725</v>
      </c>
      <c r="G92" s="252" t="s">
        <v>1809</v>
      </c>
      <c r="H92" s="251" t="s">
        <v>965</v>
      </c>
      <c r="I92" s="252">
        <v>42</v>
      </c>
      <c r="J92" s="252" t="s">
        <v>1469</v>
      </c>
      <c r="K92" s="252"/>
      <c r="L92" s="252"/>
      <c r="M92" s="252"/>
    </row>
    <row r="93" spans="2:13" ht="27.6">
      <c r="B93" s="251">
        <v>89</v>
      </c>
      <c r="C93" s="252" t="s">
        <v>1810</v>
      </c>
      <c r="D93" s="252" t="s">
        <v>1811</v>
      </c>
      <c r="E93" s="260">
        <v>42879</v>
      </c>
      <c r="F93" s="252" t="s">
        <v>1725</v>
      </c>
      <c r="G93" s="252" t="s">
        <v>1812</v>
      </c>
      <c r="H93" s="251" t="s">
        <v>1626</v>
      </c>
      <c r="I93" s="252">
        <v>73.5</v>
      </c>
      <c r="J93" s="252" t="s">
        <v>1813</v>
      </c>
      <c r="K93" s="252">
        <v>73.5</v>
      </c>
      <c r="L93" s="252" t="s">
        <v>1814</v>
      </c>
      <c r="M93" s="252"/>
    </row>
    <row r="94" spans="2:13" ht="13.9">
      <c r="B94" s="251">
        <v>90</v>
      </c>
      <c r="C94" s="252" t="s">
        <v>1815</v>
      </c>
      <c r="D94" s="252" t="s">
        <v>1816</v>
      </c>
      <c r="E94" s="260">
        <v>42879</v>
      </c>
      <c r="F94" s="252" t="s">
        <v>1725</v>
      </c>
      <c r="G94" s="252" t="s">
        <v>1817</v>
      </c>
      <c r="H94" s="251" t="s">
        <v>1477</v>
      </c>
      <c r="I94" s="252">
        <v>30</v>
      </c>
      <c r="J94" s="252" t="s">
        <v>1469</v>
      </c>
      <c r="K94" s="252"/>
      <c r="L94" s="252"/>
      <c r="M94" s="252"/>
    </row>
    <row r="95" spans="2:13" ht="25.5" customHeight="1">
      <c r="B95" s="251">
        <v>91</v>
      </c>
      <c r="C95" s="252" t="s">
        <v>1818</v>
      </c>
      <c r="D95" s="252" t="s">
        <v>1819</v>
      </c>
      <c r="E95" s="260">
        <v>42879</v>
      </c>
      <c r="F95" s="252" t="s">
        <v>1725</v>
      </c>
      <c r="G95" s="252" t="s">
        <v>1820</v>
      </c>
      <c r="H95" s="251" t="s">
        <v>965</v>
      </c>
      <c r="I95" s="252">
        <v>100</v>
      </c>
      <c r="J95" s="252" t="s">
        <v>1469</v>
      </c>
      <c r="K95" s="252"/>
      <c r="L95" s="252"/>
      <c r="M95" s="252"/>
    </row>
    <row r="96" spans="2:13" ht="41.45">
      <c r="B96" s="251">
        <v>92</v>
      </c>
      <c r="C96" s="252" t="s">
        <v>1821</v>
      </c>
      <c r="D96" s="252" t="s">
        <v>1822</v>
      </c>
      <c r="E96" s="260">
        <v>42884</v>
      </c>
      <c r="F96" s="252" t="s">
        <v>1725</v>
      </c>
      <c r="G96" s="252" t="s">
        <v>1823</v>
      </c>
      <c r="H96" s="251" t="s">
        <v>1236</v>
      </c>
      <c r="I96" s="252">
        <v>49</v>
      </c>
      <c r="J96" s="252" t="s">
        <v>1824</v>
      </c>
      <c r="K96" s="252"/>
      <c r="L96" s="252"/>
      <c r="M96" s="252"/>
    </row>
    <row r="97" spans="2:13" ht="27.6">
      <c r="B97" s="251">
        <v>93</v>
      </c>
      <c r="C97" s="252" t="s">
        <v>1825</v>
      </c>
      <c r="D97" s="252" t="s">
        <v>1826</v>
      </c>
      <c r="E97" s="260">
        <v>42885</v>
      </c>
      <c r="F97" s="252" t="s">
        <v>1725</v>
      </c>
      <c r="G97" s="252" t="s">
        <v>1827</v>
      </c>
      <c r="H97" s="251" t="s">
        <v>1800</v>
      </c>
      <c r="I97" s="252">
        <v>92</v>
      </c>
      <c r="J97" s="252" t="s">
        <v>1828</v>
      </c>
      <c r="K97" s="252">
        <v>92</v>
      </c>
      <c r="L97" s="252"/>
      <c r="M97" s="252"/>
    </row>
    <row r="98" spans="2:13" ht="13.9">
      <c r="B98" s="251">
        <v>94</v>
      </c>
      <c r="C98" s="252" t="s">
        <v>1571</v>
      </c>
      <c r="D98" s="252" t="s">
        <v>1585</v>
      </c>
      <c r="E98" s="260">
        <v>42900</v>
      </c>
      <c r="F98" s="252" t="s">
        <v>1725</v>
      </c>
      <c r="G98" s="252" t="s">
        <v>1829</v>
      </c>
      <c r="H98" s="251" t="s">
        <v>1477</v>
      </c>
      <c r="I98" s="252">
        <v>100</v>
      </c>
      <c r="J98" s="252" t="s">
        <v>1469</v>
      </c>
      <c r="K98" s="252"/>
      <c r="L98" s="252"/>
      <c r="M98" s="252"/>
    </row>
    <row r="99" spans="2:13" ht="13.9">
      <c r="B99" s="251">
        <v>95</v>
      </c>
      <c r="C99" s="252" t="s">
        <v>1830</v>
      </c>
      <c r="D99" s="252" t="s">
        <v>1831</v>
      </c>
      <c r="E99" s="260">
        <v>42900</v>
      </c>
      <c r="F99" s="252" t="s">
        <v>1725</v>
      </c>
      <c r="G99" s="252" t="s">
        <v>1832</v>
      </c>
      <c r="H99" s="251" t="s">
        <v>1800</v>
      </c>
      <c r="I99" s="252">
        <v>30</v>
      </c>
      <c r="J99" s="252" t="s">
        <v>1469</v>
      </c>
      <c r="K99" s="252"/>
      <c r="L99" s="252"/>
      <c r="M99" s="252"/>
    </row>
    <row r="100" spans="2:13" ht="27.6">
      <c r="B100" s="251">
        <v>96</v>
      </c>
      <c r="C100" s="252" t="s">
        <v>1833</v>
      </c>
      <c r="D100" s="252" t="s">
        <v>1834</v>
      </c>
      <c r="E100" s="260">
        <v>42909</v>
      </c>
      <c r="F100" s="252" t="s">
        <v>1725</v>
      </c>
      <c r="G100" s="252" t="s">
        <v>1835</v>
      </c>
      <c r="H100" s="251" t="s">
        <v>1626</v>
      </c>
      <c r="I100" s="252">
        <v>65</v>
      </c>
      <c r="J100" s="252" t="s">
        <v>1836</v>
      </c>
      <c r="K100" s="252"/>
      <c r="L100" s="252"/>
      <c r="M100" s="252"/>
    </row>
    <row r="101" spans="2:13" ht="41.45">
      <c r="B101" s="251">
        <v>97</v>
      </c>
      <c r="C101" s="252" t="s">
        <v>1810</v>
      </c>
      <c r="D101" s="252" t="s">
        <v>1837</v>
      </c>
      <c r="E101" s="260">
        <v>42909</v>
      </c>
      <c r="F101" s="252" t="s">
        <v>1725</v>
      </c>
      <c r="G101" s="252" t="s">
        <v>1838</v>
      </c>
      <c r="H101" s="251" t="s">
        <v>1626</v>
      </c>
      <c r="I101" s="252">
        <v>71</v>
      </c>
      <c r="J101" s="252" t="s">
        <v>1839</v>
      </c>
      <c r="K101" s="252"/>
      <c r="L101" s="252"/>
      <c r="M101" s="252"/>
    </row>
    <row r="102" spans="2:13" ht="27.6">
      <c r="B102" s="251">
        <v>98</v>
      </c>
      <c r="C102" s="252" t="s">
        <v>1840</v>
      </c>
      <c r="D102" s="252" t="s">
        <v>1841</v>
      </c>
      <c r="E102" s="260">
        <v>42915</v>
      </c>
      <c r="F102" s="252" t="s">
        <v>1725</v>
      </c>
      <c r="G102" s="252" t="s">
        <v>1842</v>
      </c>
      <c r="H102" s="251" t="s">
        <v>1626</v>
      </c>
      <c r="I102" s="252">
        <v>78.38</v>
      </c>
      <c r="J102" s="252" t="s">
        <v>1843</v>
      </c>
      <c r="K102" s="252"/>
      <c r="L102" s="252"/>
      <c r="M102" s="252"/>
    </row>
    <row r="103" spans="2:13" ht="27.6">
      <c r="B103" s="251">
        <v>99</v>
      </c>
      <c r="C103" s="252" t="s">
        <v>1844</v>
      </c>
      <c r="D103" s="252" t="s">
        <v>1845</v>
      </c>
      <c r="E103" s="260">
        <v>42915</v>
      </c>
      <c r="F103" s="252" t="s">
        <v>1725</v>
      </c>
      <c r="G103" s="252" t="s">
        <v>1846</v>
      </c>
      <c r="H103" s="251" t="s">
        <v>965</v>
      </c>
      <c r="I103" s="252">
        <v>90</v>
      </c>
      <c r="J103" s="252" t="s">
        <v>1469</v>
      </c>
      <c r="K103" s="252"/>
      <c r="L103" s="252"/>
      <c r="M103" s="252"/>
    </row>
    <row r="104" spans="2:13" ht="13.9">
      <c r="B104" s="251">
        <v>100</v>
      </c>
      <c r="C104" s="252" t="s">
        <v>1847</v>
      </c>
      <c r="D104" s="252" t="s">
        <v>1848</v>
      </c>
      <c r="E104" s="260">
        <v>42947</v>
      </c>
      <c r="F104" s="252" t="s">
        <v>1725</v>
      </c>
      <c r="G104" s="252" t="s">
        <v>1849</v>
      </c>
      <c r="H104" s="251" t="s">
        <v>1477</v>
      </c>
      <c r="I104" s="252">
        <v>85</v>
      </c>
      <c r="J104" s="252" t="s">
        <v>1469</v>
      </c>
      <c r="K104" s="252"/>
      <c r="L104" s="252"/>
      <c r="M104" s="252"/>
    </row>
    <row r="105" spans="2:13" ht="41.45">
      <c r="B105" s="251">
        <v>101</v>
      </c>
      <c r="C105" s="252" t="s">
        <v>1850</v>
      </c>
      <c r="D105" s="252" t="s">
        <v>1851</v>
      </c>
      <c r="E105" s="260">
        <v>42947</v>
      </c>
      <c r="F105" s="252" t="s">
        <v>1725</v>
      </c>
      <c r="G105" s="252" t="s">
        <v>1852</v>
      </c>
      <c r="H105" s="251" t="s">
        <v>1626</v>
      </c>
      <c r="I105" s="252">
        <v>90.7</v>
      </c>
      <c r="J105" s="252" t="s">
        <v>1853</v>
      </c>
      <c r="K105" s="252"/>
      <c r="L105" s="252"/>
      <c r="M105" s="252"/>
    </row>
    <row r="106" spans="2:13" ht="27.6">
      <c r="B106" s="251">
        <v>102</v>
      </c>
      <c r="C106" s="252" t="s">
        <v>1854</v>
      </c>
      <c r="D106" s="252" t="s">
        <v>1855</v>
      </c>
      <c r="E106" s="260">
        <v>42947</v>
      </c>
      <c r="F106" s="252" t="s">
        <v>1725</v>
      </c>
      <c r="G106" s="252" t="s">
        <v>1856</v>
      </c>
      <c r="H106" s="251" t="s">
        <v>1626</v>
      </c>
      <c r="I106" s="252">
        <v>40</v>
      </c>
      <c r="J106" s="252" t="s">
        <v>1469</v>
      </c>
      <c r="K106" s="252"/>
      <c r="L106" s="252"/>
      <c r="M106" s="252"/>
    </row>
    <row r="107" spans="2:13" ht="13.9">
      <c r="B107" s="251">
        <v>103</v>
      </c>
      <c r="C107" s="252" t="s">
        <v>1857</v>
      </c>
      <c r="D107" s="252" t="s">
        <v>1858</v>
      </c>
      <c r="E107" s="260">
        <v>42955</v>
      </c>
      <c r="F107" s="252" t="s">
        <v>1725</v>
      </c>
      <c r="G107" s="252" t="s">
        <v>1859</v>
      </c>
      <c r="H107" s="251" t="s">
        <v>965</v>
      </c>
      <c r="I107" s="252">
        <v>52</v>
      </c>
      <c r="J107" s="252" t="s">
        <v>1469</v>
      </c>
      <c r="K107" s="252"/>
      <c r="L107" s="252"/>
      <c r="M107" s="252"/>
    </row>
    <row r="108" spans="2:13" ht="27.6">
      <c r="B108" s="251">
        <v>104</v>
      </c>
      <c r="C108" s="252" t="s">
        <v>1860</v>
      </c>
      <c r="D108" s="252" t="s">
        <v>1861</v>
      </c>
      <c r="E108" s="260">
        <v>42957</v>
      </c>
      <c r="F108" s="252" t="s">
        <v>1725</v>
      </c>
      <c r="G108" s="252" t="s">
        <v>1862</v>
      </c>
      <c r="H108" s="251" t="s">
        <v>965</v>
      </c>
      <c r="I108" s="252">
        <v>80</v>
      </c>
      <c r="J108" s="252" t="s">
        <v>1863</v>
      </c>
      <c r="K108" s="252"/>
      <c r="L108" s="252"/>
      <c r="M108" s="252"/>
    </row>
    <row r="109" spans="2:13" ht="27.6">
      <c r="B109" s="251">
        <v>105</v>
      </c>
      <c r="C109" s="252" t="s">
        <v>1660</v>
      </c>
      <c r="D109" s="252" t="s">
        <v>1864</v>
      </c>
      <c r="E109" s="260">
        <v>42957</v>
      </c>
      <c r="F109" s="252" t="s">
        <v>1725</v>
      </c>
      <c r="G109" s="252" t="s">
        <v>1865</v>
      </c>
      <c r="H109" s="251" t="s">
        <v>1626</v>
      </c>
      <c r="I109" s="252">
        <v>100</v>
      </c>
      <c r="J109" s="252" t="s">
        <v>1866</v>
      </c>
      <c r="K109" s="252">
        <v>100</v>
      </c>
      <c r="L109" s="252"/>
      <c r="M109" s="252"/>
    </row>
    <row r="110" spans="2:13" ht="45.75" customHeight="1">
      <c r="B110" s="251">
        <v>106</v>
      </c>
      <c r="C110" s="252" t="s">
        <v>1660</v>
      </c>
      <c r="D110" s="252" t="s">
        <v>1867</v>
      </c>
      <c r="E110" s="260">
        <v>42957</v>
      </c>
      <c r="F110" s="252" t="s">
        <v>1725</v>
      </c>
      <c r="G110" s="252" t="s">
        <v>1868</v>
      </c>
      <c r="H110" s="251" t="s">
        <v>965</v>
      </c>
      <c r="I110" s="252">
        <v>100</v>
      </c>
      <c r="J110" s="252" t="s">
        <v>1869</v>
      </c>
      <c r="K110" s="252"/>
      <c r="L110" s="252"/>
      <c r="M110" s="252"/>
    </row>
    <row r="111" spans="2:13" ht="13.9">
      <c r="B111" s="251">
        <v>107</v>
      </c>
      <c r="C111" s="252" t="s">
        <v>1660</v>
      </c>
      <c r="D111" s="252" t="s">
        <v>1870</v>
      </c>
      <c r="E111" s="260">
        <v>42957</v>
      </c>
      <c r="F111" s="252" t="s">
        <v>1725</v>
      </c>
      <c r="G111" s="252" t="s">
        <v>1871</v>
      </c>
      <c r="H111" s="251" t="s">
        <v>1626</v>
      </c>
      <c r="I111" s="252">
        <v>34</v>
      </c>
      <c r="J111" s="252" t="s">
        <v>1469</v>
      </c>
      <c r="K111" s="252"/>
      <c r="L111" s="252"/>
      <c r="M111" s="252"/>
    </row>
    <row r="112" spans="2:13" ht="13.9">
      <c r="B112" s="251">
        <v>108</v>
      </c>
      <c r="C112" s="252" t="s">
        <v>1872</v>
      </c>
      <c r="D112" s="252" t="s">
        <v>1873</v>
      </c>
      <c r="E112" s="260">
        <v>42957</v>
      </c>
      <c r="F112" s="252" t="s">
        <v>1725</v>
      </c>
      <c r="G112" s="252" t="s">
        <v>1874</v>
      </c>
      <c r="H112" s="251" t="s">
        <v>839</v>
      </c>
      <c r="I112" s="252">
        <v>30</v>
      </c>
      <c r="J112" s="252" t="s">
        <v>1469</v>
      </c>
      <c r="K112" s="252"/>
      <c r="L112" s="252"/>
      <c r="M112" s="252"/>
    </row>
    <row r="113" spans="2:13" ht="33" customHeight="1">
      <c r="B113" s="251">
        <v>109</v>
      </c>
      <c r="C113" s="252" t="s">
        <v>1872</v>
      </c>
      <c r="D113" s="252" t="s">
        <v>1875</v>
      </c>
      <c r="E113" s="260">
        <v>42957</v>
      </c>
      <c r="F113" s="252" t="s">
        <v>1725</v>
      </c>
      <c r="G113" s="252" t="s">
        <v>1876</v>
      </c>
      <c r="H113" s="251" t="s">
        <v>839</v>
      </c>
      <c r="I113" s="252">
        <v>96.5</v>
      </c>
      <c r="J113" s="252" t="s">
        <v>1469</v>
      </c>
      <c r="K113" s="252"/>
      <c r="L113" s="252"/>
      <c r="M113" s="252"/>
    </row>
    <row r="114" spans="2:13" ht="30" customHeight="1">
      <c r="B114" s="251">
        <v>110</v>
      </c>
      <c r="C114" s="252" t="s">
        <v>1877</v>
      </c>
      <c r="D114" s="252" t="s">
        <v>1878</v>
      </c>
      <c r="E114" s="260">
        <v>42961</v>
      </c>
      <c r="F114" s="252" t="s">
        <v>1467</v>
      </c>
      <c r="G114" s="252" t="s">
        <v>1879</v>
      </c>
      <c r="H114" s="251" t="s">
        <v>1626</v>
      </c>
      <c r="I114" s="252">
        <v>35</v>
      </c>
      <c r="J114" s="252" t="s">
        <v>1469</v>
      </c>
      <c r="K114" s="252"/>
      <c r="L114" s="252"/>
      <c r="M114" s="252"/>
    </row>
    <row r="115" spans="2:13" ht="27.75" customHeight="1">
      <c r="B115" s="251">
        <v>111</v>
      </c>
      <c r="C115" s="252" t="s">
        <v>1880</v>
      </c>
      <c r="D115" s="252" t="s">
        <v>1881</v>
      </c>
      <c r="E115" s="260">
        <v>42961</v>
      </c>
      <c r="F115" s="252" t="s">
        <v>1467</v>
      </c>
      <c r="G115" s="252" t="s">
        <v>1882</v>
      </c>
      <c r="H115" s="251" t="s">
        <v>1491</v>
      </c>
      <c r="I115" s="252">
        <v>29</v>
      </c>
      <c r="J115" s="252" t="s">
        <v>1469</v>
      </c>
      <c r="K115" s="252"/>
      <c r="L115" s="252"/>
      <c r="M115" s="252"/>
    </row>
    <row r="116" spans="2:13" ht="39.75" customHeight="1">
      <c r="B116" s="251">
        <v>112</v>
      </c>
      <c r="C116" s="252" t="s">
        <v>1660</v>
      </c>
      <c r="D116" s="252" t="s">
        <v>1883</v>
      </c>
      <c r="E116" s="260">
        <v>42969</v>
      </c>
      <c r="F116" s="252" t="s">
        <v>1725</v>
      </c>
      <c r="G116" s="252" t="s">
        <v>1884</v>
      </c>
      <c r="H116" s="251" t="s">
        <v>1236</v>
      </c>
      <c r="I116" s="252">
        <v>100</v>
      </c>
      <c r="J116" s="252" t="s">
        <v>1885</v>
      </c>
      <c r="K116" s="252"/>
      <c r="L116" s="252"/>
      <c r="M116" s="252"/>
    </row>
    <row r="117" spans="2:13" ht="36" customHeight="1">
      <c r="B117" s="251">
        <v>113</v>
      </c>
      <c r="C117" s="252" t="s">
        <v>1886</v>
      </c>
      <c r="D117" s="252" t="s">
        <v>1887</v>
      </c>
      <c r="E117" s="260">
        <v>42997</v>
      </c>
      <c r="F117" s="252" t="s">
        <v>1725</v>
      </c>
      <c r="G117" s="252" t="s">
        <v>1888</v>
      </c>
      <c r="H117" s="251" t="s">
        <v>1626</v>
      </c>
      <c r="I117" s="252">
        <v>75</v>
      </c>
      <c r="J117" s="252" t="s">
        <v>1889</v>
      </c>
      <c r="K117" s="252"/>
      <c r="L117" s="252"/>
      <c r="M117" s="252"/>
    </row>
    <row r="118" spans="2:13" ht="30" customHeight="1">
      <c r="B118" s="251">
        <v>114</v>
      </c>
      <c r="C118" s="252" t="s">
        <v>1890</v>
      </c>
      <c r="D118" s="252" t="s">
        <v>1891</v>
      </c>
      <c r="E118" s="260">
        <v>42997</v>
      </c>
      <c r="F118" s="252" t="s">
        <v>1725</v>
      </c>
      <c r="G118" s="252" t="s">
        <v>1892</v>
      </c>
      <c r="H118" s="251" t="s">
        <v>1483</v>
      </c>
      <c r="I118" s="252">
        <v>100</v>
      </c>
      <c r="J118" s="252" t="s">
        <v>1893</v>
      </c>
      <c r="K118" s="252"/>
      <c r="L118" s="252"/>
      <c r="M118" s="252"/>
    </row>
    <row r="119" spans="2:13" ht="35.25" customHeight="1">
      <c r="B119" s="251">
        <v>115</v>
      </c>
      <c r="C119" s="252" t="s">
        <v>1894</v>
      </c>
      <c r="D119" s="252" t="s">
        <v>1895</v>
      </c>
      <c r="E119" s="260">
        <v>42997</v>
      </c>
      <c r="F119" s="252" t="s">
        <v>1725</v>
      </c>
      <c r="G119" s="252" t="s">
        <v>1896</v>
      </c>
      <c r="H119" s="251" t="s">
        <v>1483</v>
      </c>
      <c r="I119" s="252">
        <v>100</v>
      </c>
      <c r="J119" s="252" t="s">
        <v>1897</v>
      </c>
      <c r="K119" s="252">
        <v>100</v>
      </c>
      <c r="L119" s="252"/>
      <c r="M119" s="252"/>
    </row>
    <row r="120" spans="2:13" ht="71.099999999999994" customHeight="1">
      <c r="B120" s="251">
        <v>116</v>
      </c>
      <c r="C120" s="252" t="s">
        <v>1898</v>
      </c>
      <c r="D120" s="252" t="s">
        <v>1899</v>
      </c>
      <c r="E120" s="260">
        <v>43006</v>
      </c>
      <c r="F120" s="252" t="s">
        <v>1725</v>
      </c>
      <c r="G120" s="252" t="s">
        <v>1900</v>
      </c>
      <c r="H120" s="251" t="s">
        <v>1491</v>
      </c>
      <c r="I120" s="252">
        <v>52</v>
      </c>
      <c r="J120" s="252" t="s">
        <v>1901</v>
      </c>
      <c r="K120" s="252"/>
      <c r="L120" s="252"/>
      <c r="M120" s="252" t="s">
        <v>1902</v>
      </c>
    </row>
    <row r="121" spans="2:13" ht="21" customHeight="1">
      <c r="B121" s="251">
        <v>117</v>
      </c>
      <c r="C121" s="252" t="s">
        <v>1903</v>
      </c>
      <c r="D121" s="252" t="s">
        <v>1904</v>
      </c>
      <c r="E121" s="260">
        <v>42970</v>
      </c>
      <c r="F121" s="252" t="s">
        <v>1725</v>
      </c>
      <c r="G121" s="252" t="s">
        <v>1905</v>
      </c>
      <c r="H121" s="251" t="s">
        <v>1626</v>
      </c>
      <c r="I121" s="252">
        <v>70</v>
      </c>
      <c r="J121" s="252" t="s">
        <v>1469</v>
      </c>
      <c r="K121" s="252"/>
      <c r="L121" s="252"/>
      <c r="M121" s="252"/>
    </row>
    <row r="122" spans="2:13" ht="46.5" customHeight="1">
      <c r="B122" s="251">
        <v>118</v>
      </c>
      <c r="C122" s="252" t="s">
        <v>1903</v>
      </c>
      <c r="D122" s="252" t="s">
        <v>1906</v>
      </c>
      <c r="E122" s="260">
        <v>42970</v>
      </c>
      <c r="F122" s="252" t="s">
        <v>1725</v>
      </c>
      <c r="G122" s="252" t="s">
        <v>1907</v>
      </c>
      <c r="H122" s="251" t="s">
        <v>1483</v>
      </c>
      <c r="I122" s="252">
        <v>82.7</v>
      </c>
      <c r="J122" s="252" t="s">
        <v>1908</v>
      </c>
      <c r="K122" s="252"/>
      <c r="L122" s="252"/>
      <c r="M122" s="252"/>
    </row>
    <row r="123" spans="2:13" ht="47.25" customHeight="1">
      <c r="B123" s="251">
        <v>119</v>
      </c>
      <c r="C123" s="252" t="s">
        <v>1903</v>
      </c>
      <c r="D123" s="252" t="s">
        <v>1909</v>
      </c>
      <c r="E123" s="260">
        <v>42970</v>
      </c>
      <c r="F123" s="252" t="s">
        <v>1725</v>
      </c>
      <c r="G123" s="252" t="s">
        <v>1910</v>
      </c>
      <c r="H123" s="251" t="s">
        <v>1483</v>
      </c>
      <c r="I123" s="252">
        <v>38.1</v>
      </c>
      <c r="J123" s="252" t="s">
        <v>1911</v>
      </c>
      <c r="K123" s="252"/>
      <c r="L123" s="252"/>
      <c r="M123" s="252"/>
    </row>
    <row r="124" spans="2:13" ht="21.75" customHeight="1">
      <c r="B124" s="251">
        <v>120</v>
      </c>
      <c r="C124" s="252" t="s">
        <v>1912</v>
      </c>
      <c r="D124" s="252" t="s">
        <v>1913</v>
      </c>
      <c r="E124" s="260">
        <v>43025</v>
      </c>
      <c r="F124" s="252" t="s">
        <v>1725</v>
      </c>
      <c r="G124" s="252" t="s">
        <v>1914</v>
      </c>
      <c r="H124" s="251" t="s">
        <v>965</v>
      </c>
      <c r="I124" s="252">
        <v>70</v>
      </c>
      <c r="J124" s="252" t="s">
        <v>1469</v>
      </c>
      <c r="K124" s="252"/>
      <c r="L124" s="252"/>
      <c r="M124" s="252"/>
    </row>
    <row r="125" spans="2:13" ht="39.6" customHeight="1">
      <c r="B125" s="251">
        <v>121</v>
      </c>
      <c r="C125" s="252" t="s">
        <v>1474</v>
      </c>
      <c r="D125" s="252" t="s">
        <v>1915</v>
      </c>
      <c r="E125" s="260">
        <v>43005</v>
      </c>
      <c r="F125" s="252" t="s">
        <v>1467</v>
      </c>
      <c r="G125" s="252" t="s">
        <v>1916</v>
      </c>
      <c r="H125" s="251" t="s">
        <v>839</v>
      </c>
      <c r="I125" s="252">
        <v>210</v>
      </c>
      <c r="J125" s="252" t="s">
        <v>1469</v>
      </c>
      <c r="K125" s="252"/>
      <c r="L125" s="252"/>
      <c r="M125" s="252"/>
    </row>
    <row r="126" spans="2:13" ht="43.35" customHeight="1">
      <c r="B126" s="251">
        <v>122</v>
      </c>
      <c r="C126" s="252" t="s">
        <v>1917</v>
      </c>
      <c r="D126" s="252" t="s">
        <v>1918</v>
      </c>
      <c r="E126" s="260">
        <v>43006</v>
      </c>
      <c r="F126" s="252" t="s">
        <v>1725</v>
      </c>
      <c r="G126" s="252" t="s">
        <v>1919</v>
      </c>
      <c r="H126" s="251" t="s">
        <v>965</v>
      </c>
      <c r="I126" s="252">
        <v>99.89</v>
      </c>
      <c r="J126" s="252" t="s">
        <v>1920</v>
      </c>
      <c r="K126" s="252">
        <v>99.89</v>
      </c>
      <c r="L126" s="252"/>
      <c r="M126" s="252"/>
    </row>
    <row r="127" spans="2:13" ht="52.5" customHeight="1">
      <c r="B127" s="251">
        <v>123</v>
      </c>
      <c r="C127" s="252" t="s">
        <v>1921</v>
      </c>
      <c r="D127" s="252" t="s">
        <v>1922</v>
      </c>
      <c r="E127" s="260">
        <v>43073</v>
      </c>
      <c r="F127" s="252" t="s">
        <v>1725</v>
      </c>
      <c r="G127" s="252" t="s">
        <v>1923</v>
      </c>
      <c r="H127" s="251" t="s">
        <v>1626</v>
      </c>
      <c r="I127" s="252">
        <v>12</v>
      </c>
      <c r="J127" s="252" t="s">
        <v>1924</v>
      </c>
      <c r="K127" s="252">
        <v>12</v>
      </c>
      <c r="L127" s="252"/>
      <c r="M127" s="252"/>
    </row>
    <row r="128" spans="2:13" ht="32.25" customHeight="1">
      <c r="B128" s="251">
        <v>124</v>
      </c>
      <c r="C128" s="252" t="s">
        <v>1925</v>
      </c>
      <c r="D128" s="252" t="s">
        <v>1926</v>
      </c>
      <c r="E128" s="260">
        <v>43075</v>
      </c>
      <c r="F128" s="252" t="s">
        <v>1725</v>
      </c>
      <c r="G128" s="252" t="s">
        <v>1927</v>
      </c>
      <c r="H128" s="251" t="s">
        <v>1626</v>
      </c>
      <c r="I128" s="252">
        <v>28</v>
      </c>
      <c r="J128" s="252" t="s">
        <v>1469</v>
      </c>
      <c r="K128" s="252"/>
      <c r="L128" s="252"/>
      <c r="M128" s="252"/>
    </row>
    <row r="129" spans="2:13" ht="36.75" customHeight="1">
      <c r="B129" s="251">
        <v>125</v>
      </c>
      <c r="C129" s="252" t="s">
        <v>1928</v>
      </c>
      <c r="D129" s="252" t="s">
        <v>1929</v>
      </c>
      <c r="E129" s="260">
        <v>43083</v>
      </c>
      <c r="F129" s="252" t="s">
        <v>1725</v>
      </c>
      <c r="G129" s="252" t="s">
        <v>1930</v>
      </c>
      <c r="H129" s="251" t="s">
        <v>1236</v>
      </c>
      <c r="I129" s="252">
        <v>22</v>
      </c>
      <c r="J129" s="252" t="s">
        <v>1469</v>
      </c>
      <c r="K129" s="252"/>
      <c r="L129" s="252"/>
      <c r="M129" s="252"/>
    </row>
    <row r="130" spans="2:13" ht="44.25" customHeight="1">
      <c r="B130" s="251">
        <v>126</v>
      </c>
      <c r="C130" s="252" t="s">
        <v>1810</v>
      </c>
      <c r="D130" s="252" t="s">
        <v>1931</v>
      </c>
      <c r="E130" s="260">
        <v>43098</v>
      </c>
      <c r="F130" s="252" t="s">
        <v>1467</v>
      </c>
      <c r="G130" s="252" t="s">
        <v>1932</v>
      </c>
      <c r="H130" s="251" t="s">
        <v>1626</v>
      </c>
      <c r="I130" s="252">
        <v>100</v>
      </c>
      <c r="J130" s="252" t="s">
        <v>1933</v>
      </c>
      <c r="K130" s="252"/>
      <c r="L130" s="252"/>
      <c r="M130" s="252"/>
    </row>
    <row r="131" spans="2:13" s="261" customFormat="1" ht="44.25" customHeight="1">
      <c r="B131" s="251">
        <v>127</v>
      </c>
      <c r="C131" s="252" t="s">
        <v>1934</v>
      </c>
      <c r="D131" s="252" t="s">
        <v>1935</v>
      </c>
      <c r="E131" s="260">
        <v>43152</v>
      </c>
      <c r="F131" s="252" t="s">
        <v>1725</v>
      </c>
      <c r="G131" s="252" t="s">
        <v>1936</v>
      </c>
      <c r="H131" s="251" t="s">
        <v>1626</v>
      </c>
      <c r="I131" s="252">
        <v>24</v>
      </c>
      <c r="J131" s="252" t="s">
        <v>1937</v>
      </c>
      <c r="K131" s="252">
        <v>24</v>
      </c>
      <c r="L131" s="252"/>
      <c r="M131" s="252"/>
    </row>
    <row r="132" spans="2:13" ht="41.45">
      <c r="B132" s="251">
        <v>128</v>
      </c>
      <c r="C132" s="252" t="s">
        <v>1938</v>
      </c>
      <c r="D132" s="252" t="s">
        <v>1939</v>
      </c>
      <c r="E132" s="260">
        <v>43152</v>
      </c>
      <c r="F132" s="252" t="s">
        <v>1725</v>
      </c>
      <c r="G132" s="252" t="s">
        <v>1940</v>
      </c>
      <c r="H132" s="251" t="s">
        <v>1615</v>
      </c>
      <c r="I132" s="252">
        <v>100</v>
      </c>
      <c r="J132" s="252" t="s">
        <v>1941</v>
      </c>
      <c r="K132" s="252">
        <v>100</v>
      </c>
      <c r="L132" s="252"/>
      <c r="M132" s="252"/>
    </row>
    <row r="133" spans="2:13" ht="41.25" customHeight="1">
      <c r="B133" s="251">
        <v>129</v>
      </c>
      <c r="C133" s="252" t="s">
        <v>1942</v>
      </c>
      <c r="D133" s="252" t="s">
        <v>1943</v>
      </c>
      <c r="E133" s="260">
        <v>43152</v>
      </c>
      <c r="F133" s="252" t="s">
        <v>1725</v>
      </c>
      <c r="G133" s="252" t="s">
        <v>1944</v>
      </c>
      <c r="H133" s="251" t="s">
        <v>1236</v>
      </c>
      <c r="I133" s="252">
        <v>75</v>
      </c>
      <c r="J133" s="252" t="s">
        <v>1945</v>
      </c>
      <c r="K133" s="252"/>
      <c r="L133" s="252"/>
      <c r="M133" s="252"/>
    </row>
    <row r="134" spans="2:13" ht="15.6" customHeight="1">
      <c r="B134" s="251">
        <v>130</v>
      </c>
      <c r="C134" s="252" t="s">
        <v>1946</v>
      </c>
      <c r="D134" s="252" t="s">
        <v>1947</v>
      </c>
      <c r="E134" s="260">
        <v>43152</v>
      </c>
      <c r="F134" s="252" t="s">
        <v>1725</v>
      </c>
      <c r="G134" s="252" t="s">
        <v>1765</v>
      </c>
      <c r="H134" s="251" t="s">
        <v>1626</v>
      </c>
      <c r="I134" s="252">
        <v>45</v>
      </c>
      <c r="J134" s="252" t="s">
        <v>1469</v>
      </c>
      <c r="K134" s="252"/>
      <c r="L134" s="252"/>
      <c r="M134" s="252"/>
    </row>
    <row r="135" spans="2:13" ht="15.75" customHeight="1">
      <c r="B135" s="251">
        <v>131</v>
      </c>
      <c r="C135" s="252" t="s">
        <v>1948</v>
      </c>
      <c r="D135" s="252" t="s">
        <v>1949</v>
      </c>
      <c r="E135" s="260">
        <v>43160</v>
      </c>
      <c r="F135" s="252" t="s">
        <v>1725</v>
      </c>
      <c r="G135" s="252" t="s">
        <v>1950</v>
      </c>
      <c r="H135" s="251" t="s">
        <v>965</v>
      </c>
      <c r="I135" s="252">
        <v>37</v>
      </c>
      <c r="J135" s="252"/>
      <c r="K135" s="252"/>
      <c r="L135" s="252"/>
      <c r="M135" s="252"/>
    </row>
    <row r="136" spans="2:13" ht="51.6" customHeight="1">
      <c r="B136" s="251">
        <v>132</v>
      </c>
      <c r="C136" s="252" t="s">
        <v>1951</v>
      </c>
      <c r="D136" s="252" t="s">
        <v>1952</v>
      </c>
      <c r="E136" s="260">
        <v>43160</v>
      </c>
      <c r="F136" s="252" t="s">
        <v>1725</v>
      </c>
      <c r="G136" s="252" t="s">
        <v>1953</v>
      </c>
      <c r="H136" s="251" t="s">
        <v>1477</v>
      </c>
      <c r="I136" s="252">
        <v>100</v>
      </c>
      <c r="J136" s="252" t="s">
        <v>1954</v>
      </c>
      <c r="K136" s="252">
        <v>85</v>
      </c>
      <c r="L136" s="252"/>
      <c r="M136" s="252" t="s">
        <v>1955</v>
      </c>
    </row>
    <row r="137" spans="2:13" ht="42.75" customHeight="1">
      <c r="B137" s="251">
        <v>133</v>
      </c>
      <c r="C137" s="252" t="s">
        <v>1956</v>
      </c>
      <c r="D137" s="252" t="s">
        <v>1957</v>
      </c>
      <c r="E137" s="260">
        <v>43160</v>
      </c>
      <c r="F137" s="252" t="s">
        <v>1725</v>
      </c>
      <c r="G137" s="252" t="s">
        <v>1958</v>
      </c>
      <c r="H137" s="251" t="s">
        <v>1236</v>
      </c>
      <c r="I137" s="252">
        <v>27.4</v>
      </c>
      <c r="J137" s="252" t="s">
        <v>1959</v>
      </c>
      <c r="K137" s="252">
        <v>27.4</v>
      </c>
      <c r="L137" s="252"/>
      <c r="M137" s="252"/>
    </row>
    <row r="138" spans="2:13" ht="62.25" customHeight="1">
      <c r="B138" s="251">
        <v>134</v>
      </c>
      <c r="C138" s="252" t="s">
        <v>1504</v>
      </c>
      <c r="D138" s="252" t="s">
        <v>1960</v>
      </c>
      <c r="E138" s="260">
        <v>43160</v>
      </c>
      <c r="F138" s="252" t="s">
        <v>1725</v>
      </c>
      <c r="G138" s="252" t="s">
        <v>1961</v>
      </c>
      <c r="H138" s="251" t="s">
        <v>1626</v>
      </c>
      <c r="I138" s="252">
        <v>40</v>
      </c>
      <c r="J138" s="252" t="s">
        <v>1962</v>
      </c>
      <c r="K138" s="252"/>
      <c r="L138" s="252"/>
      <c r="M138" s="252" t="s">
        <v>1963</v>
      </c>
    </row>
    <row r="139" spans="2:13" ht="23.25" customHeight="1">
      <c r="B139" s="251">
        <v>135</v>
      </c>
      <c r="C139" s="252" t="s">
        <v>1964</v>
      </c>
      <c r="D139" s="252" t="s">
        <v>1965</v>
      </c>
      <c r="E139" s="260">
        <v>43160</v>
      </c>
      <c r="F139" s="252" t="s">
        <v>1725</v>
      </c>
      <c r="G139" s="252" t="s">
        <v>1966</v>
      </c>
      <c r="H139" s="251" t="s">
        <v>965</v>
      </c>
      <c r="I139" s="252">
        <v>55</v>
      </c>
      <c r="J139" s="252"/>
      <c r="K139" s="252"/>
      <c r="L139" s="252"/>
      <c r="M139" s="252"/>
    </row>
    <row r="140" spans="2:13" ht="36.75" customHeight="1">
      <c r="B140" s="251">
        <v>136</v>
      </c>
      <c r="C140" s="252" t="s">
        <v>1967</v>
      </c>
      <c r="D140" s="252" t="s">
        <v>1968</v>
      </c>
      <c r="E140" s="260">
        <v>43161</v>
      </c>
      <c r="F140" s="252" t="s">
        <v>1725</v>
      </c>
      <c r="G140" s="252" t="s">
        <v>1969</v>
      </c>
      <c r="H140" s="251" t="s">
        <v>1483</v>
      </c>
      <c r="I140" s="252">
        <v>75</v>
      </c>
      <c r="J140" s="252" t="s">
        <v>1970</v>
      </c>
      <c r="K140" s="252"/>
      <c r="L140" s="252"/>
      <c r="M140" s="252"/>
    </row>
    <row r="141" spans="2:13" ht="43.5" customHeight="1">
      <c r="B141" s="251">
        <v>137</v>
      </c>
      <c r="C141" s="252" t="s">
        <v>1971</v>
      </c>
      <c r="D141" s="252" t="s">
        <v>1972</v>
      </c>
      <c r="E141" s="260">
        <v>43180</v>
      </c>
      <c r="F141" s="252" t="s">
        <v>1725</v>
      </c>
      <c r="G141" s="252" t="s">
        <v>1973</v>
      </c>
      <c r="H141" s="251" t="s">
        <v>965</v>
      </c>
      <c r="I141" s="252">
        <v>54</v>
      </c>
      <c r="J141" s="252" t="s">
        <v>1974</v>
      </c>
      <c r="K141" s="252">
        <v>54</v>
      </c>
      <c r="L141" s="252"/>
      <c r="M141" s="252"/>
    </row>
    <row r="142" spans="2:13" ht="41.25" customHeight="1">
      <c r="B142" s="251">
        <v>138</v>
      </c>
      <c r="C142" s="252" t="s">
        <v>1975</v>
      </c>
      <c r="D142" s="252" t="s">
        <v>1976</v>
      </c>
      <c r="E142" s="260">
        <v>43196</v>
      </c>
      <c r="F142" s="252" t="s">
        <v>1725</v>
      </c>
      <c r="G142" s="252" t="s">
        <v>1977</v>
      </c>
      <c r="H142" s="251" t="s">
        <v>1236</v>
      </c>
      <c r="I142" s="252">
        <v>45</v>
      </c>
      <c r="J142" s="252" t="s">
        <v>1978</v>
      </c>
      <c r="K142" s="252"/>
      <c r="L142" s="252"/>
      <c r="M142" s="252"/>
    </row>
    <row r="143" spans="2:13" ht="13.9">
      <c r="B143" s="251">
        <v>139</v>
      </c>
      <c r="C143" s="252" t="s">
        <v>1979</v>
      </c>
      <c r="D143" s="252" t="s">
        <v>1980</v>
      </c>
      <c r="E143" s="260">
        <v>43203</v>
      </c>
      <c r="F143" s="252" t="s">
        <v>1725</v>
      </c>
      <c r="G143" s="252" t="s">
        <v>1981</v>
      </c>
      <c r="H143" s="251" t="s">
        <v>1236</v>
      </c>
      <c r="I143" s="252">
        <v>55</v>
      </c>
      <c r="J143" s="252" t="s">
        <v>1469</v>
      </c>
      <c r="K143" s="252"/>
      <c r="L143" s="252"/>
      <c r="M143" s="252"/>
    </row>
    <row r="144" spans="2:13" ht="55.15">
      <c r="B144" s="251">
        <v>140</v>
      </c>
      <c r="C144" s="252" t="s">
        <v>1979</v>
      </c>
      <c r="D144" s="252" t="s">
        <v>1982</v>
      </c>
      <c r="E144" s="260">
        <v>43568</v>
      </c>
      <c r="F144" s="252" t="s">
        <v>1725</v>
      </c>
      <c r="G144" s="252" t="s">
        <v>1983</v>
      </c>
      <c r="H144" s="251" t="s">
        <v>1236</v>
      </c>
      <c r="I144" s="252">
        <v>65</v>
      </c>
      <c r="J144" s="252" t="s">
        <v>1469</v>
      </c>
      <c r="K144" s="252"/>
      <c r="L144" s="252"/>
      <c r="M144" s="252" t="s">
        <v>1984</v>
      </c>
    </row>
    <row r="145" spans="2:13" ht="13.9">
      <c r="B145" s="251">
        <v>141</v>
      </c>
      <c r="C145" s="252" t="s">
        <v>1985</v>
      </c>
      <c r="D145" s="252" t="s">
        <v>1986</v>
      </c>
      <c r="E145" s="260">
        <v>43203</v>
      </c>
      <c r="F145" s="252" t="s">
        <v>1725</v>
      </c>
      <c r="G145" s="252" t="s">
        <v>1987</v>
      </c>
      <c r="H145" s="251" t="s">
        <v>965</v>
      </c>
      <c r="I145" s="252">
        <v>16</v>
      </c>
      <c r="J145" s="252"/>
      <c r="K145" s="252"/>
      <c r="L145" s="252"/>
      <c r="M145" s="252"/>
    </row>
    <row r="146" spans="2:13" ht="41.45">
      <c r="B146" s="251">
        <v>142</v>
      </c>
      <c r="C146" s="252" t="s">
        <v>1988</v>
      </c>
      <c r="D146" s="252" t="s">
        <v>1989</v>
      </c>
      <c r="E146" s="260">
        <v>43222</v>
      </c>
      <c r="F146" s="252" t="s">
        <v>1725</v>
      </c>
      <c r="G146" s="252" t="s">
        <v>1990</v>
      </c>
      <c r="H146" s="251" t="s">
        <v>1477</v>
      </c>
      <c r="I146" s="252">
        <v>28</v>
      </c>
      <c r="J146" s="252" t="s">
        <v>1991</v>
      </c>
      <c r="K146" s="252"/>
      <c r="L146" s="252"/>
      <c r="M146" s="252"/>
    </row>
    <row r="147" spans="2:13" ht="27.6">
      <c r="B147" s="251">
        <v>143</v>
      </c>
      <c r="C147" s="252" t="s">
        <v>1992</v>
      </c>
      <c r="D147" s="252" t="s">
        <v>1993</v>
      </c>
      <c r="E147" s="260">
        <v>43222</v>
      </c>
      <c r="F147" s="252" t="s">
        <v>1725</v>
      </c>
      <c r="G147" s="252" t="s">
        <v>1994</v>
      </c>
      <c r="H147" s="251" t="s">
        <v>1236</v>
      </c>
      <c r="I147" s="252">
        <v>99.8</v>
      </c>
      <c r="J147" s="252" t="s">
        <v>1469</v>
      </c>
      <c r="K147" s="252"/>
      <c r="L147" s="252"/>
      <c r="M147" s="252"/>
    </row>
    <row r="148" spans="2:13" ht="27.6">
      <c r="B148" s="251">
        <v>144</v>
      </c>
      <c r="C148" s="252" t="s">
        <v>1995</v>
      </c>
      <c r="D148" s="252" t="s">
        <v>1996</v>
      </c>
      <c r="E148" s="260">
        <v>43236</v>
      </c>
      <c r="F148" s="252" t="s">
        <v>1725</v>
      </c>
      <c r="G148" s="252" t="s">
        <v>1997</v>
      </c>
      <c r="H148" s="251" t="s">
        <v>1477</v>
      </c>
      <c r="I148" s="252">
        <v>76</v>
      </c>
      <c r="J148" s="252" t="s">
        <v>1469</v>
      </c>
      <c r="K148" s="252"/>
      <c r="L148" s="252"/>
      <c r="M148" s="252"/>
    </row>
    <row r="149" spans="2:13" ht="27.6">
      <c r="B149" s="251">
        <v>145</v>
      </c>
      <c r="C149" s="252" t="s">
        <v>1995</v>
      </c>
      <c r="D149" s="252" t="s">
        <v>1998</v>
      </c>
      <c r="E149" s="260">
        <v>43236</v>
      </c>
      <c r="F149" s="252" t="s">
        <v>1725</v>
      </c>
      <c r="G149" s="252" t="s">
        <v>1999</v>
      </c>
      <c r="H149" s="251" t="s">
        <v>1477</v>
      </c>
      <c r="I149" s="252">
        <v>100</v>
      </c>
      <c r="J149" s="252" t="s">
        <v>1469</v>
      </c>
      <c r="K149" s="252"/>
      <c r="L149" s="252"/>
      <c r="M149" s="252"/>
    </row>
    <row r="150" spans="2:13" ht="82.9">
      <c r="B150" s="251">
        <v>146</v>
      </c>
      <c r="C150" s="252" t="s">
        <v>1504</v>
      </c>
      <c r="D150" s="252" t="s">
        <v>2000</v>
      </c>
      <c r="E150" s="260">
        <v>43243</v>
      </c>
      <c r="F150" s="252" t="s">
        <v>1725</v>
      </c>
      <c r="G150" s="252" t="s">
        <v>1969</v>
      </c>
      <c r="H150" s="251" t="s">
        <v>1626</v>
      </c>
      <c r="I150" s="252">
        <v>75</v>
      </c>
      <c r="J150" s="252" t="s">
        <v>2001</v>
      </c>
      <c r="K150" s="252"/>
      <c r="L150" s="252"/>
      <c r="M150" s="252" t="s">
        <v>2002</v>
      </c>
    </row>
    <row r="151" spans="2:13" ht="41.45">
      <c r="B151" s="251">
        <v>147</v>
      </c>
      <c r="C151" s="252" t="s">
        <v>2003</v>
      </c>
      <c r="D151" s="252" t="s">
        <v>2004</v>
      </c>
      <c r="E151" s="260">
        <v>43244</v>
      </c>
      <c r="F151" s="252" t="s">
        <v>1725</v>
      </c>
      <c r="G151" s="252" t="s">
        <v>2005</v>
      </c>
      <c r="H151" s="251" t="s">
        <v>1626</v>
      </c>
      <c r="I151" s="252">
        <v>20</v>
      </c>
      <c r="J151" s="252" t="s">
        <v>2006</v>
      </c>
      <c r="K151" s="252"/>
      <c r="L151" s="252"/>
      <c r="M151" s="252"/>
    </row>
    <row r="152" spans="2:13" ht="41.45">
      <c r="B152" s="251">
        <v>148</v>
      </c>
      <c r="C152" s="252" t="s">
        <v>2007</v>
      </c>
      <c r="D152" s="252" t="s">
        <v>2008</v>
      </c>
      <c r="E152" s="260">
        <v>43263</v>
      </c>
      <c r="F152" s="252" t="s">
        <v>1725</v>
      </c>
      <c r="G152" s="252" t="s">
        <v>2009</v>
      </c>
      <c r="H152" s="251" t="s">
        <v>1483</v>
      </c>
      <c r="I152" s="252">
        <v>100</v>
      </c>
      <c r="J152" s="252" t="s">
        <v>2010</v>
      </c>
      <c r="K152" s="252"/>
      <c r="L152" s="252"/>
      <c r="M152" s="252"/>
    </row>
    <row r="153" spans="2:13" ht="78" customHeight="1">
      <c r="B153" s="251">
        <v>149</v>
      </c>
      <c r="C153" s="252" t="s">
        <v>1504</v>
      </c>
      <c r="D153" s="252" t="s">
        <v>2011</v>
      </c>
      <c r="E153" s="260">
        <v>43264</v>
      </c>
      <c r="F153" s="252" t="s">
        <v>1725</v>
      </c>
      <c r="G153" s="252" t="s">
        <v>2012</v>
      </c>
      <c r="H153" s="251" t="s">
        <v>1626</v>
      </c>
      <c r="I153" s="252">
        <v>25</v>
      </c>
      <c r="J153" s="252" t="s">
        <v>2013</v>
      </c>
      <c r="K153" s="252"/>
      <c r="L153" s="252"/>
      <c r="M153" s="252" t="s">
        <v>2014</v>
      </c>
    </row>
    <row r="154" spans="2:13" ht="13.9">
      <c r="B154" s="251">
        <v>150</v>
      </c>
      <c r="C154" s="252" t="s">
        <v>2015</v>
      </c>
      <c r="D154" s="252" t="s">
        <v>2016</v>
      </c>
      <c r="E154" s="260">
        <v>43264</v>
      </c>
      <c r="F154" s="252" t="s">
        <v>1725</v>
      </c>
      <c r="G154" s="252" t="s">
        <v>2017</v>
      </c>
      <c r="H154" s="251" t="s">
        <v>965</v>
      </c>
      <c r="I154" s="252">
        <v>100</v>
      </c>
      <c r="J154" s="252" t="s">
        <v>1469</v>
      </c>
      <c r="K154" s="252"/>
      <c r="L154" s="252"/>
      <c r="M154" s="252"/>
    </row>
    <row r="155" spans="2:13" ht="41.45">
      <c r="B155" s="251">
        <v>151</v>
      </c>
      <c r="C155" s="252" t="s">
        <v>2018</v>
      </c>
      <c r="D155" s="252" t="s">
        <v>2019</v>
      </c>
      <c r="E155" s="260">
        <v>43273</v>
      </c>
      <c r="F155" s="252" t="s">
        <v>1725</v>
      </c>
      <c r="G155" s="252" t="s">
        <v>2020</v>
      </c>
      <c r="H155" s="251" t="s">
        <v>1626</v>
      </c>
      <c r="I155" s="252">
        <v>23.5</v>
      </c>
      <c r="J155" s="252" t="s">
        <v>2021</v>
      </c>
      <c r="K155" s="252"/>
      <c r="L155" s="252"/>
      <c r="M155" s="252"/>
    </row>
    <row r="156" spans="2:13" ht="41.45">
      <c r="B156" s="251">
        <v>152</v>
      </c>
      <c r="C156" s="252" t="s">
        <v>2018</v>
      </c>
      <c r="D156" s="252" t="s">
        <v>2022</v>
      </c>
      <c r="E156" s="260">
        <v>43273</v>
      </c>
      <c r="F156" s="252" t="s">
        <v>1725</v>
      </c>
      <c r="G156" s="252" t="s">
        <v>2023</v>
      </c>
      <c r="H156" s="251" t="s">
        <v>1626</v>
      </c>
      <c r="I156" s="252">
        <v>12</v>
      </c>
      <c r="J156" s="252" t="s">
        <v>2024</v>
      </c>
      <c r="K156" s="252"/>
      <c r="L156" s="252"/>
      <c r="M156" s="252"/>
    </row>
    <row r="157" spans="2:13" ht="27.6">
      <c r="B157" s="251">
        <v>153</v>
      </c>
      <c r="C157" s="252" t="s">
        <v>2025</v>
      </c>
      <c r="D157" s="252" t="s">
        <v>2026</v>
      </c>
      <c r="E157" s="260">
        <v>43276</v>
      </c>
      <c r="F157" s="252" t="s">
        <v>1725</v>
      </c>
      <c r="G157" s="252" t="s">
        <v>2027</v>
      </c>
      <c r="H157" s="251" t="s">
        <v>965</v>
      </c>
      <c r="I157" s="252">
        <v>50</v>
      </c>
      <c r="J157" s="252" t="s">
        <v>1469</v>
      </c>
      <c r="K157" s="252"/>
      <c r="L157" s="252"/>
      <c r="M157" s="252"/>
    </row>
    <row r="158" spans="2:13" ht="13.9">
      <c r="B158" s="251">
        <v>154</v>
      </c>
      <c r="C158" s="252" t="s">
        <v>2028</v>
      </c>
      <c r="D158" s="252" t="s">
        <v>2029</v>
      </c>
      <c r="E158" s="260">
        <v>43276</v>
      </c>
      <c r="F158" s="252" t="s">
        <v>1725</v>
      </c>
      <c r="G158" s="252" t="s">
        <v>2030</v>
      </c>
      <c r="H158" s="251" t="s">
        <v>1483</v>
      </c>
      <c r="I158" s="252">
        <v>65</v>
      </c>
      <c r="J158" s="252" t="s">
        <v>1469</v>
      </c>
      <c r="K158" s="252"/>
      <c r="L158" s="252"/>
      <c r="M158" s="252"/>
    </row>
    <row r="159" spans="2:13" ht="41.45">
      <c r="B159" s="251">
        <v>155</v>
      </c>
      <c r="C159" s="252" t="s">
        <v>2031</v>
      </c>
      <c r="D159" s="252" t="s">
        <v>2032</v>
      </c>
      <c r="E159" s="260">
        <v>43285</v>
      </c>
      <c r="F159" s="252" t="s">
        <v>1725</v>
      </c>
      <c r="G159" s="252" t="s">
        <v>2033</v>
      </c>
      <c r="H159" s="251" t="s">
        <v>1236</v>
      </c>
      <c r="I159" s="252">
        <v>25</v>
      </c>
      <c r="J159" s="252" t="s">
        <v>2034</v>
      </c>
      <c r="K159" s="252"/>
      <c r="L159" s="252"/>
      <c r="M159" s="252"/>
    </row>
    <row r="160" spans="2:13" ht="27.6">
      <c r="B160" s="251">
        <v>156</v>
      </c>
      <c r="C160" s="252" t="s">
        <v>2035</v>
      </c>
      <c r="D160" s="252" t="s">
        <v>2036</v>
      </c>
      <c r="E160" s="260">
        <v>43312</v>
      </c>
      <c r="F160" s="252" t="s">
        <v>1725</v>
      </c>
      <c r="G160" s="252" t="s">
        <v>2037</v>
      </c>
      <c r="H160" s="251" t="s">
        <v>1236</v>
      </c>
      <c r="I160" s="252">
        <v>100</v>
      </c>
      <c r="J160" s="252" t="s">
        <v>1469</v>
      </c>
      <c r="K160" s="252"/>
      <c r="L160" s="252"/>
      <c r="M160" s="252"/>
    </row>
    <row r="161" spans="2:13" ht="40.5" customHeight="1">
      <c r="B161" s="251">
        <v>157</v>
      </c>
      <c r="C161" s="252" t="s">
        <v>2038</v>
      </c>
      <c r="D161" s="252" t="s">
        <v>2039</v>
      </c>
      <c r="E161" s="260">
        <v>43312</v>
      </c>
      <c r="F161" s="252" t="s">
        <v>1725</v>
      </c>
      <c r="G161" s="252" t="s">
        <v>2040</v>
      </c>
      <c r="H161" s="251" t="s">
        <v>839</v>
      </c>
      <c r="I161" s="252">
        <v>24</v>
      </c>
      <c r="J161" s="252" t="s">
        <v>2041</v>
      </c>
      <c r="K161" s="252"/>
      <c r="L161" s="252"/>
      <c r="M161" s="252"/>
    </row>
    <row r="162" spans="2:13" ht="110.45">
      <c r="B162" s="251">
        <v>158</v>
      </c>
      <c r="C162" s="252" t="s">
        <v>2042</v>
      </c>
      <c r="D162" s="252" t="s">
        <v>2043</v>
      </c>
      <c r="E162" s="260">
        <v>43312</v>
      </c>
      <c r="F162" s="252" t="s">
        <v>1725</v>
      </c>
      <c r="G162" s="252" t="s">
        <v>2044</v>
      </c>
      <c r="H162" s="251" t="s">
        <v>1626</v>
      </c>
      <c r="I162" s="252">
        <v>28</v>
      </c>
      <c r="J162" s="252" t="s">
        <v>2045</v>
      </c>
      <c r="K162" s="252"/>
      <c r="L162" s="252"/>
      <c r="M162" s="252" t="s">
        <v>2046</v>
      </c>
    </row>
    <row r="163" spans="2:13" ht="27.6">
      <c r="B163" s="251">
        <v>159</v>
      </c>
      <c r="C163" s="252" t="s">
        <v>2035</v>
      </c>
      <c r="D163" s="252" t="s">
        <v>2047</v>
      </c>
      <c r="E163" s="260">
        <v>43312</v>
      </c>
      <c r="F163" s="252" t="s">
        <v>1725</v>
      </c>
      <c r="G163" s="252" t="s">
        <v>2048</v>
      </c>
      <c r="H163" s="251" t="s">
        <v>1236</v>
      </c>
      <c r="I163" s="252">
        <v>100</v>
      </c>
      <c r="J163" s="252" t="s">
        <v>1469</v>
      </c>
      <c r="K163" s="252"/>
      <c r="L163" s="252"/>
      <c r="M163" s="252"/>
    </row>
    <row r="164" spans="2:13" ht="27.6">
      <c r="B164" s="251">
        <v>160</v>
      </c>
      <c r="C164" s="252" t="s">
        <v>2035</v>
      </c>
      <c r="D164" s="252" t="s">
        <v>2049</v>
      </c>
      <c r="E164" s="260">
        <v>43312</v>
      </c>
      <c r="F164" s="252" t="s">
        <v>1725</v>
      </c>
      <c r="G164" s="252" t="s">
        <v>2050</v>
      </c>
      <c r="H164" s="251" t="s">
        <v>1236</v>
      </c>
      <c r="I164" s="252">
        <v>100</v>
      </c>
      <c r="J164" s="252" t="s">
        <v>1469</v>
      </c>
      <c r="K164" s="252"/>
      <c r="L164" s="252"/>
      <c r="M164" s="252"/>
    </row>
    <row r="165" spans="2:13" ht="41.45">
      <c r="B165" s="251">
        <v>161</v>
      </c>
      <c r="C165" s="252" t="s">
        <v>2051</v>
      </c>
      <c r="D165" s="252" t="s">
        <v>2052</v>
      </c>
      <c r="E165" s="260">
        <v>43314</v>
      </c>
      <c r="F165" s="252" t="s">
        <v>1725</v>
      </c>
      <c r="G165" s="252" t="s">
        <v>2053</v>
      </c>
      <c r="H165" s="251" t="s">
        <v>1477</v>
      </c>
      <c r="I165" s="252">
        <v>100</v>
      </c>
      <c r="J165" s="252" t="s">
        <v>2054</v>
      </c>
      <c r="K165" s="252"/>
      <c r="L165" s="252"/>
      <c r="M165" s="252"/>
    </row>
    <row r="166" spans="2:13" ht="41.45">
      <c r="B166" s="251">
        <v>162</v>
      </c>
      <c r="C166" s="252" t="s">
        <v>1975</v>
      </c>
      <c r="D166" s="252" t="s">
        <v>2055</v>
      </c>
      <c r="E166" s="260">
        <v>43328</v>
      </c>
      <c r="F166" s="252" t="s">
        <v>1725</v>
      </c>
      <c r="G166" s="252" t="s">
        <v>2056</v>
      </c>
      <c r="H166" s="251" t="s">
        <v>1236</v>
      </c>
      <c r="I166" s="252">
        <v>77</v>
      </c>
      <c r="J166" s="252" t="s">
        <v>2057</v>
      </c>
      <c r="K166" s="252">
        <v>77</v>
      </c>
      <c r="L166" s="252"/>
      <c r="M166" s="252"/>
    </row>
    <row r="167" spans="2:13" ht="41.45">
      <c r="B167" s="251">
        <v>163</v>
      </c>
      <c r="C167" s="252" t="s">
        <v>2058</v>
      </c>
      <c r="D167" s="252" t="s">
        <v>2059</v>
      </c>
      <c r="E167" s="260">
        <v>43329</v>
      </c>
      <c r="F167" s="252" t="s">
        <v>1725</v>
      </c>
      <c r="G167" s="252" t="s">
        <v>2060</v>
      </c>
      <c r="H167" s="251" t="s">
        <v>1483</v>
      </c>
      <c r="I167" s="252">
        <v>53.7</v>
      </c>
      <c r="J167" s="252" t="s">
        <v>1469</v>
      </c>
      <c r="K167" s="252"/>
      <c r="L167" s="252"/>
      <c r="M167" s="252"/>
    </row>
    <row r="168" spans="2:13" ht="27.6">
      <c r="B168" s="251">
        <v>164</v>
      </c>
      <c r="C168" s="252" t="s">
        <v>2061</v>
      </c>
      <c r="D168" s="252" t="s">
        <v>2062</v>
      </c>
      <c r="E168" s="260">
        <v>43347</v>
      </c>
      <c r="F168" s="252" t="s">
        <v>1725</v>
      </c>
      <c r="G168" s="252" t="s">
        <v>2063</v>
      </c>
      <c r="H168" s="251" t="s">
        <v>1483</v>
      </c>
      <c r="I168" s="252">
        <v>94</v>
      </c>
      <c r="J168" s="252" t="s">
        <v>1469</v>
      </c>
      <c r="K168" s="252"/>
      <c r="L168" s="252"/>
      <c r="M168" s="252"/>
    </row>
    <row r="169" spans="2:13" ht="13.9">
      <c r="B169" s="251">
        <v>165</v>
      </c>
      <c r="C169" s="252" t="s">
        <v>2064</v>
      </c>
      <c r="D169" s="252" t="s">
        <v>2065</v>
      </c>
      <c r="E169" s="260">
        <v>43347</v>
      </c>
      <c r="F169" s="252" t="s">
        <v>1725</v>
      </c>
      <c r="G169" s="252" t="s">
        <v>2066</v>
      </c>
      <c r="H169" s="251" t="s">
        <v>1483</v>
      </c>
      <c r="I169" s="252">
        <v>100</v>
      </c>
      <c r="J169" s="252" t="s">
        <v>1469</v>
      </c>
      <c r="K169" s="252"/>
      <c r="L169" s="252"/>
      <c r="M169" s="252"/>
    </row>
    <row r="170" spans="2:13" ht="96" customHeight="1">
      <c r="B170" s="251">
        <v>166</v>
      </c>
      <c r="C170" s="252" t="s">
        <v>2067</v>
      </c>
      <c r="D170" s="252" t="s">
        <v>2068</v>
      </c>
      <c r="E170" s="260">
        <v>43376</v>
      </c>
      <c r="F170" s="252" t="s">
        <v>1725</v>
      </c>
      <c r="G170" s="252" t="s">
        <v>2069</v>
      </c>
      <c r="H170" s="251" t="s">
        <v>1626</v>
      </c>
      <c r="I170" s="252">
        <v>16</v>
      </c>
      <c r="J170" s="252" t="s">
        <v>2070</v>
      </c>
      <c r="K170" s="252"/>
      <c r="L170" s="252"/>
      <c r="M170" s="252"/>
    </row>
    <row r="171" spans="2:13" ht="13.9">
      <c r="B171" s="251">
        <v>167</v>
      </c>
      <c r="C171" s="252" t="s">
        <v>2064</v>
      </c>
      <c r="D171" s="252" t="s">
        <v>2071</v>
      </c>
      <c r="E171" s="260">
        <v>43376</v>
      </c>
      <c r="F171" s="252" t="s">
        <v>1725</v>
      </c>
      <c r="G171" s="252" t="s">
        <v>2072</v>
      </c>
      <c r="H171" s="251" t="s">
        <v>1615</v>
      </c>
      <c r="I171" s="252">
        <v>100</v>
      </c>
      <c r="J171" s="252" t="s">
        <v>1469</v>
      </c>
      <c r="K171" s="252"/>
      <c r="L171" s="252"/>
      <c r="M171" s="252"/>
    </row>
    <row r="172" spans="2:13" ht="27.6">
      <c r="B172" s="251">
        <v>168</v>
      </c>
      <c r="C172" s="252" t="s">
        <v>2061</v>
      </c>
      <c r="D172" s="252" t="s">
        <v>2073</v>
      </c>
      <c r="E172" s="260">
        <v>43378</v>
      </c>
      <c r="F172" s="252" t="s">
        <v>1725</v>
      </c>
      <c r="G172" s="252" t="s">
        <v>2074</v>
      </c>
      <c r="H172" s="251" t="s">
        <v>1236</v>
      </c>
      <c r="I172" s="252">
        <v>74</v>
      </c>
      <c r="J172" s="252" t="s">
        <v>2075</v>
      </c>
      <c r="K172" s="252"/>
      <c r="L172" s="252"/>
      <c r="M172" s="252"/>
    </row>
    <row r="173" spans="2:13" ht="46.5" customHeight="1">
      <c r="B173" s="251">
        <v>169</v>
      </c>
      <c r="C173" s="252" t="s">
        <v>2076</v>
      </c>
      <c r="D173" s="252" t="s">
        <v>2077</v>
      </c>
      <c r="E173" s="260">
        <v>43383</v>
      </c>
      <c r="F173" s="252" t="s">
        <v>1725</v>
      </c>
      <c r="G173" s="252" t="s">
        <v>2078</v>
      </c>
      <c r="H173" s="251" t="s">
        <v>1477</v>
      </c>
      <c r="I173" s="252">
        <v>32</v>
      </c>
      <c r="J173" s="252" t="s">
        <v>2079</v>
      </c>
      <c r="K173" s="252"/>
      <c r="L173" s="252"/>
      <c r="M173" s="252"/>
    </row>
    <row r="174" spans="2:13" ht="126.6" customHeight="1">
      <c r="B174" s="251">
        <v>170</v>
      </c>
      <c r="C174" s="252" t="s">
        <v>2067</v>
      </c>
      <c r="D174" s="252" t="s">
        <v>2080</v>
      </c>
      <c r="E174" s="260">
        <v>43383</v>
      </c>
      <c r="F174" s="252" t="s">
        <v>1725</v>
      </c>
      <c r="G174" s="252" t="s">
        <v>2081</v>
      </c>
      <c r="H174" s="251" t="s">
        <v>2082</v>
      </c>
      <c r="I174" s="252">
        <v>100</v>
      </c>
      <c r="J174" s="252" t="s">
        <v>2083</v>
      </c>
      <c r="K174" s="252">
        <v>100</v>
      </c>
      <c r="L174" s="252"/>
      <c r="M174" s="252"/>
    </row>
    <row r="175" spans="2:13" ht="13.9">
      <c r="B175" s="251">
        <v>171</v>
      </c>
      <c r="C175" s="252" t="s">
        <v>2084</v>
      </c>
      <c r="D175" s="252" t="s">
        <v>2085</v>
      </c>
      <c r="E175" s="260">
        <v>43389</v>
      </c>
      <c r="F175" s="252" t="s">
        <v>1725</v>
      </c>
      <c r="G175" s="252" t="s">
        <v>2086</v>
      </c>
      <c r="H175" s="251" t="s">
        <v>1236</v>
      </c>
      <c r="I175" s="252">
        <v>25</v>
      </c>
      <c r="J175" s="252"/>
      <c r="K175" s="252"/>
      <c r="L175" s="252"/>
      <c r="M175" s="252"/>
    </row>
    <row r="176" spans="2:13" ht="27.6">
      <c r="B176" s="251">
        <v>172</v>
      </c>
      <c r="C176" s="252" t="s">
        <v>2087</v>
      </c>
      <c r="D176" s="252" t="s">
        <v>2088</v>
      </c>
      <c r="E176" s="260">
        <v>43390</v>
      </c>
      <c r="F176" s="252" t="s">
        <v>1467</v>
      </c>
      <c r="G176" s="252" t="s">
        <v>2089</v>
      </c>
      <c r="H176" s="251" t="s">
        <v>839</v>
      </c>
      <c r="I176" s="252">
        <v>97.14</v>
      </c>
      <c r="J176" s="252" t="s">
        <v>1469</v>
      </c>
      <c r="K176" s="252"/>
      <c r="L176" s="252"/>
      <c r="M176" s="252"/>
    </row>
    <row r="177" spans="2:13" ht="13.9">
      <c r="B177" s="251">
        <v>173</v>
      </c>
      <c r="C177" s="252" t="s">
        <v>2090</v>
      </c>
      <c r="D177" s="252" t="s">
        <v>2091</v>
      </c>
      <c r="E177" s="260">
        <v>43390</v>
      </c>
      <c r="F177" s="252" t="s">
        <v>1725</v>
      </c>
      <c r="G177" s="252" t="s">
        <v>2092</v>
      </c>
      <c r="H177" s="251" t="s">
        <v>1236</v>
      </c>
      <c r="I177" s="252">
        <v>37.9</v>
      </c>
      <c r="J177" s="252" t="s">
        <v>1469</v>
      </c>
      <c r="K177" s="252"/>
      <c r="L177" s="252"/>
      <c r="M177" s="252"/>
    </row>
    <row r="178" spans="2:13" ht="27.6">
      <c r="B178" s="251">
        <v>174</v>
      </c>
      <c r="C178" s="252" t="s">
        <v>2093</v>
      </c>
      <c r="D178" s="252" t="s">
        <v>2094</v>
      </c>
      <c r="E178" s="260">
        <v>43390</v>
      </c>
      <c r="F178" s="252" t="s">
        <v>1725</v>
      </c>
      <c r="G178" s="252" t="s">
        <v>2095</v>
      </c>
      <c r="H178" s="251" t="s">
        <v>1236</v>
      </c>
      <c r="I178" s="252">
        <v>86</v>
      </c>
      <c r="J178" s="252" t="s">
        <v>1469</v>
      </c>
      <c r="K178" s="252"/>
      <c r="L178" s="252"/>
      <c r="M178" s="252"/>
    </row>
    <row r="179" spans="2:13" ht="13.9">
      <c r="B179" s="251">
        <v>175</v>
      </c>
      <c r="C179" s="252" t="s">
        <v>2096</v>
      </c>
      <c r="D179" s="252" t="s">
        <v>2097</v>
      </c>
      <c r="E179" s="260">
        <v>43390</v>
      </c>
      <c r="F179" s="252" t="s">
        <v>1725</v>
      </c>
      <c r="G179" s="252" t="s">
        <v>2098</v>
      </c>
      <c r="H179" s="251" t="s">
        <v>839</v>
      </c>
      <c r="I179" s="252">
        <v>90</v>
      </c>
      <c r="J179" s="252" t="s">
        <v>1469</v>
      </c>
      <c r="K179" s="252"/>
      <c r="L179" s="252"/>
      <c r="M179" s="252"/>
    </row>
    <row r="180" spans="2:13" ht="13.9">
      <c r="B180" s="251">
        <v>176</v>
      </c>
      <c r="C180" s="252" t="s">
        <v>2099</v>
      </c>
      <c r="D180" s="252" t="s">
        <v>2100</v>
      </c>
      <c r="E180" s="260">
        <v>43390</v>
      </c>
      <c r="F180" s="252" t="s">
        <v>1725</v>
      </c>
      <c r="G180" s="252" t="s">
        <v>2101</v>
      </c>
      <c r="H180" s="251" t="s">
        <v>1626</v>
      </c>
      <c r="I180" s="252">
        <v>38</v>
      </c>
      <c r="J180" s="252"/>
      <c r="K180" s="252"/>
      <c r="L180" s="252"/>
      <c r="M180" s="252"/>
    </row>
    <row r="181" spans="2:13" ht="13.9">
      <c r="B181" s="251">
        <v>177</v>
      </c>
      <c r="C181" s="252" t="s">
        <v>2064</v>
      </c>
      <c r="D181" s="252" t="s">
        <v>2102</v>
      </c>
      <c r="E181" s="260">
        <v>43403</v>
      </c>
      <c r="F181" s="252" t="s">
        <v>1725</v>
      </c>
      <c r="G181" s="252" t="s">
        <v>2103</v>
      </c>
      <c r="H181" s="251" t="s">
        <v>1236</v>
      </c>
      <c r="I181" s="252">
        <v>100</v>
      </c>
      <c r="J181" s="252" t="s">
        <v>1469</v>
      </c>
      <c r="K181" s="252"/>
      <c r="L181" s="252"/>
      <c r="M181" s="252"/>
    </row>
    <row r="182" spans="2:13" ht="13.9">
      <c r="B182" s="251">
        <v>178</v>
      </c>
      <c r="C182" s="252" t="s">
        <v>2104</v>
      </c>
      <c r="D182" s="252" t="s">
        <v>2105</v>
      </c>
      <c r="E182" s="260">
        <v>43410</v>
      </c>
      <c r="F182" s="252" t="s">
        <v>1725</v>
      </c>
      <c r="G182" s="252" t="s">
        <v>2106</v>
      </c>
      <c r="H182" s="251" t="s">
        <v>1626</v>
      </c>
      <c r="I182" s="252">
        <v>53</v>
      </c>
      <c r="J182" s="252" t="s">
        <v>1469</v>
      </c>
      <c r="K182" s="252"/>
      <c r="L182" s="252"/>
      <c r="M182" s="252"/>
    </row>
    <row r="183" spans="2:13" ht="13.9">
      <c r="B183" s="251">
        <v>179</v>
      </c>
      <c r="C183" s="252" t="s">
        <v>2107</v>
      </c>
      <c r="D183" s="252" t="s">
        <v>2108</v>
      </c>
      <c r="E183" s="260">
        <v>43410</v>
      </c>
      <c r="F183" s="252" t="s">
        <v>1725</v>
      </c>
      <c r="G183" s="252" t="s">
        <v>2109</v>
      </c>
      <c r="H183" s="251" t="s">
        <v>1483</v>
      </c>
      <c r="I183" s="252">
        <v>100</v>
      </c>
      <c r="J183" s="252" t="s">
        <v>1469</v>
      </c>
      <c r="K183" s="252"/>
      <c r="L183" s="252"/>
      <c r="M183" s="252"/>
    </row>
    <row r="184" spans="2:13" ht="27.6">
      <c r="B184" s="251">
        <v>180</v>
      </c>
      <c r="C184" s="252" t="s">
        <v>2042</v>
      </c>
      <c r="D184" s="252" t="s">
        <v>2110</v>
      </c>
      <c r="E184" s="260">
        <v>43431</v>
      </c>
      <c r="F184" s="252" t="s">
        <v>1725</v>
      </c>
      <c r="G184" s="252" t="s">
        <v>2111</v>
      </c>
      <c r="H184" s="251" t="s">
        <v>1626</v>
      </c>
      <c r="I184" s="252">
        <v>82.3</v>
      </c>
      <c r="J184" s="252" t="s">
        <v>1469</v>
      </c>
      <c r="K184" s="252"/>
      <c r="L184" s="252"/>
      <c r="M184" s="252"/>
    </row>
    <row r="185" spans="2:13" ht="27.6">
      <c r="B185" s="251">
        <v>181</v>
      </c>
      <c r="C185" s="252" t="s">
        <v>2112</v>
      </c>
      <c r="D185" s="252" t="s">
        <v>2113</v>
      </c>
      <c r="E185" s="260">
        <v>43431</v>
      </c>
      <c r="F185" s="252" t="s">
        <v>1725</v>
      </c>
      <c r="G185" s="252" t="s">
        <v>2114</v>
      </c>
      <c r="H185" s="251" t="s">
        <v>1477</v>
      </c>
      <c r="I185" s="252">
        <v>72</v>
      </c>
      <c r="J185" s="252" t="s">
        <v>1469</v>
      </c>
      <c r="K185" s="252"/>
      <c r="L185" s="252"/>
      <c r="M185" s="252"/>
    </row>
    <row r="186" spans="2:13" ht="41.45">
      <c r="B186" s="251">
        <v>182</v>
      </c>
      <c r="C186" s="252" t="s">
        <v>2115</v>
      </c>
      <c r="D186" s="252" t="s">
        <v>2116</v>
      </c>
      <c r="E186" s="260">
        <v>43427</v>
      </c>
      <c r="F186" s="252" t="s">
        <v>1725</v>
      </c>
      <c r="G186" s="252" t="s">
        <v>2117</v>
      </c>
      <c r="H186" s="251" t="s">
        <v>1477</v>
      </c>
      <c r="I186" s="252">
        <v>30</v>
      </c>
      <c r="J186" s="252" t="s">
        <v>2118</v>
      </c>
      <c r="K186" s="252"/>
      <c r="L186" s="252"/>
      <c r="M186" s="252"/>
    </row>
    <row r="187" spans="2:13" ht="27.6">
      <c r="B187" s="251">
        <v>183</v>
      </c>
      <c r="C187" s="252" t="s">
        <v>1992</v>
      </c>
      <c r="D187" s="252" t="s">
        <v>2119</v>
      </c>
      <c r="E187" s="260">
        <v>43440</v>
      </c>
      <c r="F187" s="252" t="s">
        <v>1725</v>
      </c>
      <c r="G187" s="252" t="s">
        <v>2120</v>
      </c>
      <c r="H187" s="251" t="s">
        <v>1236</v>
      </c>
      <c r="I187" s="252">
        <v>21</v>
      </c>
      <c r="J187" s="252" t="s">
        <v>1469</v>
      </c>
      <c r="K187" s="252"/>
      <c r="L187" s="252"/>
      <c r="M187" s="252"/>
    </row>
    <row r="188" spans="2:13" ht="13.9">
      <c r="B188" s="251">
        <v>184</v>
      </c>
      <c r="C188" s="252" t="s">
        <v>1840</v>
      </c>
      <c r="D188" s="252" t="s">
        <v>2121</v>
      </c>
      <c r="E188" s="260">
        <v>43440</v>
      </c>
      <c r="F188" s="252" t="s">
        <v>1725</v>
      </c>
      <c r="G188" s="252" t="s">
        <v>2122</v>
      </c>
      <c r="H188" s="251" t="s">
        <v>1626</v>
      </c>
      <c r="I188" s="252">
        <v>60.8</v>
      </c>
      <c r="J188" s="252" t="s">
        <v>1469</v>
      </c>
      <c r="K188" s="252"/>
      <c r="L188" s="252"/>
      <c r="M188" s="252"/>
    </row>
    <row r="189" spans="2:13" ht="27.6">
      <c r="B189" s="251">
        <v>185</v>
      </c>
      <c r="C189" s="252" t="s">
        <v>2123</v>
      </c>
      <c r="D189" s="252" t="s">
        <v>2124</v>
      </c>
      <c r="E189" s="260">
        <v>43441</v>
      </c>
      <c r="F189" s="252" t="s">
        <v>1725</v>
      </c>
      <c r="G189" s="252" t="s">
        <v>2125</v>
      </c>
      <c r="H189" s="251" t="s">
        <v>1626</v>
      </c>
      <c r="I189" s="252">
        <v>14</v>
      </c>
      <c r="J189" s="252" t="s">
        <v>1469</v>
      </c>
      <c r="K189" s="252"/>
      <c r="L189" s="252"/>
      <c r="M189" s="252"/>
    </row>
    <row r="190" spans="2:13" ht="13.9">
      <c r="B190" s="251">
        <v>186</v>
      </c>
      <c r="C190" s="252" t="s">
        <v>2126</v>
      </c>
      <c r="D190" s="252" t="s">
        <v>2127</v>
      </c>
      <c r="E190" s="260">
        <v>43441</v>
      </c>
      <c r="F190" s="252" t="s">
        <v>1725</v>
      </c>
      <c r="G190" s="252" t="s">
        <v>2128</v>
      </c>
      <c r="H190" s="251" t="s">
        <v>1626</v>
      </c>
      <c r="I190" s="252">
        <v>75</v>
      </c>
      <c r="J190" s="252" t="s">
        <v>1469</v>
      </c>
      <c r="K190" s="252"/>
      <c r="L190" s="252"/>
      <c r="M190" s="252"/>
    </row>
    <row r="191" spans="2:13" ht="27.6">
      <c r="B191" s="251">
        <v>187</v>
      </c>
      <c r="C191" s="252" t="s">
        <v>2129</v>
      </c>
      <c r="D191" s="252" t="s">
        <v>2130</v>
      </c>
      <c r="E191" s="260">
        <v>43441</v>
      </c>
      <c r="F191" s="252" t="s">
        <v>1725</v>
      </c>
      <c r="G191" s="252" t="s">
        <v>1595</v>
      </c>
      <c r="H191" s="251" t="s">
        <v>1626</v>
      </c>
      <c r="I191" s="252">
        <v>90</v>
      </c>
      <c r="J191" s="252" t="s">
        <v>1469</v>
      </c>
      <c r="K191" s="252"/>
      <c r="L191" s="252"/>
      <c r="M191" s="252"/>
    </row>
    <row r="192" spans="2:13" ht="13.9">
      <c r="B192" s="251">
        <v>188</v>
      </c>
      <c r="C192" s="252" t="s">
        <v>2131</v>
      </c>
      <c r="D192" s="252" t="s">
        <v>2132</v>
      </c>
      <c r="E192" s="260">
        <v>43441</v>
      </c>
      <c r="F192" s="252" t="s">
        <v>1725</v>
      </c>
      <c r="G192" s="252" t="s">
        <v>2133</v>
      </c>
      <c r="H192" s="251" t="s">
        <v>1626</v>
      </c>
      <c r="I192" s="252">
        <v>44</v>
      </c>
      <c r="J192" s="252" t="s">
        <v>1469</v>
      </c>
      <c r="K192" s="252"/>
      <c r="L192" s="252"/>
      <c r="M192" s="252"/>
    </row>
    <row r="193" spans="2:13" ht="13.9">
      <c r="B193" s="251">
        <v>189</v>
      </c>
      <c r="C193" s="252" t="s">
        <v>2134</v>
      </c>
      <c r="D193" s="252" t="s">
        <v>2135</v>
      </c>
      <c r="E193" s="260">
        <v>43462</v>
      </c>
      <c r="F193" s="252" t="s">
        <v>1725</v>
      </c>
      <c r="G193" s="252" t="s">
        <v>2136</v>
      </c>
      <c r="H193" s="251" t="s">
        <v>1626</v>
      </c>
      <c r="I193" s="252">
        <v>16</v>
      </c>
      <c r="J193" s="252" t="s">
        <v>1469</v>
      </c>
      <c r="K193" s="252"/>
      <c r="L193" s="252"/>
      <c r="M193" s="252"/>
    </row>
    <row r="194" spans="2:13" ht="27.6">
      <c r="B194" s="251">
        <v>190</v>
      </c>
      <c r="C194" s="252" t="s">
        <v>2137</v>
      </c>
      <c r="D194" s="252" t="s">
        <v>2138</v>
      </c>
      <c r="E194" s="260">
        <v>43462</v>
      </c>
      <c r="F194" s="252" t="s">
        <v>1725</v>
      </c>
      <c r="G194" s="252" t="s">
        <v>2139</v>
      </c>
      <c r="H194" s="251" t="s">
        <v>1483</v>
      </c>
      <c r="I194" s="252">
        <v>35</v>
      </c>
      <c r="J194" s="252"/>
      <c r="K194" s="252"/>
      <c r="L194" s="252"/>
      <c r="M194" s="252"/>
    </row>
    <row r="195" spans="2:13" ht="13.9">
      <c r="B195" s="251">
        <v>191</v>
      </c>
      <c r="C195" s="252" t="s">
        <v>2126</v>
      </c>
      <c r="D195" s="252" t="s">
        <v>2140</v>
      </c>
      <c r="E195" s="260">
        <v>43462</v>
      </c>
      <c r="F195" s="252" t="s">
        <v>1725</v>
      </c>
      <c r="G195" s="252" t="s">
        <v>2141</v>
      </c>
      <c r="H195" s="251" t="s">
        <v>965</v>
      </c>
      <c r="I195" s="252">
        <v>12</v>
      </c>
      <c r="J195" s="252" t="s">
        <v>1469</v>
      </c>
      <c r="K195" s="252"/>
      <c r="L195" s="252"/>
      <c r="M195" s="252"/>
    </row>
    <row r="196" spans="2:13" ht="13.9">
      <c r="B196" s="251">
        <v>192</v>
      </c>
      <c r="C196" s="252" t="s">
        <v>2142</v>
      </c>
      <c r="D196" s="252" t="s">
        <v>2143</v>
      </c>
      <c r="E196" s="260">
        <v>43462</v>
      </c>
      <c r="F196" s="252" t="s">
        <v>1725</v>
      </c>
      <c r="G196" s="252" t="s">
        <v>2144</v>
      </c>
      <c r="H196" s="251" t="s">
        <v>1236</v>
      </c>
      <c r="I196" s="252">
        <v>13</v>
      </c>
      <c r="J196" s="252" t="s">
        <v>1469</v>
      </c>
      <c r="K196" s="252"/>
      <c r="L196" s="252"/>
      <c r="M196" s="252"/>
    </row>
    <row r="197" spans="2:13" ht="13.9">
      <c r="B197" s="251">
        <v>193</v>
      </c>
      <c r="C197" s="252" t="s">
        <v>1616</v>
      </c>
      <c r="D197" s="252" t="s">
        <v>2145</v>
      </c>
      <c r="E197" s="260">
        <v>43465</v>
      </c>
      <c r="F197" s="252" t="s">
        <v>1725</v>
      </c>
      <c r="G197" s="252" t="s">
        <v>2146</v>
      </c>
      <c r="H197" s="251" t="s">
        <v>1236</v>
      </c>
      <c r="I197" s="252">
        <v>44.66</v>
      </c>
      <c r="J197" s="252" t="s">
        <v>1469</v>
      </c>
      <c r="K197" s="252"/>
      <c r="L197" s="252"/>
      <c r="M197" s="252"/>
    </row>
    <row r="198" spans="2:13" ht="13.9">
      <c r="B198" s="251">
        <v>194</v>
      </c>
      <c r="C198" s="252" t="s">
        <v>2147</v>
      </c>
      <c r="D198" s="252" t="s">
        <v>2148</v>
      </c>
      <c r="E198" s="260">
        <v>43465</v>
      </c>
      <c r="F198" s="252" t="s">
        <v>1725</v>
      </c>
      <c r="G198" s="252" t="s">
        <v>2149</v>
      </c>
      <c r="H198" s="251" t="s">
        <v>1626</v>
      </c>
      <c r="I198" s="252">
        <v>50</v>
      </c>
      <c r="J198" s="252"/>
      <c r="K198" s="252"/>
      <c r="L198" s="252"/>
      <c r="M198" s="252"/>
    </row>
    <row r="199" spans="2:13" ht="13.9">
      <c r="B199" s="251">
        <v>195</v>
      </c>
      <c r="C199" s="252" t="s">
        <v>2150</v>
      </c>
      <c r="D199" s="252" t="s">
        <v>2151</v>
      </c>
      <c r="E199" s="260">
        <v>43465</v>
      </c>
      <c r="F199" s="252" t="s">
        <v>1725</v>
      </c>
      <c r="G199" s="252" t="s">
        <v>2152</v>
      </c>
      <c r="H199" s="251" t="s">
        <v>1626</v>
      </c>
      <c r="I199" s="252">
        <v>28.42</v>
      </c>
      <c r="J199" s="252"/>
      <c r="K199" s="252"/>
      <c r="L199" s="252"/>
      <c r="M199" s="252"/>
    </row>
    <row r="200" spans="2:13" ht="27.6">
      <c r="B200" s="251">
        <v>196</v>
      </c>
      <c r="C200" s="252" t="s">
        <v>2153</v>
      </c>
      <c r="D200" s="252" t="s">
        <v>2154</v>
      </c>
      <c r="E200" s="260">
        <v>43465</v>
      </c>
      <c r="F200" s="252" t="s">
        <v>1725</v>
      </c>
      <c r="G200" s="252" t="s">
        <v>2155</v>
      </c>
      <c r="H200" s="251" t="s">
        <v>1626</v>
      </c>
      <c r="I200" s="252">
        <v>41</v>
      </c>
      <c r="J200" s="252" t="s">
        <v>1469</v>
      </c>
      <c r="K200" s="252"/>
      <c r="L200" s="252"/>
      <c r="M200" s="252"/>
    </row>
    <row r="201" spans="2:13" ht="27.6">
      <c r="B201" s="251">
        <v>197</v>
      </c>
      <c r="C201" s="252" t="s">
        <v>2156</v>
      </c>
      <c r="D201" s="252" t="s">
        <v>2157</v>
      </c>
      <c r="E201" s="260">
        <v>43465</v>
      </c>
      <c r="F201" s="252" t="s">
        <v>1725</v>
      </c>
      <c r="G201" s="252" t="s">
        <v>2158</v>
      </c>
      <c r="H201" s="251" t="s">
        <v>1236</v>
      </c>
      <c r="I201" s="252">
        <v>15</v>
      </c>
      <c r="J201" s="252" t="s">
        <v>1469</v>
      </c>
      <c r="K201" s="252"/>
      <c r="L201" s="252"/>
      <c r="M201" s="252"/>
    </row>
    <row r="202" spans="2:13" ht="41.45">
      <c r="B202" s="251">
        <v>198</v>
      </c>
      <c r="C202" s="252" t="s">
        <v>2159</v>
      </c>
      <c r="D202" s="252" t="s">
        <v>2160</v>
      </c>
      <c r="E202" s="260">
        <v>43465</v>
      </c>
      <c r="F202" s="252" t="s">
        <v>1725</v>
      </c>
      <c r="G202" s="252" t="s">
        <v>2161</v>
      </c>
      <c r="H202" s="251" t="s">
        <v>965</v>
      </c>
      <c r="I202" s="252">
        <v>58.9</v>
      </c>
      <c r="J202" s="252" t="s">
        <v>2162</v>
      </c>
      <c r="K202" s="252"/>
      <c r="L202" s="252"/>
      <c r="M202" s="252"/>
    </row>
    <row r="203" spans="2:13" ht="41.45">
      <c r="B203" s="251">
        <v>199</v>
      </c>
      <c r="C203" s="252" t="s">
        <v>2163</v>
      </c>
      <c r="D203" s="252" t="s">
        <v>2164</v>
      </c>
      <c r="E203" s="260">
        <v>43465</v>
      </c>
      <c r="F203" s="252" t="s">
        <v>1725</v>
      </c>
      <c r="G203" s="252" t="s">
        <v>2165</v>
      </c>
      <c r="H203" s="251" t="s">
        <v>965</v>
      </c>
      <c r="I203" s="252">
        <v>100</v>
      </c>
      <c r="J203" s="252"/>
      <c r="K203" s="252"/>
      <c r="L203" s="252"/>
      <c r="M203" s="252"/>
    </row>
    <row r="204" spans="2:13" ht="41.45">
      <c r="B204" s="251">
        <v>200</v>
      </c>
      <c r="C204" s="252" t="s">
        <v>1880</v>
      </c>
      <c r="D204" s="252" t="s">
        <v>2166</v>
      </c>
      <c r="E204" s="260">
        <v>43465</v>
      </c>
      <c r="F204" s="252" t="s">
        <v>1725</v>
      </c>
      <c r="G204" s="252" t="s">
        <v>2167</v>
      </c>
      <c r="H204" s="251" t="s">
        <v>1236</v>
      </c>
      <c r="I204" s="252">
        <v>75.5</v>
      </c>
      <c r="J204" s="252" t="s">
        <v>2168</v>
      </c>
      <c r="K204" s="252"/>
      <c r="L204" s="252"/>
      <c r="M204" s="252"/>
    </row>
    <row r="205" spans="2:13" ht="13.9">
      <c r="B205" s="251">
        <v>201</v>
      </c>
      <c r="C205" s="252" t="s">
        <v>2169</v>
      </c>
      <c r="D205" s="252" t="s">
        <v>2170</v>
      </c>
      <c r="E205" s="260">
        <v>43465</v>
      </c>
      <c r="F205" s="252" t="s">
        <v>1725</v>
      </c>
      <c r="G205" s="252" t="s">
        <v>2171</v>
      </c>
      <c r="H205" s="251" t="s">
        <v>1236</v>
      </c>
      <c r="I205" s="252">
        <v>100</v>
      </c>
      <c r="J205" s="252" t="s">
        <v>1469</v>
      </c>
      <c r="K205" s="252"/>
      <c r="L205" s="252"/>
      <c r="M205" s="252"/>
    </row>
    <row r="206" spans="2:13" ht="41.45">
      <c r="B206" s="251">
        <v>202</v>
      </c>
      <c r="C206" s="252" t="s">
        <v>2172</v>
      </c>
      <c r="D206" s="252" t="s">
        <v>2173</v>
      </c>
      <c r="E206" s="260">
        <v>43465</v>
      </c>
      <c r="F206" s="252" t="s">
        <v>1725</v>
      </c>
      <c r="G206" s="252" t="s">
        <v>2174</v>
      </c>
      <c r="H206" s="251" t="s">
        <v>965</v>
      </c>
      <c r="I206" s="252">
        <v>62.5</v>
      </c>
      <c r="J206" s="252" t="s">
        <v>2175</v>
      </c>
      <c r="K206" s="252"/>
      <c r="L206" s="252"/>
      <c r="M206" s="252"/>
    </row>
    <row r="207" spans="2:13" ht="27.6">
      <c r="B207" s="251">
        <v>203</v>
      </c>
      <c r="C207" s="252" t="s">
        <v>2137</v>
      </c>
      <c r="D207" s="252" t="s">
        <v>2176</v>
      </c>
      <c r="E207" s="260">
        <v>43465</v>
      </c>
      <c r="F207" s="252" t="s">
        <v>1725</v>
      </c>
      <c r="G207" s="252" t="s">
        <v>1472</v>
      </c>
      <c r="H207" s="251" t="s">
        <v>2177</v>
      </c>
      <c r="I207" s="252">
        <v>85</v>
      </c>
      <c r="J207" s="252" t="s">
        <v>1469</v>
      </c>
      <c r="K207" s="252"/>
      <c r="L207" s="252"/>
      <c r="M207" s="252"/>
    </row>
    <row r="208" spans="2:13" ht="13.9">
      <c r="B208" s="251">
        <v>204</v>
      </c>
      <c r="C208" s="252" t="s">
        <v>2178</v>
      </c>
      <c r="D208" s="252" t="s">
        <v>2179</v>
      </c>
      <c r="E208" s="260">
        <v>43465</v>
      </c>
      <c r="F208" s="252" t="s">
        <v>1725</v>
      </c>
      <c r="G208" s="252" t="s">
        <v>2180</v>
      </c>
      <c r="H208" s="251" t="s">
        <v>1236</v>
      </c>
      <c r="I208" s="252">
        <v>11</v>
      </c>
      <c r="J208" s="252" t="s">
        <v>1469</v>
      </c>
      <c r="K208" s="252"/>
      <c r="L208" s="252"/>
      <c r="M208" s="252"/>
    </row>
    <row r="209" spans="2:13" ht="15.6" customHeight="1">
      <c r="B209" s="251">
        <v>205</v>
      </c>
      <c r="C209" s="252" t="s">
        <v>2181</v>
      </c>
      <c r="D209" s="252" t="s">
        <v>2182</v>
      </c>
      <c r="E209" s="260">
        <v>43465</v>
      </c>
      <c r="F209" s="252" t="s">
        <v>1725</v>
      </c>
      <c r="G209" s="252" t="s">
        <v>2183</v>
      </c>
      <c r="H209" s="251" t="s">
        <v>839</v>
      </c>
      <c r="I209" s="252">
        <v>100</v>
      </c>
      <c r="J209" s="252" t="s">
        <v>1469</v>
      </c>
      <c r="K209" s="252"/>
      <c r="L209" s="252"/>
      <c r="M209" s="252"/>
    </row>
    <row r="210" spans="2:13" ht="33.950000000000003" customHeight="1">
      <c r="B210" s="251">
        <v>206</v>
      </c>
      <c r="C210" s="252" t="s">
        <v>2184</v>
      </c>
      <c r="D210" s="252" t="s">
        <v>2185</v>
      </c>
      <c r="E210" s="260">
        <v>43465</v>
      </c>
      <c r="F210" s="252" t="s">
        <v>1725</v>
      </c>
      <c r="G210" s="252" t="s">
        <v>2186</v>
      </c>
      <c r="H210" s="251" t="s">
        <v>1626</v>
      </c>
      <c r="I210" s="252">
        <v>12</v>
      </c>
      <c r="J210" s="252" t="s">
        <v>1469</v>
      </c>
      <c r="K210" s="252"/>
      <c r="L210" s="252"/>
      <c r="M210" s="252"/>
    </row>
    <row r="211" spans="2:13" ht="27.6">
      <c r="B211" s="251">
        <v>207</v>
      </c>
      <c r="C211" s="252" t="s">
        <v>2025</v>
      </c>
      <c r="D211" s="252" t="s">
        <v>2187</v>
      </c>
      <c r="E211" s="260">
        <v>43509</v>
      </c>
      <c r="F211" s="252" t="s">
        <v>1725</v>
      </c>
      <c r="G211" s="252" t="s">
        <v>2188</v>
      </c>
      <c r="H211" s="251" t="s">
        <v>1483</v>
      </c>
      <c r="I211" s="252">
        <v>49</v>
      </c>
      <c r="J211" s="252"/>
      <c r="K211" s="252"/>
      <c r="L211" s="252"/>
      <c r="M211" s="252"/>
    </row>
    <row r="212" spans="2:13" ht="41.45">
      <c r="B212" s="251">
        <v>208</v>
      </c>
      <c r="C212" s="252" t="s">
        <v>71</v>
      </c>
      <c r="D212" s="252" t="s">
        <v>2189</v>
      </c>
      <c r="E212" s="260">
        <v>43509</v>
      </c>
      <c r="F212" s="252" t="s">
        <v>1725</v>
      </c>
      <c r="G212" s="252" t="s">
        <v>1874</v>
      </c>
      <c r="H212" s="251" t="s">
        <v>839</v>
      </c>
      <c r="I212" s="252">
        <v>100</v>
      </c>
      <c r="J212" s="252"/>
      <c r="K212" s="252"/>
      <c r="L212" s="252"/>
      <c r="M212" s="252" t="s">
        <v>2190</v>
      </c>
    </row>
    <row r="213" spans="2:13" ht="13.9">
      <c r="B213" s="251">
        <v>209</v>
      </c>
      <c r="C213" s="252" t="s">
        <v>2191</v>
      </c>
      <c r="D213" s="252" t="s">
        <v>2192</v>
      </c>
      <c r="E213" s="260">
        <v>43529</v>
      </c>
      <c r="F213" s="252" t="s">
        <v>1725</v>
      </c>
      <c r="G213" s="252" t="s">
        <v>2193</v>
      </c>
      <c r="H213" s="251" t="s">
        <v>1236</v>
      </c>
      <c r="I213" s="252">
        <v>100</v>
      </c>
      <c r="J213" s="252"/>
      <c r="K213" s="252"/>
      <c r="L213" s="252"/>
      <c r="M213" s="252"/>
    </row>
    <row r="214" spans="2:13" ht="13.9">
      <c r="B214" s="251">
        <v>210</v>
      </c>
      <c r="C214" s="252" t="s">
        <v>2194</v>
      </c>
      <c r="D214" s="252" t="s">
        <v>2195</v>
      </c>
      <c r="E214" s="260">
        <v>43543</v>
      </c>
      <c r="F214" s="252" t="s">
        <v>1725</v>
      </c>
      <c r="G214" s="252" t="s">
        <v>2196</v>
      </c>
      <c r="H214" s="251" t="s">
        <v>965</v>
      </c>
      <c r="I214" s="252">
        <v>59</v>
      </c>
      <c r="J214" s="252" t="s">
        <v>2197</v>
      </c>
      <c r="K214" s="252"/>
      <c r="L214" s="252"/>
      <c r="M214" s="252"/>
    </row>
    <row r="215" spans="2:13" ht="13.9">
      <c r="B215" s="251">
        <v>211</v>
      </c>
      <c r="C215" s="252" t="s">
        <v>2198</v>
      </c>
      <c r="D215" s="252" t="s">
        <v>2199</v>
      </c>
      <c r="E215" s="260">
        <v>43558</v>
      </c>
      <c r="F215" s="252" t="s">
        <v>1725</v>
      </c>
      <c r="G215" s="252" t="s">
        <v>2200</v>
      </c>
      <c r="H215" s="251" t="s">
        <v>965</v>
      </c>
      <c r="I215" s="252">
        <v>50</v>
      </c>
      <c r="J215" s="252" t="s">
        <v>1469</v>
      </c>
      <c r="K215" s="252"/>
      <c r="L215" s="252"/>
      <c r="M215" s="252"/>
    </row>
    <row r="216" spans="2:13" ht="41.45">
      <c r="B216" s="251">
        <v>212</v>
      </c>
      <c r="C216" s="252" t="s">
        <v>2201</v>
      </c>
      <c r="D216" s="252" t="s">
        <v>2202</v>
      </c>
      <c r="E216" s="260">
        <v>43573</v>
      </c>
      <c r="F216" s="252" t="s">
        <v>1725</v>
      </c>
      <c r="G216" s="252" t="s">
        <v>2120</v>
      </c>
      <c r="H216" s="251" t="s">
        <v>1626</v>
      </c>
      <c r="I216" s="252">
        <v>18</v>
      </c>
      <c r="J216" s="252" t="s">
        <v>2203</v>
      </c>
      <c r="K216" s="252"/>
      <c r="L216" s="252"/>
      <c r="M216" s="252"/>
    </row>
    <row r="217" spans="2:13" ht="13.9">
      <c r="B217" s="251">
        <v>213</v>
      </c>
      <c r="C217" s="252" t="s">
        <v>2204</v>
      </c>
      <c r="D217" s="252" t="s">
        <v>2205</v>
      </c>
      <c r="E217" s="260" t="s">
        <v>2206</v>
      </c>
      <c r="F217" s="252" t="s">
        <v>1725</v>
      </c>
      <c r="G217" s="252" t="s">
        <v>2207</v>
      </c>
      <c r="H217" s="251" t="s">
        <v>965</v>
      </c>
      <c r="I217" s="252">
        <v>100</v>
      </c>
      <c r="J217" s="252"/>
      <c r="K217" s="252"/>
      <c r="L217" s="252"/>
      <c r="M217" s="252"/>
    </row>
    <row r="218" spans="2:13" ht="27.6">
      <c r="B218" s="251">
        <v>214</v>
      </c>
      <c r="C218" s="252" t="s">
        <v>1877</v>
      </c>
      <c r="D218" s="252" t="s">
        <v>2208</v>
      </c>
      <c r="E218" s="260">
        <v>43622</v>
      </c>
      <c r="F218" s="252" t="s">
        <v>1725</v>
      </c>
      <c r="G218" s="252" t="s">
        <v>2209</v>
      </c>
      <c r="H218" s="251" t="s">
        <v>1236</v>
      </c>
      <c r="I218" s="252">
        <v>100</v>
      </c>
      <c r="J218" s="252" t="s">
        <v>1469</v>
      </c>
      <c r="K218" s="252"/>
      <c r="L218" s="252"/>
      <c r="M218" s="252"/>
    </row>
    <row r="219" spans="2:13" ht="13.9">
      <c r="B219" s="251">
        <v>215</v>
      </c>
      <c r="C219" s="252" t="s">
        <v>2210</v>
      </c>
      <c r="D219" s="252" t="s">
        <v>2211</v>
      </c>
      <c r="E219" s="260">
        <v>43622</v>
      </c>
      <c r="F219" s="252" t="s">
        <v>1725</v>
      </c>
      <c r="G219" s="252" t="s">
        <v>2212</v>
      </c>
      <c r="H219" s="251" t="s">
        <v>1626</v>
      </c>
      <c r="I219" s="252">
        <v>15</v>
      </c>
      <c r="J219" s="252" t="s">
        <v>1469</v>
      </c>
      <c r="K219" s="252"/>
      <c r="L219" s="252"/>
      <c r="M219" s="252"/>
    </row>
    <row r="220" spans="2:13" ht="27.6">
      <c r="B220" s="251">
        <v>216</v>
      </c>
      <c r="C220" s="252" t="s">
        <v>1623</v>
      </c>
      <c r="D220" s="252" t="s">
        <v>2213</v>
      </c>
      <c r="E220" s="260">
        <v>43622</v>
      </c>
      <c r="F220" s="252" t="s">
        <v>1725</v>
      </c>
      <c r="G220" s="252" t="s">
        <v>2214</v>
      </c>
      <c r="H220" s="251" t="s">
        <v>1626</v>
      </c>
      <c r="I220" s="252">
        <v>75</v>
      </c>
      <c r="J220" s="252" t="s">
        <v>1469</v>
      </c>
      <c r="K220" s="252"/>
      <c r="L220" s="252"/>
      <c r="M220" s="252"/>
    </row>
    <row r="221" spans="2:13" ht="27.6">
      <c r="B221" s="251">
        <v>217</v>
      </c>
      <c r="C221" s="252" t="s">
        <v>2215</v>
      </c>
      <c r="D221" s="252" t="s">
        <v>2216</v>
      </c>
      <c r="E221" s="260">
        <v>43634</v>
      </c>
      <c r="F221" s="252" t="s">
        <v>1725</v>
      </c>
      <c r="G221" s="252" t="s">
        <v>2217</v>
      </c>
      <c r="H221" s="251" t="s">
        <v>965</v>
      </c>
      <c r="I221" s="252">
        <v>35</v>
      </c>
      <c r="J221" s="252"/>
      <c r="K221" s="252"/>
      <c r="L221" s="252"/>
      <c r="M221" s="252"/>
    </row>
    <row r="222" spans="2:13" ht="13.9">
      <c r="B222" s="251">
        <v>218</v>
      </c>
      <c r="C222" s="252" t="s">
        <v>2218</v>
      </c>
      <c r="D222" s="252" t="s">
        <v>2219</v>
      </c>
      <c r="E222" s="260">
        <v>43634</v>
      </c>
      <c r="F222" s="252" t="s">
        <v>1725</v>
      </c>
      <c r="G222" s="252" t="s">
        <v>2220</v>
      </c>
      <c r="H222" s="251" t="s">
        <v>1236</v>
      </c>
      <c r="I222" s="252">
        <v>81.680000000000007</v>
      </c>
      <c r="J222" s="252" t="s">
        <v>1469</v>
      </c>
      <c r="K222" s="252"/>
      <c r="L222" s="252"/>
      <c r="M222" s="252"/>
    </row>
    <row r="223" spans="2:13" ht="13.9">
      <c r="B223" s="251">
        <v>219</v>
      </c>
      <c r="C223" s="252" t="s">
        <v>2221</v>
      </c>
      <c r="D223" s="252" t="s">
        <v>2222</v>
      </c>
      <c r="E223" s="260">
        <v>43674</v>
      </c>
      <c r="F223" s="252" t="s">
        <v>1725</v>
      </c>
      <c r="G223" s="252" t="s">
        <v>2223</v>
      </c>
      <c r="H223" s="251" t="s">
        <v>965</v>
      </c>
      <c r="I223" s="252">
        <v>96</v>
      </c>
      <c r="J223" s="252"/>
      <c r="K223" s="252"/>
      <c r="L223" s="252"/>
      <c r="M223" s="252"/>
    </row>
    <row r="224" spans="2:13" ht="13.9">
      <c r="B224" s="251">
        <v>220</v>
      </c>
      <c r="C224" s="252" t="s">
        <v>2224</v>
      </c>
      <c r="D224" s="252" t="s">
        <v>2225</v>
      </c>
      <c r="E224" s="260">
        <v>43662</v>
      </c>
      <c r="F224" s="252" t="s">
        <v>1725</v>
      </c>
      <c r="G224" s="252" t="s">
        <v>2226</v>
      </c>
      <c r="H224" s="251" t="s">
        <v>1236</v>
      </c>
      <c r="I224" s="252">
        <v>44</v>
      </c>
      <c r="J224" s="252" t="s">
        <v>1469</v>
      </c>
      <c r="K224" s="252"/>
      <c r="L224" s="252"/>
      <c r="M224" s="252"/>
    </row>
    <row r="225" spans="2:13" ht="27.6">
      <c r="B225" s="251">
        <v>221</v>
      </c>
      <c r="C225" s="252" t="s">
        <v>2227</v>
      </c>
      <c r="D225" s="252" t="s">
        <v>2228</v>
      </c>
      <c r="E225" s="260">
        <v>43662</v>
      </c>
      <c r="F225" s="252" t="s">
        <v>1725</v>
      </c>
      <c r="G225" s="252" t="s">
        <v>2229</v>
      </c>
      <c r="H225" s="251" t="s">
        <v>1626</v>
      </c>
      <c r="I225" s="252">
        <v>60</v>
      </c>
      <c r="J225" s="252" t="s">
        <v>1469</v>
      </c>
      <c r="K225" s="252"/>
      <c r="L225" s="252"/>
      <c r="M225" s="252"/>
    </row>
    <row r="226" spans="2:13" ht="13.9">
      <c r="B226" s="251">
        <v>222</v>
      </c>
      <c r="C226" s="252" t="s">
        <v>2230</v>
      </c>
      <c r="D226" s="252" t="s">
        <v>2231</v>
      </c>
      <c r="E226" s="260">
        <v>43672</v>
      </c>
      <c r="F226" s="252" t="s">
        <v>1725</v>
      </c>
      <c r="G226" s="252" t="s">
        <v>2232</v>
      </c>
      <c r="H226" s="251" t="s">
        <v>965</v>
      </c>
      <c r="I226" s="252">
        <v>49</v>
      </c>
      <c r="J226" s="252" t="s">
        <v>1469</v>
      </c>
      <c r="K226" s="252"/>
      <c r="L226" s="252"/>
      <c r="M226" s="252"/>
    </row>
    <row r="227" spans="2:13" ht="27.6">
      <c r="B227" s="251">
        <v>223</v>
      </c>
      <c r="C227" s="252" t="s">
        <v>2233</v>
      </c>
      <c r="D227" s="252" t="s">
        <v>2234</v>
      </c>
      <c r="E227" s="260">
        <v>43700</v>
      </c>
      <c r="F227" s="252" t="s">
        <v>1725</v>
      </c>
      <c r="G227" s="252" t="s">
        <v>2235</v>
      </c>
      <c r="H227" s="251" t="s">
        <v>1477</v>
      </c>
      <c r="I227" s="252">
        <v>55</v>
      </c>
      <c r="J227" s="252" t="s">
        <v>1469</v>
      </c>
      <c r="K227" s="252"/>
      <c r="L227" s="252"/>
      <c r="M227" s="252"/>
    </row>
    <row r="228" spans="2:13" ht="55.15">
      <c r="B228" s="251">
        <v>224</v>
      </c>
      <c r="C228" s="252" t="s">
        <v>2236</v>
      </c>
      <c r="D228" s="252" t="s">
        <v>2237</v>
      </c>
      <c r="E228" s="260">
        <v>43703</v>
      </c>
      <c r="F228" s="252" t="s">
        <v>1725</v>
      </c>
      <c r="G228" s="252" t="s">
        <v>2238</v>
      </c>
      <c r="H228" s="251" t="s">
        <v>965</v>
      </c>
      <c r="I228" s="252">
        <v>100</v>
      </c>
      <c r="J228" s="252" t="s">
        <v>1469</v>
      </c>
      <c r="K228" s="252"/>
      <c r="L228" s="252"/>
      <c r="M228" s="252"/>
    </row>
    <row r="229" spans="2:13" ht="13.9">
      <c r="B229" s="251">
        <v>225</v>
      </c>
      <c r="C229" s="252" t="s">
        <v>2239</v>
      </c>
      <c r="D229" s="252" t="s">
        <v>2240</v>
      </c>
      <c r="E229" s="260">
        <v>43705</v>
      </c>
      <c r="F229" s="252" t="s">
        <v>1725</v>
      </c>
      <c r="G229" s="252" t="s">
        <v>2241</v>
      </c>
      <c r="H229" s="251" t="s">
        <v>1626</v>
      </c>
      <c r="I229" s="252"/>
      <c r="J229" s="252" t="s">
        <v>1469</v>
      </c>
      <c r="K229" s="252"/>
      <c r="L229" s="252"/>
      <c r="M229" s="252"/>
    </row>
    <row r="230" spans="2:13" ht="41.45">
      <c r="B230" s="251">
        <v>226</v>
      </c>
      <c r="C230" s="252" t="s">
        <v>2242</v>
      </c>
      <c r="D230" s="252" t="s">
        <v>2243</v>
      </c>
      <c r="E230" s="260">
        <v>43705</v>
      </c>
      <c r="F230" s="252" t="s">
        <v>1725</v>
      </c>
      <c r="G230" s="252" t="s">
        <v>2244</v>
      </c>
      <c r="H230" s="251" t="s">
        <v>1626</v>
      </c>
      <c r="I230" s="252">
        <v>100</v>
      </c>
      <c r="J230" s="252" t="s">
        <v>1469</v>
      </c>
      <c r="K230" s="252"/>
      <c r="L230" s="252"/>
      <c r="M230" s="252"/>
    </row>
    <row r="231" spans="2:13" ht="54" customHeight="1">
      <c r="B231" s="251">
        <v>227</v>
      </c>
      <c r="C231" s="252" t="s">
        <v>2245</v>
      </c>
      <c r="D231" s="252" t="s">
        <v>2246</v>
      </c>
      <c r="E231" s="260">
        <v>43705</v>
      </c>
      <c r="F231" s="252" t="s">
        <v>1725</v>
      </c>
      <c r="G231" s="252" t="s">
        <v>2247</v>
      </c>
      <c r="H231" s="251" t="s">
        <v>965</v>
      </c>
      <c r="I231" s="252">
        <v>41</v>
      </c>
      <c r="J231" s="252"/>
      <c r="K231" s="252"/>
      <c r="L231" s="252"/>
      <c r="M231" s="252"/>
    </row>
    <row r="232" spans="2:13" ht="13.9">
      <c r="B232" s="251">
        <v>228</v>
      </c>
      <c r="C232" s="252" t="s">
        <v>1598</v>
      </c>
      <c r="D232" s="252" t="s">
        <v>2248</v>
      </c>
      <c r="E232" s="260">
        <v>43725</v>
      </c>
      <c r="F232" s="252" t="s">
        <v>1725</v>
      </c>
      <c r="G232" s="252" t="s">
        <v>2249</v>
      </c>
      <c r="H232" s="251" t="s">
        <v>1626</v>
      </c>
      <c r="I232" s="252">
        <v>47.5</v>
      </c>
      <c r="J232" s="252" t="s">
        <v>1469</v>
      </c>
      <c r="K232" s="252"/>
      <c r="L232" s="252"/>
      <c r="M232" s="252"/>
    </row>
    <row r="233" spans="2:13" ht="13.9">
      <c r="B233" s="251">
        <v>229</v>
      </c>
      <c r="C233" s="252" t="s">
        <v>1890</v>
      </c>
      <c r="D233" s="252" t="s">
        <v>2250</v>
      </c>
      <c r="E233" s="260">
        <v>43725</v>
      </c>
      <c r="F233" s="252" t="s">
        <v>1725</v>
      </c>
      <c r="G233" s="252" t="s">
        <v>2251</v>
      </c>
      <c r="H233" s="251" t="s">
        <v>1483</v>
      </c>
      <c r="I233" s="252">
        <v>46</v>
      </c>
      <c r="J233" s="252" t="s">
        <v>1469</v>
      </c>
      <c r="K233" s="252"/>
      <c r="L233" s="252"/>
      <c r="M233" s="252"/>
    </row>
    <row r="234" spans="2:13" ht="13.9">
      <c r="B234" s="251">
        <v>230</v>
      </c>
      <c r="C234" s="252" t="s">
        <v>2252</v>
      </c>
      <c r="D234" s="252" t="s">
        <v>2253</v>
      </c>
      <c r="E234" s="260">
        <v>43726</v>
      </c>
      <c r="F234" s="252" t="s">
        <v>1725</v>
      </c>
      <c r="G234" s="252" t="s">
        <v>2254</v>
      </c>
      <c r="H234" s="251" t="s">
        <v>1236</v>
      </c>
      <c r="I234" s="252">
        <v>100</v>
      </c>
      <c r="J234" s="252" t="s">
        <v>1469</v>
      </c>
      <c r="K234" s="252"/>
      <c r="L234" s="252"/>
      <c r="M234" s="252"/>
    </row>
    <row r="235" spans="2:13" ht="13.9">
      <c r="B235" s="251">
        <v>231</v>
      </c>
      <c r="C235" s="252" t="s">
        <v>2255</v>
      </c>
      <c r="D235" s="252" t="s">
        <v>2256</v>
      </c>
      <c r="E235" s="260">
        <v>43726</v>
      </c>
      <c r="F235" s="252" t="s">
        <v>1725</v>
      </c>
      <c r="G235" s="252" t="s">
        <v>2257</v>
      </c>
      <c r="H235" s="251" t="s">
        <v>839</v>
      </c>
      <c r="I235" s="252">
        <v>85</v>
      </c>
      <c r="J235" s="252"/>
      <c r="K235" s="252"/>
      <c r="L235" s="252"/>
      <c r="M235" s="252"/>
    </row>
    <row r="236" spans="2:13" ht="13.9">
      <c r="B236" s="251">
        <v>232</v>
      </c>
      <c r="C236" s="252" t="s">
        <v>2221</v>
      </c>
      <c r="D236" s="252" t="s">
        <v>2258</v>
      </c>
      <c r="E236" s="260">
        <v>43726</v>
      </c>
      <c r="F236" s="252" t="s">
        <v>1725</v>
      </c>
      <c r="G236" s="252" t="s">
        <v>2259</v>
      </c>
      <c r="H236" s="251" t="s">
        <v>965</v>
      </c>
      <c r="I236" s="252">
        <v>54</v>
      </c>
      <c r="J236" s="252"/>
      <c r="K236" s="252"/>
      <c r="L236" s="252"/>
      <c r="M236" s="252"/>
    </row>
    <row r="237" spans="2:13" ht="13.9">
      <c r="B237" s="251">
        <v>233</v>
      </c>
      <c r="C237" s="252" t="s">
        <v>2260</v>
      </c>
      <c r="D237" s="252" t="s">
        <v>2261</v>
      </c>
      <c r="E237" s="260">
        <v>43727</v>
      </c>
      <c r="F237" s="252" t="s">
        <v>1725</v>
      </c>
      <c r="G237" s="252" t="s">
        <v>2262</v>
      </c>
      <c r="H237" s="251" t="s">
        <v>1236</v>
      </c>
      <c r="I237" s="252">
        <v>52</v>
      </c>
      <c r="J237" s="252"/>
      <c r="K237" s="252"/>
      <c r="L237" s="252"/>
      <c r="M237" s="252"/>
    </row>
    <row r="238" spans="2:13" ht="27.6">
      <c r="B238" s="251">
        <v>234</v>
      </c>
      <c r="C238" s="252" t="s">
        <v>1623</v>
      </c>
      <c r="D238" s="252" t="s">
        <v>2263</v>
      </c>
      <c r="E238" s="260">
        <v>43727</v>
      </c>
      <c r="F238" s="252" t="s">
        <v>1725</v>
      </c>
      <c r="G238" s="252" t="s">
        <v>2264</v>
      </c>
      <c r="H238" s="251" t="s">
        <v>1626</v>
      </c>
      <c r="I238" s="252">
        <v>66</v>
      </c>
      <c r="J238" s="252"/>
      <c r="K238" s="252"/>
      <c r="L238" s="252"/>
      <c r="M238" s="252"/>
    </row>
    <row r="239" spans="2:13" ht="13.9">
      <c r="B239" s="251">
        <v>235</v>
      </c>
      <c r="C239" s="252" t="s">
        <v>2265</v>
      </c>
      <c r="D239" s="252" t="s">
        <v>2266</v>
      </c>
      <c r="E239" s="260">
        <v>43734</v>
      </c>
      <c r="F239" s="252" t="s">
        <v>1725</v>
      </c>
      <c r="G239" s="252" t="s">
        <v>2267</v>
      </c>
      <c r="H239" s="251" t="s">
        <v>1626</v>
      </c>
      <c r="I239" s="252"/>
      <c r="J239" s="252" t="s">
        <v>1469</v>
      </c>
      <c r="K239" s="252"/>
      <c r="L239" s="252"/>
      <c r="M239" s="252"/>
    </row>
    <row r="240" spans="2:13" ht="27.6">
      <c r="B240" s="251">
        <v>236</v>
      </c>
      <c r="C240" s="252" t="s">
        <v>2268</v>
      </c>
      <c r="D240" s="252" t="s">
        <v>2269</v>
      </c>
      <c r="E240" s="260">
        <v>43739</v>
      </c>
      <c r="F240" s="252" t="s">
        <v>1725</v>
      </c>
      <c r="G240" s="252" t="s">
        <v>2270</v>
      </c>
      <c r="H240" s="251" t="s">
        <v>965</v>
      </c>
      <c r="I240" s="252">
        <v>45</v>
      </c>
      <c r="J240" s="252"/>
      <c r="K240" s="252"/>
      <c r="L240" s="252"/>
      <c r="M240" s="252"/>
    </row>
    <row r="241" spans="2:13" ht="13.9">
      <c r="B241" s="251">
        <v>237</v>
      </c>
      <c r="C241" s="252" t="s">
        <v>1660</v>
      </c>
      <c r="D241" s="252" t="s">
        <v>2271</v>
      </c>
      <c r="E241" s="260">
        <v>43748</v>
      </c>
      <c r="F241" s="252" t="s">
        <v>1725</v>
      </c>
      <c r="G241" s="252" t="s">
        <v>2272</v>
      </c>
      <c r="H241" s="251" t="s">
        <v>965</v>
      </c>
      <c r="I241" s="252">
        <v>100</v>
      </c>
      <c r="J241" s="252" t="s">
        <v>1469</v>
      </c>
      <c r="K241" s="252"/>
      <c r="L241" s="252"/>
      <c r="M241" s="252"/>
    </row>
    <row r="242" spans="2:13" ht="13.9">
      <c r="B242" s="251">
        <v>238</v>
      </c>
      <c r="C242" s="252" t="s">
        <v>1537</v>
      </c>
      <c r="D242" s="252" t="s">
        <v>2273</v>
      </c>
      <c r="E242" s="260">
        <v>43748</v>
      </c>
      <c r="F242" s="252" t="s">
        <v>1725</v>
      </c>
      <c r="G242" s="252" t="s">
        <v>2274</v>
      </c>
      <c r="H242" s="251" t="s">
        <v>1626</v>
      </c>
      <c r="I242" s="252">
        <v>100</v>
      </c>
      <c r="J242" s="252" t="s">
        <v>1469</v>
      </c>
      <c r="K242" s="252"/>
      <c r="L242" s="252"/>
      <c r="M242" s="252"/>
    </row>
    <row r="243" spans="2:13" ht="55.15">
      <c r="B243" s="251">
        <v>239</v>
      </c>
      <c r="C243" s="252" t="s">
        <v>2275</v>
      </c>
      <c r="D243" s="252" t="s">
        <v>2276</v>
      </c>
      <c r="E243" s="260">
        <v>43766</v>
      </c>
      <c r="F243" s="252" t="s">
        <v>1725</v>
      </c>
      <c r="G243" s="252" t="s">
        <v>2277</v>
      </c>
      <c r="H243" s="251" t="s">
        <v>1626</v>
      </c>
      <c r="I243" s="252">
        <v>51</v>
      </c>
      <c r="J243" s="252"/>
      <c r="K243" s="252"/>
      <c r="L243" s="252"/>
      <c r="M243" s="252"/>
    </row>
    <row r="244" spans="2:13" ht="24.75" customHeight="1">
      <c r="B244" s="251">
        <v>240</v>
      </c>
      <c r="C244" s="252" t="s">
        <v>2278</v>
      </c>
      <c r="D244" s="252" t="s">
        <v>2279</v>
      </c>
      <c r="E244" s="260">
        <v>43766</v>
      </c>
      <c r="F244" s="252" t="s">
        <v>1725</v>
      </c>
      <c r="G244" s="252" t="s">
        <v>2280</v>
      </c>
      <c r="H244" s="251" t="s">
        <v>1236</v>
      </c>
      <c r="I244" s="252">
        <v>100</v>
      </c>
      <c r="J244" s="252" t="s">
        <v>1469</v>
      </c>
      <c r="K244" s="252"/>
      <c r="L244" s="252"/>
      <c r="M244" s="252"/>
    </row>
    <row r="245" spans="2:13" ht="36.75" customHeight="1">
      <c r="B245" s="251">
        <v>241</v>
      </c>
      <c r="C245" s="252" t="s">
        <v>2281</v>
      </c>
      <c r="D245" s="252" t="s">
        <v>2282</v>
      </c>
      <c r="E245" s="260">
        <v>43788</v>
      </c>
      <c r="F245" s="252" t="s">
        <v>1725</v>
      </c>
      <c r="G245" s="252" t="s">
        <v>2283</v>
      </c>
      <c r="H245" s="251" t="s">
        <v>1236</v>
      </c>
      <c r="I245" s="252">
        <v>60</v>
      </c>
      <c r="J245" s="252"/>
      <c r="K245" s="252"/>
      <c r="L245" s="252"/>
      <c r="M245" s="252"/>
    </row>
    <row r="246" spans="2:13" ht="24.75" customHeight="1">
      <c r="B246" s="251">
        <v>242</v>
      </c>
      <c r="C246" s="252" t="s">
        <v>2260</v>
      </c>
      <c r="D246" s="252" t="s">
        <v>2284</v>
      </c>
      <c r="E246" s="260">
        <v>43788</v>
      </c>
      <c r="F246" s="252" t="s">
        <v>1725</v>
      </c>
      <c r="G246" s="252" t="s">
        <v>2285</v>
      </c>
      <c r="H246" s="251" t="s">
        <v>1236</v>
      </c>
      <c r="I246" s="252">
        <v>70</v>
      </c>
      <c r="J246" s="252"/>
      <c r="K246" s="252"/>
      <c r="L246" s="252"/>
      <c r="M246" s="252"/>
    </row>
    <row r="247" spans="2:13" ht="27.6">
      <c r="B247" s="251">
        <v>243</v>
      </c>
      <c r="C247" s="252" t="s">
        <v>1821</v>
      </c>
      <c r="D247" s="252" t="s">
        <v>2286</v>
      </c>
      <c r="E247" s="260">
        <v>43788</v>
      </c>
      <c r="F247" s="252" t="s">
        <v>1725</v>
      </c>
      <c r="G247" s="252" t="s">
        <v>2287</v>
      </c>
      <c r="H247" s="251" t="s">
        <v>1626</v>
      </c>
      <c r="I247" s="252">
        <v>65</v>
      </c>
      <c r="J247" s="252" t="s">
        <v>1469</v>
      </c>
      <c r="K247" s="252"/>
      <c r="L247" s="252"/>
      <c r="M247" s="252"/>
    </row>
    <row r="248" spans="2:13" ht="13.9">
      <c r="B248" s="251">
        <v>244</v>
      </c>
      <c r="C248" s="252" t="s">
        <v>2288</v>
      </c>
      <c r="D248" s="252" t="s">
        <v>2289</v>
      </c>
      <c r="E248" s="260">
        <v>43794</v>
      </c>
      <c r="F248" s="252" t="s">
        <v>1725</v>
      </c>
      <c r="G248" s="252" t="s">
        <v>2290</v>
      </c>
      <c r="H248" s="251" t="s">
        <v>2291</v>
      </c>
      <c r="I248" s="252">
        <v>66.41</v>
      </c>
      <c r="J248" s="252" t="s">
        <v>1469</v>
      </c>
      <c r="K248" s="252"/>
      <c r="L248" s="252"/>
      <c r="M248" s="252"/>
    </row>
    <row r="249" spans="2:13" ht="13.9">
      <c r="B249" s="251">
        <v>245</v>
      </c>
      <c r="C249" s="252" t="s">
        <v>2104</v>
      </c>
      <c r="D249" s="252" t="s">
        <v>2292</v>
      </c>
      <c r="E249" s="260">
        <v>43819</v>
      </c>
      <c r="F249" s="252" t="s">
        <v>1725</v>
      </c>
      <c r="G249" s="252" t="s">
        <v>2293</v>
      </c>
      <c r="H249" s="251" t="s">
        <v>1626</v>
      </c>
      <c r="I249" s="252">
        <v>47</v>
      </c>
      <c r="J249" s="252" t="s">
        <v>1469</v>
      </c>
      <c r="K249" s="252"/>
      <c r="L249" s="252"/>
      <c r="M249" s="252"/>
    </row>
    <row r="250" spans="2:13" ht="110.45">
      <c r="B250" s="251">
        <v>246</v>
      </c>
      <c r="C250" s="252" t="s">
        <v>2294</v>
      </c>
      <c r="D250" s="252" t="s">
        <v>2295</v>
      </c>
      <c r="E250" s="260">
        <v>43830</v>
      </c>
      <c r="F250" s="252" t="s">
        <v>1725</v>
      </c>
      <c r="G250" s="252" t="s">
        <v>2296</v>
      </c>
      <c r="H250" s="251" t="s">
        <v>965</v>
      </c>
      <c r="I250" s="252">
        <v>95</v>
      </c>
      <c r="J250" s="252"/>
      <c r="K250" s="252"/>
      <c r="L250" s="252"/>
      <c r="M250" s="252" t="s">
        <v>2297</v>
      </c>
    </row>
    <row r="251" spans="2:13" ht="27.6">
      <c r="B251" s="251">
        <v>247</v>
      </c>
      <c r="C251" s="252" t="s">
        <v>2298</v>
      </c>
      <c r="D251" s="252" t="s">
        <v>2299</v>
      </c>
      <c r="E251" s="260">
        <v>43830</v>
      </c>
      <c r="F251" s="252" t="s">
        <v>1725</v>
      </c>
      <c r="G251" s="252" t="s">
        <v>2300</v>
      </c>
      <c r="H251" s="251" t="s">
        <v>1236</v>
      </c>
      <c r="I251" s="252">
        <v>90</v>
      </c>
      <c r="J251" s="252"/>
      <c r="K251" s="252"/>
      <c r="L251" s="252"/>
      <c r="M251" s="252"/>
    </row>
    <row r="252" spans="2:13" ht="13.9">
      <c r="B252" s="251">
        <v>248</v>
      </c>
      <c r="C252" s="252" t="s">
        <v>2301</v>
      </c>
      <c r="D252" s="252" t="s">
        <v>2302</v>
      </c>
      <c r="E252" s="260">
        <v>43858</v>
      </c>
      <c r="F252" s="252" t="s">
        <v>1725</v>
      </c>
      <c r="G252" s="252" t="s">
        <v>2303</v>
      </c>
      <c r="H252" s="251" t="s">
        <v>1236</v>
      </c>
      <c r="I252" s="252">
        <v>28</v>
      </c>
      <c r="J252" s="252" t="s">
        <v>1469</v>
      </c>
      <c r="K252" s="252"/>
      <c r="L252" s="252"/>
      <c r="M252" s="252"/>
    </row>
    <row r="253" spans="2:13" ht="27.6">
      <c r="B253" s="251">
        <v>249</v>
      </c>
      <c r="C253" s="252" t="s">
        <v>2304</v>
      </c>
      <c r="D253" s="252" t="s">
        <v>2305</v>
      </c>
      <c r="E253" s="260">
        <v>43873</v>
      </c>
      <c r="F253" s="252" t="s">
        <v>1725</v>
      </c>
      <c r="G253" s="252" t="s">
        <v>2306</v>
      </c>
      <c r="H253" s="251" t="s">
        <v>1626</v>
      </c>
      <c r="I253" s="252">
        <v>24</v>
      </c>
      <c r="J253" s="252" t="s">
        <v>1469</v>
      </c>
      <c r="K253" s="252"/>
      <c r="L253" s="252"/>
      <c r="M253" s="252"/>
    </row>
    <row r="254" spans="2:13" ht="13.9">
      <c r="B254" s="251">
        <v>250</v>
      </c>
      <c r="C254" s="252" t="s">
        <v>2307</v>
      </c>
      <c r="D254" s="252" t="s">
        <v>2308</v>
      </c>
      <c r="E254" s="260">
        <v>43873</v>
      </c>
      <c r="F254" s="252" t="s">
        <v>1725</v>
      </c>
      <c r="G254" s="252" t="s">
        <v>2309</v>
      </c>
      <c r="H254" s="251" t="s">
        <v>965</v>
      </c>
      <c r="I254" s="252">
        <v>87</v>
      </c>
      <c r="J254" s="252"/>
      <c r="K254" s="252"/>
      <c r="L254" s="252"/>
      <c r="M254" s="252"/>
    </row>
    <row r="255" spans="2:13" ht="27.6">
      <c r="B255" s="251">
        <v>251</v>
      </c>
      <c r="C255" s="252" t="s">
        <v>2310</v>
      </c>
      <c r="D255" s="252" t="s">
        <v>2311</v>
      </c>
      <c r="E255" s="260">
        <v>43873</v>
      </c>
      <c r="F255" s="252" t="s">
        <v>1725</v>
      </c>
      <c r="G255" s="252" t="s">
        <v>2312</v>
      </c>
      <c r="H255" s="251" t="s">
        <v>1626</v>
      </c>
      <c r="I255" s="252">
        <v>12</v>
      </c>
      <c r="J255" s="252"/>
      <c r="K255" s="252"/>
      <c r="L255" s="252"/>
      <c r="M255" s="252"/>
    </row>
    <row r="256" spans="2:13" ht="27.6">
      <c r="B256" s="251">
        <v>252</v>
      </c>
      <c r="C256" s="252" t="s">
        <v>2313</v>
      </c>
      <c r="D256" s="252" t="s">
        <v>2314</v>
      </c>
      <c r="E256" s="260">
        <v>43873</v>
      </c>
      <c r="F256" s="252" t="s">
        <v>1725</v>
      </c>
      <c r="G256" s="252" t="s">
        <v>2315</v>
      </c>
      <c r="H256" s="251" t="s">
        <v>965</v>
      </c>
      <c r="I256" s="252">
        <v>65</v>
      </c>
      <c r="J256" s="252"/>
      <c r="K256" s="252"/>
      <c r="L256" s="252"/>
      <c r="M256" s="252"/>
    </row>
    <row r="257" spans="2:13" ht="27.6">
      <c r="B257" s="251">
        <v>253</v>
      </c>
      <c r="C257" s="252" t="s">
        <v>2316</v>
      </c>
      <c r="D257" s="252" t="s">
        <v>2317</v>
      </c>
      <c r="E257" s="260">
        <v>43907</v>
      </c>
      <c r="F257" s="252" t="s">
        <v>1725</v>
      </c>
      <c r="G257" s="252" t="s">
        <v>2318</v>
      </c>
      <c r="H257" s="251" t="s">
        <v>1626</v>
      </c>
      <c r="I257" s="252">
        <v>16</v>
      </c>
      <c r="J257" s="252"/>
      <c r="K257" s="252"/>
      <c r="L257" s="252"/>
      <c r="M257" s="252"/>
    </row>
    <row r="258" spans="2:13" ht="13.9">
      <c r="B258" s="251">
        <v>254</v>
      </c>
      <c r="C258" s="252" t="s">
        <v>2316</v>
      </c>
      <c r="D258" s="252" t="s">
        <v>2319</v>
      </c>
      <c r="E258" s="260">
        <v>43907</v>
      </c>
      <c r="F258" s="252" t="s">
        <v>1725</v>
      </c>
      <c r="G258" s="252" t="s">
        <v>2320</v>
      </c>
      <c r="H258" s="251" t="s">
        <v>965</v>
      </c>
      <c r="I258" s="252">
        <v>100</v>
      </c>
      <c r="J258" s="252"/>
      <c r="K258" s="252"/>
      <c r="L258" s="252"/>
      <c r="M258" s="252"/>
    </row>
    <row r="259" spans="2:13" ht="13.9">
      <c r="B259" s="251">
        <v>255</v>
      </c>
      <c r="C259" s="252" t="s">
        <v>1701</v>
      </c>
      <c r="D259" s="252" t="s">
        <v>2321</v>
      </c>
      <c r="E259" s="260">
        <v>43909</v>
      </c>
      <c r="F259" s="252" t="s">
        <v>1725</v>
      </c>
      <c r="G259" s="252" t="s">
        <v>2322</v>
      </c>
      <c r="H259" s="251" t="s">
        <v>1236</v>
      </c>
      <c r="I259" s="252">
        <v>99.99</v>
      </c>
      <c r="J259" s="252"/>
      <c r="K259" s="252"/>
      <c r="L259" s="252"/>
      <c r="M259" s="252"/>
    </row>
    <row r="260" spans="2:13" ht="13.9">
      <c r="B260" s="251">
        <v>256</v>
      </c>
      <c r="C260" s="252" t="s">
        <v>2323</v>
      </c>
      <c r="D260" s="252" t="s">
        <v>2324</v>
      </c>
      <c r="E260" s="260">
        <v>43909</v>
      </c>
      <c r="F260" s="252" t="s">
        <v>1725</v>
      </c>
      <c r="G260" s="252" t="s">
        <v>2325</v>
      </c>
      <c r="H260" s="251" t="s">
        <v>1236</v>
      </c>
      <c r="I260" s="252">
        <v>90</v>
      </c>
      <c r="J260" s="252"/>
      <c r="K260" s="252"/>
      <c r="L260" s="252"/>
      <c r="M260" s="252"/>
    </row>
    <row r="261" spans="2:13" ht="27.6">
      <c r="B261" s="251">
        <v>257</v>
      </c>
      <c r="C261" s="252" t="s">
        <v>2326</v>
      </c>
      <c r="D261" s="252" t="s">
        <v>2327</v>
      </c>
      <c r="E261" s="260">
        <v>43909</v>
      </c>
      <c r="F261" s="252" t="s">
        <v>1725</v>
      </c>
      <c r="G261" s="252" t="s">
        <v>2328</v>
      </c>
      <c r="H261" s="251" t="s">
        <v>965</v>
      </c>
      <c r="I261" s="252">
        <v>68</v>
      </c>
      <c r="J261" s="252"/>
      <c r="K261" s="252"/>
      <c r="L261" s="252"/>
      <c r="M261" s="252"/>
    </row>
    <row r="262" spans="2:13" ht="13.9">
      <c r="B262" s="251">
        <v>258</v>
      </c>
      <c r="C262" s="252" t="s">
        <v>2329</v>
      </c>
      <c r="D262" s="252" t="s">
        <v>2330</v>
      </c>
      <c r="E262" s="260">
        <v>43909</v>
      </c>
      <c r="F262" s="252" t="s">
        <v>1725</v>
      </c>
      <c r="G262" s="252" t="s">
        <v>2331</v>
      </c>
      <c r="H262" s="251" t="s">
        <v>839</v>
      </c>
      <c r="I262" s="252">
        <v>85</v>
      </c>
      <c r="J262" s="252"/>
      <c r="K262" s="252"/>
      <c r="L262" s="252"/>
      <c r="M262" s="252"/>
    </row>
    <row r="263" spans="2:13" ht="27.6">
      <c r="B263" s="251">
        <v>259</v>
      </c>
      <c r="C263" s="252" t="s">
        <v>2332</v>
      </c>
      <c r="D263" s="252" t="s">
        <v>2333</v>
      </c>
      <c r="E263" s="260">
        <v>43910</v>
      </c>
      <c r="F263" s="252" t="s">
        <v>1725</v>
      </c>
      <c r="G263" s="252" t="s">
        <v>2334</v>
      </c>
      <c r="H263" s="251" t="s">
        <v>1626</v>
      </c>
      <c r="I263" s="252">
        <v>42</v>
      </c>
      <c r="J263" s="252"/>
      <c r="K263" s="252"/>
      <c r="L263" s="252"/>
      <c r="M263" s="252"/>
    </row>
    <row r="264" spans="2:13" ht="27.6">
      <c r="B264" s="251">
        <v>260</v>
      </c>
      <c r="C264" s="252" t="s">
        <v>2335</v>
      </c>
      <c r="D264" s="252" t="s">
        <v>2336</v>
      </c>
      <c r="E264" s="260">
        <v>43910</v>
      </c>
      <c r="F264" s="252" t="s">
        <v>1725</v>
      </c>
      <c r="G264" s="252" t="s">
        <v>2337</v>
      </c>
      <c r="H264" s="251" t="s">
        <v>839</v>
      </c>
      <c r="I264" s="252">
        <v>43</v>
      </c>
      <c r="J264" s="252"/>
      <c r="K264" s="252"/>
      <c r="L264" s="252"/>
      <c r="M264" s="252"/>
    </row>
    <row r="265" spans="2:13" ht="27.6">
      <c r="B265" s="251">
        <v>261</v>
      </c>
      <c r="C265" s="252" t="s">
        <v>2338</v>
      </c>
      <c r="D265" s="252" t="s">
        <v>2339</v>
      </c>
      <c r="E265" s="260">
        <v>43910</v>
      </c>
      <c r="F265" s="252" t="s">
        <v>1725</v>
      </c>
      <c r="G265" s="252" t="s">
        <v>2340</v>
      </c>
      <c r="H265" s="251" t="s">
        <v>1626</v>
      </c>
      <c r="I265" s="252">
        <v>11</v>
      </c>
      <c r="J265" s="252"/>
      <c r="K265" s="252"/>
      <c r="L265" s="252"/>
      <c r="M265" s="252"/>
    </row>
    <row r="266" spans="2:13" ht="13.9">
      <c r="B266" s="251">
        <v>262</v>
      </c>
      <c r="C266" s="252" t="s">
        <v>2341</v>
      </c>
      <c r="D266" s="252" t="s">
        <v>2342</v>
      </c>
      <c r="E266" s="260">
        <v>43910</v>
      </c>
      <c r="F266" s="252" t="s">
        <v>1725</v>
      </c>
      <c r="G266" s="252" t="s">
        <v>2343</v>
      </c>
      <c r="H266" s="251" t="s">
        <v>965</v>
      </c>
      <c r="I266" s="252">
        <v>40</v>
      </c>
      <c r="J266" s="252"/>
      <c r="K266" s="252"/>
      <c r="L266" s="252"/>
      <c r="M266" s="252"/>
    </row>
    <row r="267" spans="2:13" ht="13.9">
      <c r="B267" s="251">
        <v>263</v>
      </c>
      <c r="C267" s="252" t="s">
        <v>2344</v>
      </c>
      <c r="D267" s="252" t="s">
        <v>2345</v>
      </c>
      <c r="E267" s="260">
        <v>43922</v>
      </c>
      <c r="F267" s="252" t="s">
        <v>1725</v>
      </c>
      <c r="G267" s="252" t="s">
        <v>2346</v>
      </c>
      <c r="H267" s="251" t="s">
        <v>965</v>
      </c>
      <c r="I267" s="252">
        <v>49.7</v>
      </c>
      <c r="J267" s="252"/>
      <c r="K267" s="252"/>
      <c r="L267" s="252"/>
      <c r="M267" s="252"/>
    </row>
    <row r="268" spans="2:13" ht="13.9">
      <c r="B268" s="251">
        <v>264</v>
      </c>
      <c r="C268" s="252" t="s">
        <v>2347</v>
      </c>
      <c r="D268" s="252" t="s">
        <v>2348</v>
      </c>
      <c r="E268" s="260">
        <v>43922</v>
      </c>
      <c r="F268" s="252" t="s">
        <v>1725</v>
      </c>
      <c r="G268" s="252" t="s">
        <v>2349</v>
      </c>
      <c r="H268" s="251" t="s">
        <v>1236</v>
      </c>
      <c r="I268" s="252">
        <v>98</v>
      </c>
      <c r="J268" s="252"/>
      <c r="K268" s="252"/>
      <c r="L268" s="252"/>
      <c r="M268" s="252"/>
    </row>
    <row r="269" spans="2:13" ht="27.6">
      <c r="B269" s="251">
        <v>265</v>
      </c>
      <c r="C269" s="252" t="s">
        <v>2350</v>
      </c>
      <c r="D269" s="252" t="s">
        <v>2351</v>
      </c>
      <c r="E269" s="260">
        <v>43927</v>
      </c>
      <c r="F269" s="252" t="s">
        <v>1725</v>
      </c>
      <c r="G269" s="252" t="s">
        <v>2352</v>
      </c>
      <c r="H269" s="251" t="s">
        <v>1626</v>
      </c>
      <c r="I269" s="252">
        <v>32</v>
      </c>
      <c r="J269" s="252"/>
      <c r="K269" s="252"/>
      <c r="L269" s="252"/>
      <c r="M269" s="252"/>
    </row>
    <row r="270" spans="2:13" ht="69">
      <c r="B270" s="251">
        <v>266</v>
      </c>
      <c r="C270" s="252" t="s">
        <v>2353</v>
      </c>
      <c r="D270" s="252" t="s">
        <v>2354</v>
      </c>
      <c r="E270" s="260">
        <v>43972</v>
      </c>
      <c r="F270" s="252" t="s">
        <v>1725</v>
      </c>
      <c r="G270" s="252" t="s">
        <v>2355</v>
      </c>
      <c r="H270" s="251" t="s">
        <v>965</v>
      </c>
      <c r="I270" s="252">
        <v>40</v>
      </c>
      <c r="J270" s="252">
        <v>46</v>
      </c>
      <c r="K270" s="252"/>
      <c r="L270" s="252"/>
      <c r="M270" s="252" t="s">
        <v>2356</v>
      </c>
    </row>
    <row r="271" spans="2:13" ht="13.9">
      <c r="B271" s="251">
        <v>267</v>
      </c>
      <c r="C271" s="252" t="s">
        <v>2357</v>
      </c>
      <c r="D271" s="252" t="s">
        <v>2358</v>
      </c>
      <c r="E271" s="260">
        <v>43978</v>
      </c>
      <c r="F271" s="252" t="s">
        <v>1725</v>
      </c>
      <c r="G271" s="252" t="s">
        <v>2359</v>
      </c>
      <c r="H271" s="251" t="s">
        <v>1236</v>
      </c>
      <c r="I271" s="252">
        <v>70</v>
      </c>
      <c r="J271" s="252"/>
      <c r="K271" s="252"/>
      <c r="L271" s="252"/>
      <c r="M271" s="252"/>
    </row>
    <row r="272" spans="2:13" ht="27.6">
      <c r="B272" s="251">
        <v>268</v>
      </c>
      <c r="C272" s="252" t="s">
        <v>2357</v>
      </c>
      <c r="D272" s="252" t="s">
        <v>2360</v>
      </c>
      <c r="E272" s="260">
        <v>43978</v>
      </c>
      <c r="F272" s="252" t="s">
        <v>1725</v>
      </c>
      <c r="G272" s="252" t="s">
        <v>2361</v>
      </c>
      <c r="H272" s="251" t="s">
        <v>1236</v>
      </c>
      <c r="I272" s="252">
        <v>47</v>
      </c>
      <c r="J272" s="252"/>
      <c r="K272" s="252"/>
      <c r="L272" s="252"/>
      <c r="M272" s="252"/>
    </row>
    <row r="273" spans="2:13" ht="27.6">
      <c r="B273" s="251">
        <v>269</v>
      </c>
      <c r="C273" s="252" t="s">
        <v>2362</v>
      </c>
      <c r="D273" s="252" t="s">
        <v>2363</v>
      </c>
      <c r="E273" s="260">
        <v>43978</v>
      </c>
      <c r="F273" s="252" t="s">
        <v>1725</v>
      </c>
      <c r="G273" s="252" t="s">
        <v>2364</v>
      </c>
      <c r="H273" s="251" t="s">
        <v>1236</v>
      </c>
      <c r="I273" s="252">
        <v>56</v>
      </c>
      <c r="J273" s="252"/>
      <c r="K273" s="252"/>
      <c r="L273" s="252"/>
      <c r="M273" s="252"/>
    </row>
    <row r="274" spans="2:13" ht="27.6">
      <c r="B274" s="251">
        <v>270</v>
      </c>
      <c r="C274" s="252" t="s">
        <v>2365</v>
      </c>
      <c r="D274" s="252" t="s">
        <v>2366</v>
      </c>
      <c r="E274" s="260">
        <v>43978</v>
      </c>
      <c r="F274" s="252" t="s">
        <v>1725</v>
      </c>
      <c r="G274" s="252" t="s">
        <v>2367</v>
      </c>
      <c r="H274" s="251" t="s">
        <v>1477</v>
      </c>
      <c r="I274" s="252">
        <v>15</v>
      </c>
      <c r="J274" s="252"/>
      <c r="K274" s="252"/>
      <c r="L274" s="252"/>
      <c r="M274" s="252"/>
    </row>
    <row r="275" spans="2:13" ht="13.9">
      <c r="B275" s="251">
        <v>271</v>
      </c>
      <c r="C275" s="252" t="s">
        <v>2368</v>
      </c>
      <c r="D275" s="252" t="s">
        <v>2369</v>
      </c>
      <c r="E275" s="260">
        <v>43983</v>
      </c>
      <c r="F275" s="252" t="s">
        <v>1725</v>
      </c>
      <c r="G275" s="252" t="s">
        <v>2370</v>
      </c>
      <c r="H275" s="251" t="s">
        <v>965</v>
      </c>
      <c r="I275" s="252">
        <v>75</v>
      </c>
      <c r="J275" s="252"/>
      <c r="K275" s="252"/>
      <c r="L275" s="252"/>
      <c r="M275" s="252"/>
    </row>
    <row r="276" spans="2:13" ht="13.9">
      <c r="B276" s="251">
        <v>272</v>
      </c>
      <c r="C276" s="252" t="s">
        <v>2371</v>
      </c>
      <c r="D276" s="252" t="s">
        <v>2372</v>
      </c>
      <c r="E276" s="260">
        <v>43985</v>
      </c>
      <c r="F276" s="252" t="s">
        <v>1725</v>
      </c>
      <c r="G276" s="252" t="s">
        <v>2373</v>
      </c>
      <c r="H276" s="251" t="s">
        <v>1477</v>
      </c>
      <c r="I276" s="252">
        <v>25</v>
      </c>
      <c r="J276" s="252"/>
      <c r="K276" s="252"/>
      <c r="L276" s="252"/>
      <c r="M276" s="252"/>
    </row>
    <row r="277" spans="2:13" ht="13.9">
      <c r="B277" s="251">
        <v>273</v>
      </c>
      <c r="C277" s="252" t="s">
        <v>2374</v>
      </c>
      <c r="D277" s="252" t="s">
        <v>2375</v>
      </c>
      <c r="E277" s="260">
        <v>44196</v>
      </c>
      <c r="F277" s="252" t="s">
        <v>1725</v>
      </c>
      <c r="G277" s="252" t="s">
        <v>2376</v>
      </c>
      <c r="H277" s="251" t="s">
        <v>1626</v>
      </c>
      <c r="I277" s="252">
        <v>15</v>
      </c>
      <c r="J277" s="252"/>
      <c r="K277" s="252"/>
      <c r="L277" s="252"/>
      <c r="M277" s="252"/>
    </row>
    <row r="278" spans="2:13" ht="13.9">
      <c r="B278" s="251">
        <v>274</v>
      </c>
      <c r="C278" s="252" t="s">
        <v>1938</v>
      </c>
      <c r="D278" s="252" t="s">
        <v>2377</v>
      </c>
      <c r="E278" s="260">
        <v>44196</v>
      </c>
      <c r="F278" s="252" t="s">
        <v>1725</v>
      </c>
      <c r="G278" s="252" t="s">
        <v>2378</v>
      </c>
      <c r="H278" s="251" t="s">
        <v>1626</v>
      </c>
      <c r="I278" s="252">
        <v>11</v>
      </c>
      <c r="J278" s="252"/>
      <c r="K278" s="252"/>
      <c r="L278" s="252"/>
      <c r="M278" s="252"/>
    </row>
    <row r="279" spans="2:13" ht="27.75" customHeight="1">
      <c r="B279" s="251">
        <v>275</v>
      </c>
      <c r="C279" s="252" t="s">
        <v>2379</v>
      </c>
      <c r="D279" s="252" t="s">
        <v>2380</v>
      </c>
      <c r="E279" s="260">
        <v>44196</v>
      </c>
      <c r="F279" s="252" t="s">
        <v>1725</v>
      </c>
      <c r="G279" s="252" t="s">
        <v>2381</v>
      </c>
      <c r="H279" s="251" t="s">
        <v>1483</v>
      </c>
      <c r="I279" s="252">
        <v>46</v>
      </c>
      <c r="J279" s="252"/>
      <c r="K279" s="252"/>
      <c r="L279" s="252"/>
      <c r="M279" s="252"/>
    </row>
    <row r="280" spans="2:13" ht="27.75" customHeight="1">
      <c r="B280" s="251">
        <v>276</v>
      </c>
      <c r="C280" s="252" t="s">
        <v>2382</v>
      </c>
      <c r="D280" s="252" t="s">
        <v>2383</v>
      </c>
      <c r="E280" s="260">
        <v>44232</v>
      </c>
      <c r="F280" s="252" t="s">
        <v>1725</v>
      </c>
      <c r="G280" s="252" t="s">
        <v>2384</v>
      </c>
      <c r="H280" s="251" t="s">
        <v>1236</v>
      </c>
      <c r="I280" s="252">
        <v>92</v>
      </c>
      <c r="J280" s="252"/>
      <c r="K280" s="252"/>
      <c r="L280" s="252"/>
      <c r="M280" s="252"/>
    </row>
    <row r="281" spans="2:13" ht="27.75" customHeight="1">
      <c r="B281" s="251">
        <v>277</v>
      </c>
      <c r="C281" s="252" t="s">
        <v>2385</v>
      </c>
      <c r="D281" s="252" t="s">
        <v>2386</v>
      </c>
      <c r="E281" s="260">
        <v>44239</v>
      </c>
      <c r="F281" s="252" t="s">
        <v>1725</v>
      </c>
      <c r="G281" s="252" t="s">
        <v>2387</v>
      </c>
      <c r="H281" s="251" t="s">
        <v>1236</v>
      </c>
      <c r="I281" s="252">
        <v>93</v>
      </c>
      <c r="J281" s="252"/>
      <c r="K281" s="252"/>
      <c r="L281" s="252"/>
      <c r="M281" s="252"/>
    </row>
    <row r="282" spans="2:13" ht="27.75" customHeight="1">
      <c r="B282" s="251">
        <v>278</v>
      </c>
      <c r="C282" s="252" t="s">
        <v>2388</v>
      </c>
      <c r="D282" s="252" t="s">
        <v>2389</v>
      </c>
      <c r="E282" s="260">
        <v>44249</v>
      </c>
      <c r="F282" s="252" t="s">
        <v>1725</v>
      </c>
      <c r="G282" s="252" t="s">
        <v>2390</v>
      </c>
      <c r="H282" s="251" t="s">
        <v>1626</v>
      </c>
      <c r="I282" s="252">
        <v>16</v>
      </c>
      <c r="J282" s="252"/>
      <c r="K282" s="252"/>
      <c r="L282" s="252"/>
      <c r="M282" s="252"/>
    </row>
    <row r="283" spans="2:13" ht="30.75" customHeight="1">
      <c r="B283" s="251">
        <v>279</v>
      </c>
      <c r="C283" s="252" t="s">
        <v>2388</v>
      </c>
      <c r="D283" s="252" t="s">
        <v>2391</v>
      </c>
      <c r="E283" s="260">
        <v>44249</v>
      </c>
      <c r="F283" s="252" t="s">
        <v>1725</v>
      </c>
      <c r="G283" s="252" t="s">
        <v>2392</v>
      </c>
      <c r="H283" s="251" t="s">
        <v>1626</v>
      </c>
      <c r="I283" s="252">
        <v>26</v>
      </c>
      <c r="J283" s="252"/>
      <c r="K283" s="252"/>
      <c r="L283" s="252"/>
      <c r="M283" s="252"/>
    </row>
    <row r="284" spans="2:13" ht="33" customHeight="1">
      <c r="B284" s="251">
        <v>280</v>
      </c>
      <c r="C284" s="252" t="s">
        <v>2388</v>
      </c>
      <c r="D284" s="252" t="s">
        <v>2393</v>
      </c>
      <c r="E284" s="260">
        <v>44249</v>
      </c>
      <c r="F284" s="252" t="s">
        <v>1725</v>
      </c>
      <c r="G284" s="252" t="s">
        <v>2394</v>
      </c>
      <c r="H284" s="251" t="s">
        <v>1626</v>
      </c>
      <c r="I284" s="252">
        <v>22</v>
      </c>
      <c r="J284" s="252"/>
      <c r="K284" s="252"/>
      <c r="L284" s="252"/>
      <c r="M284" s="252"/>
    </row>
    <row r="285" spans="2:13" ht="35.25" customHeight="1">
      <c r="B285" s="251">
        <v>281</v>
      </c>
      <c r="C285" s="252" t="s">
        <v>2395</v>
      </c>
      <c r="D285" s="252" t="s">
        <v>2396</v>
      </c>
      <c r="E285" s="260">
        <v>44252</v>
      </c>
      <c r="F285" s="252" t="s">
        <v>1725</v>
      </c>
      <c r="G285" s="252" t="s">
        <v>2397</v>
      </c>
      <c r="H285" s="251" t="s">
        <v>1477</v>
      </c>
      <c r="I285" s="252">
        <v>38</v>
      </c>
      <c r="J285" s="252"/>
      <c r="K285" s="252"/>
      <c r="L285" s="252"/>
      <c r="M285" s="252"/>
    </row>
    <row r="286" spans="2:13" ht="27.6">
      <c r="B286" s="251">
        <v>282</v>
      </c>
      <c r="C286" s="252" t="s">
        <v>2398</v>
      </c>
      <c r="D286" s="252" t="s">
        <v>2399</v>
      </c>
      <c r="E286" s="260">
        <v>44253</v>
      </c>
      <c r="F286" s="252" t="s">
        <v>1725</v>
      </c>
      <c r="G286" s="252" t="s">
        <v>2400</v>
      </c>
      <c r="H286" s="251" t="s">
        <v>1626</v>
      </c>
      <c r="I286" s="252">
        <v>30</v>
      </c>
      <c r="J286" s="252"/>
      <c r="K286" s="252"/>
      <c r="L286" s="252"/>
      <c r="M286" s="252"/>
    </row>
    <row r="287" spans="2:13" ht="13.9">
      <c r="B287" s="251">
        <v>283</v>
      </c>
      <c r="C287" s="252" t="s">
        <v>2385</v>
      </c>
      <c r="D287" s="252" t="s">
        <v>2401</v>
      </c>
      <c r="E287" s="260">
        <v>44257</v>
      </c>
      <c r="F287" s="252" t="s">
        <v>1725</v>
      </c>
      <c r="G287" s="252" t="s">
        <v>2402</v>
      </c>
      <c r="H287" s="251" t="s">
        <v>1236</v>
      </c>
      <c r="I287" s="252">
        <v>84.11</v>
      </c>
      <c r="J287" s="252"/>
      <c r="K287" s="252"/>
      <c r="L287" s="252"/>
      <c r="M287" s="252"/>
    </row>
    <row r="288" spans="2:13" ht="13.9">
      <c r="B288" s="251">
        <v>284</v>
      </c>
      <c r="C288" s="252" t="s">
        <v>2403</v>
      </c>
      <c r="D288" s="252" t="s">
        <v>2404</v>
      </c>
      <c r="E288" s="260">
        <v>44229</v>
      </c>
      <c r="F288" s="252" t="s">
        <v>1725</v>
      </c>
      <c r="G288" s="252" t="s">
        <v>2405</v>
      </c>
      <c r="H288" s="251" t="s">
        <v>1626</v>
      </c>
      <c r="I288" s="252">
        <v>35</v>
      </c>
      <c r="J288" s="252"/>
      <c r="K288" s="252"/>
      <c r="L288" s="252"/>
      <c r="M288" s="252"/>
    </row>
    <row r="289" spans="2:13" ht="13.9">
      <c r="B289" s="251">
        <v>285</v>
      </c>
      <c r="C289" s="252" t="s">
        <v>2374</v>
      </c>
      <c r="D289" s="252" t="s">
        <v>2406</v>
      </c>
      <c r="E289" s="260">
        <v>44257</v>
      </c>
      <c r="F289" s="252" t="s">
        <v>1725</v>
      </c>
      <c r="G289" s="252" t="s">
        <v>2407</v>
      </c>
      <c r="H289" s="251" t="s">
        <v>1236</v>
      </c>
      <c r="I289" s="252">
        <v>55</v>
      </c>
      <c r="J289" s="252"/>
      <c r="K289" s="252"/>
      <c r="L289" s="252"/>
      <c r="M289" s="252"/>
    </row>
    <row r="290" spans="2:13" ht="13.9">
      <c r="B290" s="251">
        <v>286</v>
      </c>
      <c r="C290" s="252" t="s">
        <v>2403</v>
      </c>
      <c r="D290" s="252" t="s">
        <v>2408</v>
      </c>
      <c r="E290" s="260">
        <v>44280</v>
      </c>
      <c r="F290" s="252" t="s">
        <v>1725</v>
      </c>
      <c r="G290" s="252" t="s">
        <v>2409</v>
      </c>
      <c r="H290" s="251" t="s">
        <v>1626</v>
      </c>
      <c r="I290" s="252">
        <v>62</v>
      </c>
      <c r="J290" s="252"/>
      <c r="K290" s="252"/>
      <c r="L290" s="252"/>
      <c r="M290" s="252"/>
    </row>
    <row r="291" spans="2:13" ht="27.6">
      <c r="B291" s="251">
        <v>287</v>
      </c>
      <c r="C291" s="252" t="s">
        <v>2410</v>
      </c>
      <c r="D291" s="252" t="s">
        <v>2411</v>
      </c>
      <c r="E291" s="260">
        <v>44280</v>
      </c>
      <c r="F291" s="252" t="s">
        <v>1725</v>
      </c>
      <c r="G291" s="252" t="s">
        <v>2412</v>
      </c>
      <c r="H291" s="251" t="s">
        <v>1626</v>
      </c>
      <c r="I291" s="252">
        <v>16</v>
      </c>
      <c r="J291" s="252"/>
      <c r="K291" s="252"/>
      <c r="L291" s="252"/>
      <c r="M291" s="252"/>
    </row>
    <row r="292" spans="2:13" ht="114.6" customHeight="1">
      <c r="B292" s="251">
        <v>288</v>
      </c>
      <c r="C292" s="252" t="s">
        <v>1890</v>
      </c>
      <c r="D292" s="252" t="s">
        <v>2413</v>
      </c>
      <c r="E292" s="260">
        <v>44286</v>
      </c>
      <c r="F292" s="252" t="s">
        <v>1725</v>
      </c>
      <c r="G292" s="252" t="s">
        <v>2414</v>
      </c>
      <c r="H292" s="251" t="s">
        <v>965</v>
      </c>
      <c r="I292" s="252">
        <v>52</v>
      </c>
      <c r="J292" s="252"/>
      <c r="K292" s="252"/>
      <c r="L292" s="252"/>
      <c r="M292" s="252" t="s">
        <v>2415</v>
      </c>
    </row>
    <row r="293" spans="2:13" ht="13.9">
      <c r="B293" s="251">
        <v>289</v>
      </c>
      <c r="C293" s="252" t="s">
        <v>2416</v>
      </c>
      <c r="D293" s="252" t="s">
        <v>2417</v>
      </c>
      <c r="E293" s="260">
        <v>44287</v>
      </c>
      <c r="F293" s="252" t="s">
        <v>1725</v>
      </c>
      <c r="G293" s="252" t="s">
        <v>2418</v>
      </c>
      <c r="H293" s="251" t="s">
        <v>1626</v>
      </c>
      <c r="I293" s="252">
        <v>45</v>
      </c>
      <c r="J293" s="252"/>
      <c r="K293" s="252"/>
      <c r="L293" s="252"/>
      <c r="M293" s="252"/>
    </row>
    <row r="294" spans="2:13" ht="13.9">
      <c r="B294" s="251">
        <v>290</v>
      </c>
      <c r="C294" s="252" t="s">
        <v>2419</v>
      </c>
      <c r="D294" s="252" t="s">
        <v>2420</v>
      </c>
      <c r="E294" s="260">
        <v>44300</v>
      </c>
      <c r="F294" s="252" t="s">
        <v>1725</v>
      </c>
      <c r="G294" s="252" t="s">
        <v>2421</v>
      </c>
      <c r="H294" s="251" t="s">
        <v>965</v>
      </c>
      <c r="I294" s="252">
        <v>100</v>
      </c>
      <c r="J294" s="252"/>
      <c r="K294" s="252"/>
      <c r="L294" s="252"/>
      <c r="M294" s="252"/>
    </row>
    <row r="295" spans="2:13" ht="13.9">
      <c r="B295" s="251">
        <v>291</v>
      </c>
      <c r="C295" s="252" t="s">
        <v>2419</v>
      </c>
      <c r="D295" s="252" t="s">
        <v>2422</v>
      </c>
      <c r="E295" s="260">
        <v>44300</v>
      </c>
      <c r="F295" s="252" t="s">
        <v>1725</v>
      </c>
      <c r="G295" s="252" t="s">
        <v>2423</v>
      </c>
      <c r="H295" s="251" t="s">
        <v>1477</v>
      </c>
      <c r="I295" s="252">
        <v>32</v>
      </c>
      <c r="J295" s="252"/>
      <c r="K295" s="252"/>
      <c r="L295" s="252"/>
      <c r="M295" s="252"/>
    </row>
    <row r="296" spans="2:13" ht="13.9">
      <c r="B296" s="251">
        <v>292</v>
      </c>
      <c r="C296" s="252" t="s">
        <v>2424</v>
      </c>
      <c r="D296" s="252" t="s">
        <v>2425</v>
      </c>
      <c r="E296" s="260">
        <v>44314</v>
      </c>
      <c r="F296" s="252" t="s">
        <v>1725</v>
      </c>
      <c r="G296" s="252" t="s">
        <v>2426</v>
      </c>
      <c r="H296" s="251" t="s">
        <v>1236</v>
      </c>
      <c r="I296" s="252">
        <v>96</v>
      </c>
      <c r="J296" s="252"/>
      <c r="K296" s="252"/>
      <c r="L296" s="252"/>
      <c r="M296" s="252"/>
    </row>
    <row r="297" spans="2:13" ht="27.6">
      <c r="B297" s="251">
        <v>293</v>
      </c>
      <c r="C297" s="252" t="s">
        <v>2427</v>
      </c>
      <c r="D297" s="252" t="s">
        <v>2428</v>
      </c>
      <c r="E297" s="260">
        <v>44300</v>
      </c>
      <c r="F297" s="252" t="s">
        <v>1725</v>
      </c>
      <c r="G297" s="252" t="s">
        <v>2429</v>
      </c>
      <c r="H297" s="251" t="s">
        <v>1626</v>
      </c>
      <c r="I297" s="252">
        <v>16</v>
      </c>
      <c r="J297" s="252"/>
      <c r="K297" s="252"/>
      <c r="L297" s="252"/>
      <c r="M297" s="252"/>
    </row>
    <row r="298" spans="2:13" ht="13.9">
      <c r="B298" s="251">
        <v>294</v>
      </c>
      <c r="C298" s="252" t="s">
        <v>2126</v>
      </c>
      <c r="D298" s="252" t="s">
        <v>2430</v>
      </c>
      <c r="E298" s="260">
        <v>44316</v>
      </c>
      <c r="F298" s="252" t="s">
        <v>1725</v>
      </c>
      <c r="G298" s="252" t="s">
        <v>2431</v>
      </c>
      <c r="H298" s="251" t="s">
        <v>1477</v>
      </c>
      <c r="I298" s="252">
        <v>42</v>
      </c>
      <c r="J298" s="252"/>
      <c r="K298" s="252"/>
      <c r="L298" s="252"/>
      <c r="M298" s="252"/>
    </row>
    <row r="299" spans="2:13" ht="13.9">
      <c r="B299" s="251">
        <v>295</v>
      </c>
      <c r="C299" s="252" t="s">
        <v>1880</v>
      </c>
      <c r="D299" s="252" t="s">
        <v>2432</v>
      </c>
      <c r="E299" s="260">
        <v>44321</v>
      </c>
      <c r="F299" s="252" t="s">
        <v>1725</v>
      </c>
      <c r="G299" s="252" t="s">
        <v>2433</v>
      </c>
      <c r="H299" s="251" t="s">
        <v>1236</v>
      </c>
      <c r="I299" s="252">
        <v>75</v>
      </c>
      <c r="J299" s="252"/>
      <c r="K299" s="252"/>
      <c r="L299" s="252"/>
      <c r="M299" s="252"/>
    </row>
    <row r="300" spans="2:13" ht="13.9">
      <c r="B300" s="251">
        <v>296</v>
      </c>
      <c r="C300" s="252" t="s">
        <v>2434</v>
      </c>
      <c r="D300" s="252" t="s">
        <v>2435</v>
      </c>
      <c r="E300" s="260">
        <v>44321</v>
      </c>
      <c r="F300" s="252" t="s">
        <v>1725</v>
      </c>
      <c r="G300" s="252" t="s">
        <v>2436</v>
      </c>
      <c r="H300" s="251" t="s">
        <v>1626</v>
      </c>
      <c r="I300" s="252">
        <v>8</v>
      </c>
      <c r="J300" s="252"/>
      <c r="K300" s="252"/>
      <c r="L300" s="252"/>
      <c r="M300" s="252"/>
    </row>
    <row r="301" spans="2:13" ht="13.9">
      <c r="B301" s="251">
        <v>297</v>
      </c>
      <c r="C301" s="252" t="s">
        <v>2437</v>
      </c>
      <c r="D301" s="252" t="s">
        <v>2438</v>
      </c>
      <c r="E301" s="260">
        <v>44326</v>
      </c>
      <c r="F301" s="252" t="s">
        <v>1725</v>
      </c>
      <c r="G301" s="252" t="s">
        <v>2439</v>
      </c>
      <c r="H301" s="251" t="s">
        <v>1236</v>
      </c>
      <c r="I301" s="252">
        <v>50</v>
      </c>
      <c r="J301" s="252"/>
      <c r="K301" s="252"/>
      <c r="L301" s="252"/>
      <c r="M301" s="252"/>
    </row>
    <row r="302" spans="2:13" ht="13.9">
      <c r="B302" s="251">
        <v>298</v>
      </c>
      <c r="C302" s="252" t="s">
        <v>2440</v>
      </c>
      <c r="D302" s="252" t="s">
        <v>2441</v>
      </c>
      <c r="E302" s="260">
        <v>44326</v>
      </c>
      <c r="F302" s="252" t="s">
        <v>1725</v>
      </c>
      <c r="G302" s="252" t="s">
        <v>2442</v>
      </c>
      <c r="H302" s="251" t="s">
        <v>1477</v>
      </c>
      <c r="I302" s="252">
        <v>37</v>
      </c>
      <c r="J302" s="252"/>
      <c r="K302" s="252"/>
      <c r="L302" s="252"/>
      <c r="M302" s="252"/>
    </row>
    <row r="303" spans="2:13" ht="13.9">
      <c r="B303" s="251">
        <v>299</v>
      </c>
      <c r="C303" s="252" t="s">
        <v>2443</v>
      </c>
      <c r="D303" s="252" t="s">
        <v>2444</v>
      </c>
      <c r="E303" s="260">
        <v>44330</v>
      </c>
      <c r="F303" s="252" t="s">
        <v>1725</v>
      </c>
      <c r="G303" s="252" t="s">
        <v>2445</v>
      </c>
      <c r="H303" s="251" t="s">
        <v>1236</v>
      </c>
      <c r="I303" s="252">
        <v>62</v>
      </c>
      <c r="J303" s="252"/>
      <c r="K303" s="252"/>
      <c r="L303" s="252"/>
      <c r="M303" s="252"/>
    </row>
    <row r="304" spans="2:13" ht="13.9">
      <c r="B304" s="251">
        <v>300</v>
      </c>
      <c r="C304" s="252" t="s">
        <v>2169</v>
      </c>
      <c r="D304" s="252" t="s">
        <v>2446</v>
      </c>
      <c r="E304" s="260">
        <v>44330</v>
      </c>
      <c r="F304" s="252" t="s">
        <v>1725</v>
      </c>
      <c r="G304" s="252" t="s">
        <v>2447</v>
      </c>
      <c r="H304" s="251" t="s">
        <v>1483</v>
      </c>
      <c r="I304" s="252">
        <v>100</v>
      </c>
      <c r="J304" s="252"/>
      <c r="K304" s="252"/>
      <c r="L304" s="252"/>
      <c r="M304" s="252"/>
    </row>
    <row r="305" spans="2:13" ht="13.9">
      <c r="B305" s="251">
        <v>301</v>
      </c>
      <c r="C305" s="252" t="s">
        <v>515</v>
      </c>
      <c r="D305" s="252" t="s">
        <v>2448</v>
      </c>
      <c r="E305" s="260">
        <v>44330</v>
      </c>
      <c r="F305" s="252" t="s">
        <v>1725</v>
      </c>
      <c r="G305" s="252" t="s">
        <v>2449</v>
      </c>
      <c r="H305" s="251" t="s">
        <v>1626</v>
      </c>
      <c r="I305" s="252">
        <v>100</v>
      </c>
      <c r="J305" s="252"/>
      <c r="K305" s="252"/>
      <c r="L305" s="252"/>
      <c r="M305" s="252"/>
    </row>
    <row r="306" spans="2:13" ht="13.9">
      <c r="B306" s="251">
        <v>302</v>
      </c>
      <c r="C306" s="252" t="s">
        <v>2450</v>
      </c>
      <c r="D306" s="252" t="s">
        <v>2451</v>
      </c>
      <c r="E306" s="260">
        <v>44393</v>
      </c>
      <c r="F306" s="252" t="s">
        <v>1725</v>
      </c>
      <c r="G306" s="252" t="s">
        <v>2452</v>
      </c>
      <c r="H306" s="251" t="s">
        <v>1477</v>
      </c>
      <c r="I306" s="252">
        <v>40</v>
      </c>
      <c r="J306" s="252"/>
      <c r="K306" s="252"/>
      <c r="L306" s="252"/>
      <c r="M306" s="252"/>
    </row>
    <row r="307" spans="2:13" ht="13.9">
      <c r="B307" s="251">
        <v>303</v>
      </c>
      <c r="C307" s="252" t="s">
        <v>2453</v>
      </c>
      <c r="D307" s="252" t="s">
        <v>2454</v>
      </c>
      <c r="E307" s="260">
        <v>44393</v>
      </c>
      <c r="F307" s="252" t="s">
        <v>1725</v>
      </c>
      <c r="G307" s="252" t="s">
        <v>2455</v>
      </c>
      <c r="H307" s="251" t="s">
        <v>2456</v>
      </c>
      <c r="I307" s="252">
        <v>100</v>
      </c>
      <c r="J307" s="252"/>
      <c r="K307" s="252"/>
      <c r="L307" s="252"/>
      <c r="M307" s="252"/>
    </row>
    <row r="308" spans="2:13" ht="13.9">
      <c r="B308" s="251">
        <v>304</v>
      </c>
      <c r="C308" s="252" t="s">
        <v>2457</v>
      </c>
      <c r="D308" s="252" t="s">
        <v>2458</v>
      </c>
      <c r="E308" s="260">
        <v>44393</v>
      </c>
      <c r="F308" s="252" t="s">
        <v>1725</v>
      </c>
      <c r="G308" s="252" t="s">
        <v>2459</v>
      </c>
      <c r="H308" s="251" t="s">
        <v>1236</v>
      </c>
      <c r="I308" s="252">
        <v>88</v>
      </c>
      <c r="J308" s="252"/>
      <c r="K308" s="252"/>
      <c r="L308" s="252"/>
      <c r="M308" s="252"/>
    </row>
    <row r="309" spans="2:13" ht="41.45">
      <c r="B309" s="251">
        <v>305</v>
      </c>
      <c r="C309" s="252" t="s">
        <v>2460</v>
      </c>
      <c r="D309" s="252" t="s">
        <v>2461</v>
      </c>
      <c r="E309" s="260">
        <v>44393</v>
      </c>
      <c r="F309" s="252" t="s">
        <v>1725</v>
      </c>
      <c r="G309" s="252" t="s">
        <v>2462</v>
      </c>
      <c r="H309" s="251" t="s">
        <v>2463</v>
      </c>
      <c r="I309" s="252">
        <v>140</v>
      </c>
      <c r="J309" s="252"/>
      <c r="K309" s="252"/>
      <c r="L309" s="252"/>
      <c r="M309" s="252"/>
    </row>
    <row r="310" spans="2:13" s="297" customFormat="1" ht="27.6">
      <c r="B310" s="251">
        <v>306</v>
      </c>
      <c r="C310" s="252" t="s">
        <v>2326</v>
      </c>
      <c r="D310" s="252" t="s">
        <v>2464</v>
      </c>
      <c r="E310" s="260">
        <v>44393</v>
      </c>
      <c r="F310" s="252" t="s">
        <v>1725</v>
      </c>
      <c r="G310" s="252" t="s">
        <v>2465</v>
      </c>
      <c r="H310" s="251" t="s">
        <v>1477</v>
      </c>
      <c r="I310" s="252">
        <v>57</v>
      </c>
      <c r="J310" s="252"/>
      <c r="K310" s="252"/>
      <c r="L310" s="252"/>
      <c r="M310" s="252"/>
    </row>
    <row r="311" spans="2:13" s="297" customFormat="1" ht="13.9">
      <c r="B311" s="251">
        <v>307</v>
      </c>
      <c r="C311" s="252" t="s">
        <v>2466</v>
      </c>
      <c r="D311" s="252" t="s">
        <v>2467</v>
      </c>
      <c r="E311" s="260">
        <v>44400</v>
      </c>
      <c r="F311" s="252" t="s">
        <v>1725</v>
      </c>
      <c r="G311" s="252" t="s">
        <v>2468</v>
      </c>
      <c r="H311" s="251" t="s">
        <v>1626</v>
      </c>
      <c r="I311" s="252">
        <v>18</v>
      </c>
      <c r="J311" s="252"/>
      <c r="K311" s="252"/>
      <c r="L311" s="252"/>
      <c r="M311" s="252"/>
    </row>
    <row r="312" spans="2:13" s="297" customFormat="1" ht="13.9">
      <c r="B312" s="251">
        <v>308</v>
      </c>
      <c r="C312" s="252" t="s">
        <v>2469</v>
      </c>
      <c r="D312" s="252" t="s">
        <v>2470</v>
      </c>
      <c r="E312" s="260">
        <v>44400</v>
      </c>
      <c r="F312" s="252" t="s">
        <v>1725</v>
      </c>
      <c r="G312" s="252" t="s">
        <v>2471</v>
      </c>
      <c r="H312" s="251" t="s">
        <v>2472</v>
      </c>
      <c r="I312" s="252">
        <v>20</v>
      </c>
      <c r="J312" s="252"/>
      <c r="K312" s="252"/>
      <c r="L312" s="252"/>
      <c r="M312" s="252"/>
    </row>
    <row r="313" spans="2:13" s="297" customFormat="1" ht="13.9">
      <c r="B313" s="251">
        <v>309</v>
      </c>
      <c r="C313" s="252" t="s">
        <v>2450</v>
      </c>
      <c r="D313" s="252" t="s">
        <v>2473</v>
      </c>
      <c r="E313" s="260">
        <v>44407</v>
      </c>
      <c r="F313" s="252" t="s">
        <v>1725</v>
      </c>
      <c r="G313" s="252" t="s">
        <v>2474</v>
      </c>
      <c r="H313" s="251" t="s">
        <v>965</v>
      </c>
      <c r="I313" s="252">
        <v>48</v>
      </c>
      <c r="J313" s="252"/>
      <c r="K313" s="252"/>
      <c r="L313" s="252"/>
      <c r="M313" s="252"/>
    </row>
    <row r="314" spans="2:13" ht="13.9">
      <c r="B314" s="251">
        <v>310</v>
      </c>
      <c r="C314" s="252" t="s">
        <v>2475</v>
      </c>
      <c r="D314" s="252" t="s">
        <v>2476</v>
      </c>
      <c r="E314" s="260">
        <v>44410</v>
      </c>
      <c r="F314" s="252" t="s">
        <v>1725</v>
      </c>
      <c r="G314" s="252" t="s">
        <v>2477</v>
      </c>
      <c r="H314" s="251" t="s">
        <v>1615</v>
      </c>
      <c r="I314" s="252">
        <v>100</v>
      </c>
      <c r="J314" s="252"/>
      <c r="K314" s="252"/>
      <c r="L314" s="252"/>
      <c r="M314" s="252"/>
    </row>
    <row r="315" spans="2:13" ht="27.6">
      <c r="B315" s="251">
        <v>311</v>
      </c>
      <c r="C315" s="252" t="s">
        <v>2478</v>
      </c>
      <c r="D315" s="252" t="s">
        <v>2479</v>
      </c>
      <c r="E315" s="260">
        <v>44410</v>
      </c>
      <c r="F315" s="252" t="s">
        <v>1725</v>
      </c>
      <c r="G315" s="252" t="s">
        <v>2480</v>
      </c>
      <c r="H315" s="251" t="s">
        <v>1626</v>
      </c>
      <c r="I315" s="252">
        <v>100</v>
      </c>
      <c r="J315" s="252"/>
      <c r="K315" s="252"/>
      <c r="L315" s="252"/>
      <c r="M315" s="252"/>
    </row>
    <row r="316" spans="2:13" ht="13.9">
      <c r="B316" s="251">
        <v>312</v>
      </c>
      <c r="C316" s="252" t="s">
        <v>2481</v>
      </c>
      <c r="D316" s="252" t="s">
        <v>2482</v>
      </c>
      <c r="E316" s="260">
        <v>44410</v>
      </c>
      <c r="F316" s="252" t="s">
        <v>1725</v>
      </c>
      <c r="G316" s="252" t="s">
        <v>2483</v>
      </c>
      <c r="H316" s="251" t="s">
        <v>965</v>
      </c>
      <c r="I316" s="252">
        <v>85</v>
      </c>
      <c r="J316" s="252"/>
      <c r="K316" s="252"/>
      <c r="L316" s="252"/>
      <c r="M316" s="252"/>
    </row>
    <row r="317" spans="2:13" ht="27.6">
      <c r="B317" s="251">
        <v>313</v>
      </c>
      <c r="C317" s="252" t="s">
        <v>2484</v>
      </c>
      <c r="D317" s="252" t="s">
        <v>2485</v>
      </c>
      <c r="E317" s="260">
        <v>44410</v>
      </c>
      <c r="F317" s="252" t="s">
        <v>1725</v>
      </c>
      <c r="G317" s="252" t="s">
        <v>2486</v>
      </c>
      <c r="H317" s="251" t="s">
        <v>1477</v>
      </c>
      <c r="I317" s="252">
        <v>70</v>
      </c>
      <c r="J317" s="252"/>
      <c r="K317" s="252"/>
      <c r="L317" s="252"/>
      <c r="M317" s="252"/>
    </row>
    <row r="318" spans="2:13" ht="13.9">
      <c r="B318" s="251">
        <v>314</v>
      </c>
      <c r="C318" s="252" t="s">
        <v>2487</v>
      </c>
      <c r="D318" s="252" t="s">
        <v>2488</v>
      </c>
      <c r="E318" s="260">
        <v>44413</v>
      </c>
      <c r="F318" s="252" t="s">
        <v>1725</v>
      </c>
      <c r="G318" s="252" t="s">
        <v>2489</v>
      </c>
      <c r="H318" s="251" t="s">
        <v>1626</v>
      </c>
      <c r="I318" s="252">
        <v>40</v>
      </c>
      <c r="J318" s="252"/>
      <c r="K318" s="252"/>
      <c r="L318" s="252"/>
      <c r="M318" s="252"/>
    </row>
    <row r="319" spans="2:13" ht="55.15">
      <c r="B319" s="251">
        <v>315</v>
      </c>
      <c r="C319" s="252" t="s">
        <v>2490</v>
      </c>
      <c r="D319" s="252" t="s">
        <v>2491</v>
      </c>
      <c r="E319" s="260">
        <v>44413</v>
      </c>
      <c r="F319" s="252" t="s">
        <v>1725</v>
      </c>
      <c r="G319" s="252" t="s">
        <v>2492</v>
      </c>
      <c r="H319" s="251" t="s">
        <v>1615</v>
      </c>
      <c r="I319" s="252">
        <v>46</v>
      </c>
      <c r="J319" s="252"/>
      <c r="K319" s="252"/>
      <c r="L319" s="252"/>
      <c r="M319" s="252"/>
    </row>
    <row r="320" spans="2:13" ht="13.9">
      <c r="B320" s="251">
        <v>316</v>
      </c>
      <c r="C320" s="252" t="s">
        <v>2493</v>
      </c>
      <c r="D320" s="252" t="s">
        <v>2494</v>
      </c>
      <c r="E320" s="260">
        <v>44425</v>
      </c>
      <c r="F320" s="252" t="s">
        <v>1725</v>
      </c>
      <c r="G320" s="252" t="s">
        <v>2495</v>
      </c>
      <c r="H320" s="251" t="s">
        <v>965</v>
      </c>
      <c r="I320" s="252">
        <v>100</v>
      </c>
      <c r="J320" s="252"/>
      <c r="K320" s="252"/>
      <c r="L320" s="252"/>
      <c r="M320" s="252"/>
    </row>
    <row r="321" spans="2:13" ht="27.6">
      <c r="B321" s="251">
        <v>317</v>
      </c>
      <c r="C321" s="252" t="s">
        <v>2496</v>
      </c>
      <c r="D321" s="252" t="s">
        <v>2497</v>
      </c>
      <c r="E321" s="260">
        <v>44425</v>
      </c>
      <c r="F321" s="252" t="s">
        <v>1725</v>
      </c>
      <c r="G321" s="252" t="s">
        <v>2498</v>
      </c>
      <c r="H321" s="251" t="s">
        <v>1626</v>
      </c>
      <c r="I321" s="252">
        <v>8</v>
      </c>
      <c r="J321" s="252"/>
      <c r="K321" s="252"/>
      <c r="L321" s="252"/>
      <c r="M321" s="252"/>
    </row>
    <row r="322" spans="2:13" ht="13.9">
      <c r="B322" s="251">
        <v>318</v>
      </c>
      <c r="C322" s="252" t="s">
        <v>2499</v>
      </c>
      <c r="D322" s="252" t="s">
        <v>2500</v>
      </c>
      <c r="E322" s="260">
        <v>44426</v>
      </c>
      <c r="F322" s="252" t="s">
        <v>1725</v>
      </c>
      <c r="G322" s="252" t="s">
        <v>2501</v>
      </c>
      <c r="H322" s="251" t="s">
        <v>965</v>
      </c>
      <c r="I322" s="252">
        <v>100</v>
      </c>
      <c r="J322" s="252"/>
      <c r="K322" s="252"/>
      <c r="L322" s="252"/>
      <c r="M322" s="252"/>
    </row>
    <row r="323" spans="2:13" ht="13.9">
      <c r="B323" s="251">
        <v>319</v>
      </c>
      <c r="C323" s="252" t="s">
        <v>2502</v>
      </c>
      <c r="D323" s="252" t="s">
        <v>2503</v>
      </c>
      <c r="E323" s="260">
        <v>44426</v>
      </c>
      <c r="F323" s="252" t="s">
        <v>1725</v>
      </c>
      <c r="G323" s="252" t="s">
        <v>2504</v>
      </c>
      <c r="H323" s="251" t="s">
        <v>1626</v>
      </c>
      <c r="I323" s="252">
        <v>40</v>
      </c>
      <c r="J323" s="252"/>
      <c r="K323" s="252"/>
      <c r="L323" s="252"/>
      <c r="M323" s="252"/>
    </row>
    <row r="324" spans="2:13" ht="13.9">
      <c r="B324" s="251">
        <v>320</v>
      </c>
      <c r="C324" s="252" t="s">
        <v>2469</v>
      </c>
      <c r="D324" s="252" t="s">
        <v>2505</v>
      </c>
      <c r="E324" s="260">
        <v>44426</v>
      </c>
      <c r="F324" s="252" t="s">
        <v>1725</v>
      </c>
      <c r="G324" s="252" t="s">
        <v>2506</v>
      </c>
      <c r="H324" s="251" t="s">
        <v>1236</v>
      </c>
      <c r="I324" s="252">
        <v>100</v>
      </c>
      <c r="J324" s="252"/>
      <c r="K324" s="252"/>
      <c r="L324" s="252"/>
      <c r="M324" s="252"/>
    </row>
    <row r="325" spans="2:13" ht="41.45">
      <c r="B325" s="251">
        <v>321</v>
      </c>
      <c r="C325" s="252" t="s">
        <v>2507</v>
      </c>
      <c r="D325" s="252" t="s">
        <v>2508</v>
      </c>
      <c r="E325" s="260">
        <v>44426</v>
      </c>
      <c r="F325" s="252" t="s">
        <v>1725</v>
      </c>
      <c r="G325" s="252" t="s">
        <v>2509</v>
      </c>
      <c r="H325" s="251" t="s">
        <v>1236</v>
      </c>
      <c r="I325" s="252">
        <v>100</v>
      </c>
      <c r="J325" s="252"/>
      <c r="K325" s="252"/>
      <c r="L325" s="252"/>
      <c r="M325" s="252"/>
    </row>
    <row r="326" spans="2:13" ht="13.9">
      <c r="B326" s="251">
        <v>322</v>
      </c>
      <c r="C326" s="252" t="s">
        <v>2510</v>
      </c>
      <c r="D326" s="252" t="s">
        <v>2511</v>
      </c>
      <c r="E326" s="260">
        <v>44426</v>
      </c>
      <c r="F326" s="252" t="s">
        <v>1725</v>
      </c>
      <c r="G326" s="252" t="s">
        <v>2512</v>
      </c>
      <c r="H326" s="251" t="s">
        <v>1626</v>
      </c>
      <c r="I326" s="252">
        <v>50</v>
      </c>
      <c r="J326" s="252"/>
      <c r="K326" s="252"/>
      <c r="L326" s="252"/>
      <c r="M326" s="252"/>
    </row>
    <row r="327" spans="2:13" ht="13.9">
      <c r="B327" s="251">
        <v>323</v>
      </c>
      <c r="C327" s="252" t="s">
        <v>2513</v>
      </c>
      <c r="D327" s="252" t="s">
        <v>2514</v>
      </c>
      <c r="E327" s="260">
        <v>44426</v>
      </c>
      <c r="F327" s="252" t="s">
        <v>1725</v>
      </c>
      <c r="G327" s="252" t="s">
        <v>2515</v>
      </c>
      <c r="H327" s="251" t="s">
        <v>1626</v>
      </c>
      <c r="I327" s="252">
        <v>10</v>
      </c>
      <c r="J327" s="252"/>
      <c r="K327" s="252"/>
      <c r="L327" s="252"/>
      <c r="M327" s="252"/>
    </row>
    <row r="328" spans="2:13" ht="27.6">
      <c r="B328" s="251">
        <v>324</v>
      </c>
      <c r="C328" s="252" t="s">
        <v>2516</v>
      </c>
      <c r="D328" s="252" t="s">
        <v>2517</v>
      </c>
      <c r="E328" s="260">
        <v>44435</v>
      </c>
      <c r="F328" s="252" t="s">
        <v>1725</v>
      </c>
      <c r="G328" s="252" t="s">
        <v>2518</v>
      </c>
      <c r="H328" s="251" t="s">
        <v>1236</v>
      </c>
      <c r="I328" s="252">
        <v>28</v>
      </c>
      <c r="J328" s="252"/>
      <c r="K328" s="252"/>
      <c r="L328" s="252"/>
      <c r="M328" s="252"/>
    </row>
    <row r="329" spans="2:13" ht="13.9">
      <c r="B329" s="251">
        <v>325</v>
      </c>
      <c r="C329" s="252" t="s">
        <v>2519</v>
      </c>
      <c r="D329" s="252" t="s">
        <v>2520</v>
      </c>
      <c r="E329" s="260">
        <v>44435</v>
      </c>
      <c r="F329" s="252" t="s">
        <v>1725</v>
      </c>
      <c r="G329" s="252" t="s">
        <v>2521</v>
      </c>
      <c r="H329" s="251" t="s">
        <v>1236</v>
      </c>
      <c r="I329" s="252">
        <v>100</v>
      </c>
      <c r="J329" s="252"/>
      <c r="K329" s="252"/>
      <c r="L329" s="252"/>
      <c r="M329" s="252"/>
    </row>
    <row r="330" spans="2:13" ht="13.9">
      <c r="B330" s="251">
        <v>326</v>
      </c>
      <c r="C330" s="252" t="s">
        <v>2519</v>
      </c>
      <c r="D330" s="252" t="s">
        <v>2522</v>
      </c>
      <c r="E330" s="260">
        <v>44435</v>
      </c>
      <c r="F330" s="252" t="s">
        <v>1725</v>
      </c>
      <c r="G330" s="252" t="s">
        <v>2523</v>
      </c>
      <c r="H330" s="251" t="s">
        <v>1236</v>
      </c>
      <c r="I330" s="252">
        <v>100</v>
      </c>
      <c r="J330" s="252"/>
      <c r="K330" s="252"/>
      <c r="L330" s="252"/>
      <c r="M330" s="252"/>
    </row>
    <row r="331" spans="2:13" ht="13.9">
      <c r="B331" s="251">
        <v>327</v>
      </c>
      <c r="C331" s="252" t="s">
        <v>2524</v>
      </c>
      <c r="D331" s="252" t="s">
        <v>2525</v>
      </c>
      <c r="E331" s="260">
        <v>44435</v>
      </c>
      <c r="F331" s="252" t="s">
        <v>1725</v>
      </c>
      <c r="G331" s="252" t="s">
        <v>2526</v>
      </c>
      <c r="H331" s="251" t="s">
        <v>965</v>
      </c>
      <c r="I331" s="252">
        <v>80</v>
      </c>
      <c r="J331" s="252"/>
      <c r="K331" s="252"/>
      <c r="L331" s="252"/>
      <c r="M331" s="252"/>
    </row>
    <row r="332" spans="2:13" ht="13.9">
      <c r="B332" s="251">
        <v>328</v>
      </c>
      <c r="C332" s="252" t="s">
        <v>2527</v>
      </c>
      <c r="D332" s="252" t="s">
        <v>2528</v>
      </c>
      <c r="E332" s="260">
        <v>44435</v>
      </c>
      <c r="F332" s="252" t="s">
        <v>1725</v>
      </c>
      <c r="G332" s="252" t="s">
        <v>2529</v>
      </c>
      <c r="H332" s="251" t="s">
        <v>965</v>
      </c>
      <c r="I332" s="252">
        <v>99</v>
      </c>
      <c r="J332" s="252"/>
      <c r="K332" s="252"/>
      <c r="L332" s="252"/>
      <c r="M332" s="252"/>
    </row>
    <row r="333" spans="2:13" ht="55.15">
      <c r="B333" s="251">
        <v>329</v>
      </c>
      <c r="C333" s="252" t="s">
        <v>2530</v>
      </c>
      <c r="D333" s="252" t="s">
        <v>2531</v>
      </c>
      <c r="E333" s="260">
        <v>44438</v>
      </c>
      <c r="F333" s="252" t="s">
        <v>1725</v>
      </c>
      <c r="G333" s="252" t="s">
        <v>2532</v>
      </c>
      <c r="H333" s="251" t="s">
        <v>1477</v>
      </c>
      <c r="I333" s="252">
        <v>12</v>
      </c>
      <c r="J333" s="252"/>
      <c r="K333" s="252"/>
      <c r="L333" s="252"/>
      <c r="M333" s="252"/>
    </row>
    <row r="334" spans="2:13" ht="13.9">
      <c r="B334" s="251">
        <v>330</v>
      </c>
      <c r="C334" s="252" t="s">
        <v>2533</v>
      </c>
      <c r="D334" s="252" t="s">
        <v>2534</v>
      </c>
      <c r="E334" s="260">
        <v>44438</v>
      </c>
      <c r="F334" s="252" t="s">
        <v>1725</v>
      </c>
      <c r="G334" s="252" t="s">
        <v>2535</v>
      </c>
      <c r="H334" s="251" t="s">
        <v>965</v>
      </c>
      <c r="I334" s="252">
        <v>38</v>
      </c>
      <c r="J334" s="252"/>
      <c r="K334" s="252"/>
      <c r="L334" s="252"/>
      <c r="M334" s="252"/>
    </row>
    <row r="335" spans="2:13" ht="13.9">
      <c r="B335" s="251">
        <v>331</v>
      </c>
      <c r="C335" s="252" t="s">
        <v>2536</v>
      </c>
      <c r="D335" s="252" t="s">
        <v>2537</v>
      </c>
      <c r="E335" s="260">
        <v>44454</v>
      </c>
      <c r="F335" s="252" t="s">
        <v>1725</v>
      </c>
      <c r="G335" s="252" t="s">
        <v>2538</v>
      </c>
      <c r="H335" s="251" t="s">
        <v>1626</v>
      </c>
      <c r="I335" s="252">
        <v>25</v>
      </c>
      <c r="J335" s="252"/>
      <c r="K335" s="252"/>
      <c r="L335" s="252"/>
      <c r="M335" s="252"/>
    </row>
    <row r="336" spans="2:13" ht="16.5" customHeight="1">
      <c r="B336" s="251">
        <v>332</v>
      </c>
      <c r="C336" s="252" t="s">
        <v>2539</v>
      </c>
      <c r="D336" s="252" t="s">
        <v>2540</v>
      </c>
      <c r="E336" s="260">
        <v>44456</v>
      </c>
      <c r="F336" s="252" t="s">
        <v>1725</v>
      </c>
      <c r="G336" s="252" t="s">
        <v>2541</v>
      </c>
      <c r="H336" s="251" t="s">
        <v>1626</v>
      </c>
      <c r="I336" s="252">
        <v>73</v>
      </c>
      <c r="J336" s="252"/>
      <c r="K336" s="252"/>
      <c r="L336" s="252"/>
      <c r="M336" s="252"/>
    </row>
    <row r="337" spans="2:13" ht="13.9">
      <c r="B337" s="251">
        <v>333</v>
      </c>
      <c r="C337" s="252" t="s">
        <v>2542</v>
      </c>
      <c r="D337" s="252" t="s">
        <v>2543</v>
      </c>
      <c r="E337" s="260">
        <v>44460</v>
      </c>
      <c r="F337" s="252" t="s">
        <v>1725</v>
      </c>
      <c r="G337" s="252" t="s">
        <v>2544</v>
      </c>
      <c r="H337" s="251" t="s">
        <v>1615</v>
      </c>
      <c r="I337" s="252">
        <v>53</v>
      </c>
      <c r="J337" s="252"/>
      <c r="K337" s="252"/>
      <c r="L337" s="252"/>
      <c r="M337" s="252"/>
    </row>
    <row r="338" spans="2:13" ht="13.9">
      <c r="B338" s="251">
        <v>334</v>
      </c>
      <c r="C338" s="252" t="s">
        <v>2545</v>
      </c>
      <c r="D338" s="252" t="s">
        <v>2546</v>
      </c>
      <c r="E338" s="260">
        <v>44470</v>
      </c>
      <c r="F338" s="252" t="s">
        <v>1725</v>
      </c>
      <c r="G338" s="252" t="s">
        <v>2547</v>
      </c>
      <c r="H338" s="251" t="s">
        <v>1477</v>
      </c>
      <c r="I338" s="252">
        <v>38</v>
      </c>
      <c r="J338" s="252"/>
      <c r="K338" s="252"/>
      <c r="L338" s="252"/>
      <c r="M338" s="252"/>
    </row>
    <row r="339" spans="2:13" ht="13.9">
      <c r="B339" s="251">
        <v>335</v>
      </c>
      <c r="C339" s="252" t="s">
        <v>2548</v>
      </c>
      <c r="D339" s="252" t="s">
        <v>2549</v>
      </c>
      <c r="E339" s="260">
        <v>44470</v>
      </c>
      <c r="F339" s="252" t="s">
        <v>1725</v>
      </c>
      <c r="G339" s="252" t="s">
        <v>2550</v>
      </c>
      <c r="H339" s="251" t="s">
        <v>1626</v>
      </c>
      <c r="I339" s="252">
        <v>80</v>
      </c>
      <c r="J339" s="252"/>
      <c r="K339" s="252"/>
      <c r="L339" s="252"/>
      <c r="M339" s="252"/>
    </row>
    <row r="340" spans="2:13" ht="13.9">
      <c r="B340" s="251">
        <v>336</v>
      </c>
      <c r="C340" s="252" t="s">
        <v>2551</v>
      </c>
      <c r="D340" s="252" t="s">
        <v>2552</v>
      </c>
      <c r="E340" s="260">
        <v>44470</v>
      </c>
      <c r="F340" s="252" t="s">
        <v>1725</v>
      </c>
      <c r="G340" s="252" t="s">
        <v>2553</v>
      </c>
      <c r="H340" s="251" t="s">
        <v>1626</v>
      </c>
      <c r="I340" s="252">
        <v>10</v>
      </c>
      <c r="J340" s="252"/>
      <c r="K340" s="252"/>
      <c r="L340" s="252"/>
      <c r="M340" s="252"/>
    </row>
    <row r="341" spans="2:13" ht="27.6">
      <c r="B341" s="251">
        <v>337</v>
      </c>
      <c r="C341" s="252" t="s">
        <v>2554</v>
      </c>
      <c r="D341" s="252" t="s">
        <v>2555</v>
      </c>
      <c r="E341" s="260">
        <v>44480</v>
      </c>
      <c r="F341" s="252" t="s">
        <v>1725</v>
      </c>
      <c r="G341" s="252" t="s">
        <v>2556</v>
      </c>
      <c r="H341" s="251" t="s">
        <v>1615</v>
      </c>
      <c r="I341" s="252">
        <v>77</v>
      </c>
      <c r="J341" s="252"/>
      <c r="K341" s="252"/>
      <c r="L341" s="252"/>
      <c r="M341" s="252"/>
    </row>
    <row r="342" spans="2:13" ht="13.9">
      <c r="B342" s="251">
        <v>338</v>
      </c>
      <c r="C342" s="252" t="s">
        <v>2557</v>
      </c>
      <c r="D342" s="252" t="s">
        <v>2558</v>
      </c>
      <c r="E342" s="260">
        <v>44489</v>
      </c>
      <c r="F342" s="252" t="s">
        <v>1725</v>
      </c>
      <c r="G342" s="252" t="s">
        <v>2559</v>
      </c>
      <c r="H342" s="251" t="s">
        <v>965</v>
      </c>
      <c r="I342" s="252">
        <v>90.5</v>
      </c>
      <c r="J342" s="252"/>
      <c r="K342" s="252"/>
      <c r="L342" s="252"/>
      <c r="M342" s="252"/>
    </row>
    <row r="343" spans="2:13" ht="13.9">
      <c r="B343" s="251">
        <v>339</v>
      </c>
      <c r="C343" s="252" t="s">
        <v>2560</v>
      </c>
      <c r="D343" s="252" t="s">
        <v>2561</v>
      </c>
      <c r="E343" s="260">
        <v>44495</v>
      </c>
      <c r="F343" s="252" t="s">
        <v>1725</v>
      </c>
      <c r="G343" s="252" t="s">
        <v>2562</v>
      </c>
      <c r="H343" s="251" t="s">
        <v>1236</v>
      </c>
      <c r="I343" s="252">
        <v>60.73</v>
      </c>
      <c r="J343" s="252"/>
      <c r="K343" s="252"/>
      <c r="L343" s="252"/>
      <c r="M343" s="252"/>
    </row>
    <row r="344" spans="2:13" ht="13.9">
      <c r="B344" s="251">
        <v>340</v>
      </c>
      <c r="C344" s="252" t="s">
        <v>2042</v>
      </c>
      <c r="D344" s="252" t="s">
        <v>2563</v>
      </c>
      <c r="E344" s="260">
        <v>44501</v>
      </c>
      <c r="F344" s="252" t="s">
        <v>1725</v>
      </c>
      <c r="G344" s="252" t="s">
        <v>2409</v>
      </c>
      <c r="H344" s="251" t="s">
        <v>1626</v>
      </c>
      <c r="I344" s="252">
        <v>32</v>
      </c>
      <c r="J344" s="252"/>
      <c r="K344" s="252"/>
      <c r="L344" s="252"/>
      <c r="M344" s="252"/>
    </row>
    <row r="345" spans="2:13" ht="13.9">
      <c r="B345" s="251">
        <v>341</v>
      </c>
      <c r="C345" s="252" t="s">
        <v>2353</v>
      </c>
      <c r="D345" s="252" t="s">
        <v>2564</v>
      </c>
      <c r="E345" s="260">
        <v>44501</v>
      </c>
      <c r="F345" s="252" t="s">
        <v>1725</v>
      </c>
      <c r="G345" s="252" t="s">
        <v>2565</v>
      </c>
      <c r="H345" s="251" t="s">
        <v>839</v>
      </c>
      <c r="I345" s="252">
        <v>75</v>
      </c>
      <c r="J345" s="252"/>
      <c r="K345" s="252"/>
      <c r="L345" s="252"/>
      <c r="M345" s="252"/>
    </row>
    <row r="346" spans="2:13" ht="13.9">
      <c r="B346" s="251">
        <v>342</v>
      </c>
      <c r="C346" s="252" t="s">
        <v>2566</v>
      </c>
      <c r="D346" s="252" t="s">
        <v>2567</v>
      </c>
      <c r="E346" s="260">
        <v>44501</v>
      </c>
      <c r="F346" s="252" t="s">
        <v>1725</v>
      </c>
      <c r="G346" s="252" t="s">
        <v>2568</v>
      </c>
      <c r="H346" s="251" t="s">
        <v>1615</v>
      </c>
      <c r="I346" s="252">
        <v>75</v>
      </c>
      <c r="J346" s="252"/>
      <c r="K346" s="252"/>
      <c r="L346" s="252"/>
      <c r="M346" s="252"/>
    </row>
    <row r="347" spans="2:13" ht="13.9">
      <c r="B347" s="251">
        <v>343</v>
      </c>
      <c r="C347" s="252" t="s">
        <v>2569</v>
      </c>
      <c r="D347" s="252" t="s">
        <v>2570</v>
      </c>
      <c r="E347" s="260">
        <v>44505</v>
      </c>
      <c r="F347" s="252" t="s">
        <v>1725</v>
      </c>
      <c r="G347" s="252" t="s">
        <v>2571</v>
      </c>
      <c r="H347" s="251" t="s">
        <v>1626</v>
      </c>
      <c r="I347" s="252">
        <v>60</v>
      </c>
      <c r="J347" s="252"/>
      <c r="K347" s="252"/>
      <c r="L347" s="252"/>
      <c r="M347" s="252"/>
    </row>
    <row r="348" spans="2:13" ht="13.9">
      <c r="B348" s="251">
        <v>344</v>
      </c>
      <c r="C348" s="252" t="s">
        <v>2572</v>
      </c>
      <c r="D348" s="252" t="s">
        <v>2573</v>
      </c>
      <c r="E348" s="260">
        <v>44508</v>
      </c>
      <c r="F348" s="252" t="s">
        <v>1725</v>
      </c>
      <c r="G348" s="252" t="s">
        <v>2574</v>
      </c>
      <c r="H348" s="251" t="s">
        <v>965</v>
      </c>
      <c r="I348" s="252">
        <v>60</v>
      </c>
      <c r="J348" s="252"/>
      <c r="K348" s="252"/>
      <c r="L348" s="252"/>
      <c r="M348" s="252"/>
    </row>
    <row r="349" spans="2:13" ht="27.6">
      <c r="B349" s="251">
        <v>345</v>
      </c>
      <c r="C349" s="252" t="s">
        <v>2575</v>
      </c>
      <c r="D349" s="252" t="s">
        <v>2576</v>
      </c>
      <c r="E349" s="260">
        <v>44516</v>
      </c>
      <c r="F349" s="252" t="s">
        <v>1725</v>
      </c>
      <c r="G349" s="252" t="s">
        <v>2577</v>
      </c>
      <c r="H349" s="251" t="s">
        <v>1615</v>
      </c>
      <c r="I349" s="252">
        <v>60</v>
      </c>
      <c r="J349" s="252"/>
      <c r="K349" s="252"/>
      <c r="L349" s="252"/>
      <c r="M349" s="252"/>
    </row>
    <row r="350" spans="2:13" ht="13.9">
      <c r="B350" s="251">
        <v>346</v>
      </c>
      <c r="C350" s="252" t="s">
        <v>2513</v>
      </c>
      <c r="D350" s="252" t="s">
        <v>2578</v>
      </c>
      <c r="E350" s="260">
        <v>44516</v>
      </c>
      <c r="F350" s="252" t="s">
        <v>1725</v>
      </c>
      <c r="G350" s="252" t="s">
        <v>2579</v>
      </c>
      <c r="H350" s="251" t="s">
        <v>1626</v>
      </c>
      <c r="I350" s="252">
        <v>3</v>
      </c>
      <c r="J350" s="252"/>
      <c r="K350" s="252"/>
      <c r="L350" s="252"/>
      <c r="M350" s="252"/>
    </row>
    <row r="351" spans="2:13" ht="13.9">
      <c r="B351" s="251">
        <v>347</v>
      </c>
      <c r="C351" s="252" t="s">
        <v>1537</v>
      </c>
      <c r="D351" s="252" t="s">
        <v>2580</v>
      </c>
      <c r="E351" s="260">
        <v>44516</v>
      </c>
      <c r="F351" s="252" t="s">
        <v>1725</v>
      </c>
      <c r="G351" s="252" t="s">
        <v>2581</v>
      </c>
      <c r="H351" s="251" t="s">
        <v>1626</v>
      </c>
      <c r="I351" s="252">
        <v>70</v>
      </c>
      <c r="J351" s="252"/>
      <c r="K351" s="252"/>
      <c r="L351" s="252"/>
      <c r="M351" s="252"/>
    </row>
    <row r="352" spans="2:13" ht="13.9">
      <c r="B352" s="251">
        <v>348</v>
      </c>
      <c r="C352" s="252" t="s">
        <v>2557</v>
      </c>
      <c r="D352" s="252" t="s">
        <v>2582</v>
      </c>
      <c r="E352" s="260">
        <v>44516</v>
      </c>
      <c r="F352" s="252" t="s">
        <v>1725</v>
      </c>
      <c r="G352" s="252" t="s">
        <v>2583</v>
      </c>
      <c r="H352" s="251" t="s">
        <v>965</v>
      </c>
      <c r="I352" s="252">
        <v>64</v>
      </c>
      <c r="J352" s="252"/>
      <c r="K352" s="252"/>
      <c r="L352" s="252"/>
      <c r="M352" s="252"/>
    </row>
    <row r="353" spans="2:13" ht="27.6">
      <c r="B353" s="251">
        <v>349</v>
      </c>
      <c r="C353" s="252" t="s">
        <v>2584</v>
      </c>
      <c r="D353" s="252" t="s">
        <v>2585</v>
      </c>
      <c r="E353" s="260">
        <v>44524</v>
      </c>
      <c r="F353" s="252" t="s">
        <v>1725</v>
      </c>
      <c r="G353" s="252" t="s">
        <v>2586</v>
      </c>
      <c r="H353" s="251" t="s">
        <v>2587</v>
      </c>
      <c r="I353" s="252">
        <v>100</v>
      </c>
      <c r="J353" s="252"/>
      <c r="K353" s="252"/>
      <c r="L353" s="252"/>
      <c r="M353" s="252"/>
    </row>
    <row r="354" spans="2:13" ht="13.9">
      <c r="B354" s="251">
        <v>350</v>
      </c>
      <c r="C354" s="252" t="s">
        <v>2588</v>
      </c>
      <c r="D354" s="252" t="s">
        <v>2589</v>
      </c>
      <c r="E354" s="260">
        <v>44525</v>
      </c>
      <c r="F354" s="252" t="s">
        <v>1725</v>
      </c>
      <c r="G354" s="252" t="s">
        <v>2590</v>
      </c>
      <c r="H354" s="251" t="s">
        <v>1615</v>
      </c>
      <c r="I354" s="252">
        <v>92</v>
      </c>
      <c r="J354" s="252"/>
      <c r="K354" s="252"/>
      <c r="L354" s="252"/>
      <c r="M354" s="252"/>
    </row>
    <row r="355" spans="2:13" ht="55.15">
      <c r="B355" s="251">
        <v>351</v>
      </c>
      <c r="C355" s="252" t="s">
        <v>2591</v>
      </c>
      <c r="D355" s="252" t="s">
        <v>2592</v>
      </c>
      <c r="E355" s="260">
        <v>44525</v>
      </c>
      <c r="F355" s="252" t="s">
        <v>1725</v>
      </c>
      <c r="G355" s="252" t="s">
        <v>2593</v>
      </c>
      <c r="H355" s="251" t="s">
        <v>1626</v>
      </c>
      <c r="I355" s="252">
        <v>8</v>
      </c>
      <c r="J355" s="252"/>
      <c r="K355" s="252"/>
      <c r="L355" s="252"/>
      <c r="M355" s="252"/>
    </row>
    <row r="356" spans="2:13" ht="27.6">
      <c r="B356" s="251">
        <v>352</v>
      </c>
      <c r="C356" s="252" t="s">
        <v>2594</v>
      </c>
      <c r="D356" s="252" t="s">
        <v>2595</v>
      </c>
      <c r="E356" s="260">
        <v>44526</v>
      </c>
      <c r="F356" s="252" t="s">
        <v>1725</v>
      </c>
      <c r="G356" s="252" t="s">
        <v>2596</v>
      </c>
      <c r="H356" s="251" t="s">
        <v>1626</v>
      </c>
      <c r="I356" s="252">
        <v>9.5</v>
      </c>
      <c r="J356" s="252"/>
      <c r="K356" s="252"/>
      <c r="L356" s="252"/>
      <c r="M356" s="252"/>
    </row>
    <row r="357" spans="2:13" ht="13.9">
      <c r="B357" s="251">
        <v>353</v>
      </c>
      <c r="C357" s="252" t="s">
        <v>2597</v>
      </c>
      <c r="D357" s="252" t="s">
        <v>2598</v>
      </c>
      <c r="E357" s="260">
        <v>44532</v>
      </c>
      <c r="F357" s="252" t="s">
        <v>1725</v>
      </c>
      <c r="G357" s="252" t="s">
        <v>2599</v>
      </c>
      <c r="H357" s="251" t="s">
        <v>965</v>
      </c>
      <c r="I357" s="252">
        <v>85</v>
      </c>
      <c r="J357" s="252"/>
      <c r="K357" s="252"/>
      <c r="L357" s="252"/>
      <c r="M357" s="252"/>
    </row>
    <row r="358" spans="2:13" ht="13.9">
      <c r="B358" s="251">
        <v>354</v>
      </c>
      <c r="C358" s="252" t="s">
        <v>2150</v>
      </c>
      <c r="D358" s="252" t="s">
        <v>2600</v>
      </c>
      <c r="E358" s="260">
        <v>44533</v>
      </c>
      <c r="F358" s="252" t="s">
        <v>1725</v>
      </c>
      <c r="G358" s="252" t="s">
        <v>2601</v>
      </c>
      <c r="H358" s="251" t="s">
        <v>1615</v>
      </c>
      <c r="I358" s="252">
        <v>100</v>
      </c>
      <c r="J358" s="252"/>
      <c r="K358" s="252"/>
      <c r="L358" s="252"/>
      <c r="M358" s="252"/>
    </row>
    <row r="359" spans="2:13" ht="27.6">
      <c r="B359" s="251">
        <v>355</v>
      </c>
      <c r="C359" s="252" t="s">
        <v>2602</v>
      </c>
      <c r="D359" s="252" t="s">
        <v>2603</v>
      </c>
      <c r="E359" s="260">
        <v>44538</v>
      </c>
      <c r="F359" s="252" t="s">
        <v>1725</v>
      </c>
      <c r="G359" s="252" t="s">
        <v>2604</v>
      </c>
      <c r="H359" s="251" t="s">
        <v>1477</v>
      </c>
      <c r="I359" s="252">
        <v>52</v>
      </c>
      <c r="J359" s="252"/>
      <c r="K359" s="252"/>
      <c r="L359" s="252"/>
      <c r="M359" s="252"/>
    </row>
    <row r="360" spans="2:13" ht="13.9">
      <c r="B360" s="251">
        <v>356</v>
      </c>
      <c r="C360" s="252" t="s">
        <v>2597</v>
      </c>
      <c r="D360" s="252" t="s">
        <v>2605</v>
      </c>
      <c r="E360" s="260">
        <v>44540</v>
      </c>
      <c r="F360" s="252" t="s">
        <v>1725</v>
      </c>
      <c r="G360" s="252" t="s">
        <v>2606</v>
      </c>
      <c r="H360" s="251" t="s">
        <v>965</v>
      </c>
      <c r="I360" s="252">
        <v>70</v>
      </c>
      <c r="J360" s="252"/>
      <c r="K360" s="252"/>
      <c r="L360" s="252"/>
      <c r="M360" s="252"/>
    </row>
    <row r="361" spans="2:13" ht="13.9">
      <c r="B361" s="251">
        <v>357</v>
      </c>
      <c r="C361" s="252" t="s">
        <v>2607</v>
      </c>
      <c r="D361" s="252" t="s">
        <v>2608</v>
      </c>
      <c r="E361" s="260">
        <v>44547</v>
      </c>
      <c r="F361" s="252" t="s">
        <v>1725</v>
      </c>
      <c r="G361" s="252" t="s">
        <v>2609</v>
      </c>
      <c r="H361" s="251" t="s">
        <v>1236</v>
      </c>
      <c r="I361" s="252">
        <v>42</v>
      </c>
      <c r="J361" s="252"/>
      <c r="K361" s="252"/>
      <c r="L361" s="252"/>
      <c r="M361" s="252"/>
    </row>
    <row r="362" spans="2:13" ht="27.6">
      <c r="B362" s="251">
        <v>358</v>
      </c>
      <c r="C362" s="252" t="s">
        <v>2610</v>
      </c>
      <c r="D362" s="252" t="s">
        <v>2611</v>
      </c>
      <c r="E362" s="260">
        <v>44559</v>
      </c>
      <c r="F362" s="252" t="s">
        <v>1725</v>
      </c>
      <c r="G362" s="252" t="s">
        <v>2612</v>
      </c>
      <c r="H362" s="251" t="s">
        <v>1615</v>
      </c>
      <c r="I362" s="252">
        <v>90.73</v>
      </c>
      <c r="J362" s="252"/>
      <c r="K362" s="252"/>
      <c r="L362" s="252"/>
      <c r="M362" s="252"/>
    </row>
    <row r="363" spans="2:13" ht="13.9">
      <c r="B363" s="251">
        <v>359</v>
      </c>
      <c r="C363" s="252" t="s">
        <v>2613</v>
      </c>
      <c r="D363" s="252" t="s">
        <v>2614</v>
      </c>
      <c r="E363" s="260">
        <v>44561</v>
      </c>
      <c r="F363" s="252" t="s">
        <v>1725</v>
      </c>
      <c r="G363" s="252" t="s">
        <v>2615</v>
      </c>
      <c r="H363" s="251" t="s">
        <v>1236</v>
      </c>
      <c r="I363" s="252">
        <v>50</v>
      </c>
      <c r="J363" s="252"/>
      <c r="K363" s="252"/>
      <c r="L363" s="252"/>
      <c r="M363" s="252"/>
    </row>
    <row r="364" spans="2:13" ht="27.6">
      <c r="B364" s="251">
        <v>360</v>
      </c>
      <c r="C364" s="252" t="s">
        <v>2616</v>
      </c>
      <c r="D364" s="252" t="s">
        <v>2617</v>
      </c>
      <c r="E364" s="260">
        <v>44561</v>
      </c>
      <c r="F364" s="252" t="s">
        <v>1725</v>
      </c>
      <c r="G364" s="252" t="s">
        <v>2618</v>
      </c>
      <c r="H364" s="251" t="s">
        <v>1477</v>
      </c>
      <c r="I364" s="252">
        <v>93</v>
      </c>
      <c r="J364" s="252"/>
      <c r="K364" s="252"/>
      <c r="L364" s="252"/>
      <c r="M364" s="252"/>
    </row>
    <row r="365" spans="2:13" ht="27.6">
      <c r="B365" s="251">
        <v>361</v>
      </c>
      <c r="C365" s="252" t="s">
        <v>2619</v>
      </c>
      <c r="D365" s="252" t="s">
        <v>2620</v>
      </c>
      <c r="E365" s="260">
        <v>44561</v>
      </c>
      <c r="F365" s="252" t="s">
        <v>1725</v>
      </c>
      <c r="G365" s="252" t="s">
        <v>2621</v>
      </c>
      <c r="H365" s="251" t="s">
        <v>965</v>
      </c>
      <c r="I365" s="252">
        <v>53</v>
      </c>
      <c r="J365" s="252"/>
      <c r="K365" s="252"/>
      <c r="L365" s="252"/>
      <c r="M365" s="252"/>
    </row>
    <row r="366" spans="2:13" ht="13.9">
      <c r="B366" s="251">
        <v>362</v>
      </c>
      <c r="C366" s="252" t="s">
        <v>2424</v>
      </c>
      <c r="D366" s="252" t="s">
        <v>2622</v>
      </c>
      <c r="E366" s="260">
        <v>44561</v>
      </c>
      <c r="F366" s="252" t="s">
        <v>1725</v>
      </c>
      <c r="G366" s="252" t="s">
        <v>2623</v>
      </c>
      <c r="H366" s="251" t="s">
        <v>1626</v>
      </c>
      <c r="I366" s="252">
        <v>10</v>
      </c>
      <c r="J366" s="252"/>
      <c r="K366" s="252"/>
      <c r="L366" s="252"/>
      <c r="M366" s="252"/>
    </row>
    <row r="367" spans="2:13" ht="48" customHeight="1">
      <c r="B367" s="251">
        <v>363</v>
      </c>
      <c r="C367" s="252" t="s">
        <v>2624</v>
      </c>
      <c r="D367" s="252" t="s">
        <v>2625</v>
      </c>
      <c r="E367" s="260">
        <v>44561</v>
      </c>
      <c r="F367" s="252" t="s">
        <v>1725</v>
      </c>
      <c r="G367" s="252" t="s">
        <v>2626</v>
      </c>
      <c r="H367" s="251" t="s">
        <v>1626</v>
      </c>
      <c r="I367" s="252">
        <v>52</v>
      </c>
      <c r="J367" s="252"/>
      <c r="K367" s="252"/>
      <c r="L367" s="252"/>
      <c r="M367" s="252" t="s">
        <v>2627</v>
      </c>
    </row>
    <row r="368" spans="2:13" s="297" customFormat="1" ht="41.45">
      <c r="B368" s="251">
        <v>364</v>
      </c>
      <c r="C368" s="252" t="s">
        <v>2628</v>
      </c>
      <c r="D368" s="252" t="s">
        <v>2629</v>
      </c>
      <c r="E368" s="260">
        <v>44582</v>
      </c>
      <c r="F368" s="252" t="s">
        <v>1725</v>
      </c>
      <c r="G368" s="252" t="s">
        <v>2630</v>
      </c>
      <c r="H368" s="251" t="s">
        <v>1626</v>
      </c>
      <c r="I368" s="252">
        <v>24</v>
      </c>
      <c r="J368" s="252"/>
      <c r="K368" s="252"/>
      <c r="L368" s="252"/>
      <c r="M368" s="252"/>
    </row>
    <row r="369" spans="2:13" ht="13.9">
      <c r="B369" s="251">
        <v>365</v>
      </c>
      <c r="C369" s="252" t="s">
        <v>1504</v>
      </c>
      <c r="D369" s="252" t="s">
        <v>2631</v>
      </c>
      <c r="E369" s="260">
        <v>44582</v>
      </c>
      <c r="F369" s="252" t="s">
        <v>1725</v>
      </c>
      <c r="G369" s="252" t="s">
        <v>2632</v>
      </c>
      <c r="H369" s="251" t="s">
        <v>1626</v>
      </c>
      <c r="I369" s="252">
        <v>65</v>
      </c>
      <c r="J369" s="252"/>
      <c r="K369" s="252"/>
      <c r="L369" s="252"/>
      <c r="M369" s="252"/>
    </row>
    <row r="370" spans="2:13" ht="13.9">
      <c r="B370" s="251">
        <v>366</v>
      </c>
      <c r="C370" s="252" t="s">
        <v>2633</v>
      </c>
      <c r="D370" s="252" t="s">
        <v>2634</v>
      </c>
      <c r="E370" s="260">
        <v>44582</v>
      </c>
      <c r="F370" s="252" t="s">
        <v>1725</v>
      </c>
      <c r="G370" s="252" t="s">
        <v>2635</v>
      </c>
      <c r="H370" s="251" t="s">
        <v>965</v>
      </c>
      <c r="I370" s="252">
        <v>100</v>
      </c>
      <c r="J370" s="252"/>
      <c r="K370" s="252"/>
      <c r="L370" s="252"/>
      <c r="M370" s="252"/>
    </row>
    <row r="371" spans="2:13" ht="27.6">
      <c r="B371" s="251">
        <v>367</v>
      </c>
      <c r="C371" s="252" t="s">
        <v>2636</v>
      </c>
      <c r="D371" s="252" t="s">
        <v>2637</v>
      </c>
      <c r="E371" s="260">
        <v>44587</v>
      </c>
      <c r="F371" s="252" t="s">
        <v>1725</v>
      </c>
      <c r="G371" s="252" t="s">
        <v>2638</v>
      </c>
      <c r="H371" s="251" t="s">
        <v>1477</v>
      </c>
      <c r="I371" s="252">
        <v>65</v>
      </c>
      <c r="J371" s="252"/>
      <c r="K371" s="252"/>
      <c r="L371" s="252"/>
      <c r="M371" s="252"/>
    </row>
    <row r="372" spans="2:13" ht="27.6">
      <c r="B372" s="251">
        <v>368</v>
      </c>
      <c r="C372" s="252" t="s">
        <v>2639</v>
      </c>
      <c r="D372" s="252" t="s">
        <v>2640</v>
      </c>
      <c r="E372" s="260">
        <v>44587</v>
      </c>
      <c r="F372" s="252" t="s">
        <v>1725</v>
      </c>
      <c r="G372" s="252" t="s">
        <v>2641</v>
      </c>
      <c r="H372" s="251" t="s">
        <v>1236</v>
      </c>
      <c r="I372" s="252">
        <v>50</v>
      </c>
      <c r="J372" s="252"/>
      <c r="K372" s="252"/>
      <c r="L372" s="252"/>
      <c r="M372" s="252"/>
    </row>
    <row r="373" spans="2:13" ht="27.6">
      <c r="B373" s="251">
        <v>369</v>
      </c>
      <c r="C373" s="252" t="s">
        <v>2636</v>
      </c>
      <c r="D373" s="252" t="s">
        <v>2642</v>
      </c>
      <c r="E373" s="260">
        <v>44595</v>
      </c>
      <c r="F373" s="252" t="s">
        <v>1725</v>
      </c>
      <c r="G373" s="252" t="s">
        <v>2643</v>
      </c>
      <c r="H373" s="251" t="s">
        <v>1615</v>
      </c>
      <c r="I373" s="252">
        <v>80</v>
      </c>
      <c r="J373" s="252"/>
      <c r="K373" s="252"/>
      <c r="L373" s="252"/>
      <c r="M373" s="252"/>
    </row>
    <row r="374" spans="2:13" ht="13.9">
      <c r="B374" s="251">
        <v>370</v>
      </c>
      <c r="C374" s="252" t="s">
        <v>2644</v>
      </c>
      <c r="D374" s="252" t="s">
        <v>2645</v>
      </c>
      <c r="E374" s="260">
        <v>44610</v>
      </c>
      <c r="F374" s="252" t="s">
        <v>1725</v>
      </c>
      <c r="G374" s="252" t="s">
        <v>2646</v>
      </c>
      <c r="H374" s="251" t="s">
        <v>965</v>
      </c>
      <c r="I374" s="252">
        <v>65</v>
      </c>
      <c r="J374" s="252"/>
      <c r="K374" s="252"/>
      <c r="L374" s="252"/>
      <c r="M374" s="252"/>
    </row>
    <row r="375" spans="2:13" ht="28.5" customHeight="1">
      <c r="B375" s="251">
        <v>371</v>
      </c>
      <c r="C375" s="252" t="s">
        <v>2647</v>
      </c>
      <c r="D375" s="252" t="s">
        <v>2648</v>
      </c>
      <c r="E375" s="260">
        <v>44613</v>
      </c>
      <c r="F375" s="252" t="s">
        <v>1725</v>
      </c>
      <c r="G375" s="252" t="s">
        <v>2649</v>
      </c>
      <c r="H375" s="251" t="s">
        <v>1626</v>
      </c>
      <c r="I375" s="252">
        <v>16</v>
      </c>
      <c r="J375" s="252"/>
      <c r="K375" s="252"/>
      <c r="L375" s="252"/>
      <c r="M375" s="252"/>
    </row>
    <row r="376" spans="2:13" ht="21" customHeight="1">
      <c r="B376" s="251">
        <v>372</v>
      </c>
      <c r="C376" s="252" t="s">
        <v>2650</v>
      </c>
      <c r="D376" s="252" t="s">
        <v>2651</v>
      </c>
      <c r="E376" s="260">
        <v>44622</v>
      </c>
      <c r="F376" s="252" t="s">
        <v>1725</v>
      </c>
      <c r="G376" s="252" t="s">
        <v>2652</v>
      </c>
      <c r="H376" s="251" t="s">
        <v>1626</v>
      </c>
      <c r="I376" s="252">
        <v>27</v>
      </c>
      <c r="J376" s="252"/>
      <c r="K376" s="252"/>
      <c r="L376" s="252"/>
      <c r="M376" s="252"/>
    </row>
    <row r="377" spans="2:13" ht="35.25" customHeight="1">
      <c r="B377" s="251">
        <v>373</v>
      </c>
      <c r="C377" s="252" t="s">
        <v>2653</v>
      </c>
      <c r="D377" s="252" t="s">
        <v>2654</v>
      </c>
      <c r="E377" s="260">
        <v>44627</v>
      </c>
      <c r="F377" s="252" t="s">
        <v>1725</v>
      </c>
      <c r="G377" s="252" t="s">
        <v>2655</v>
      </c>
      <c r="H377" s="251" t="s">
        <v>965</v>
      </c>
      <c r="I377" s="252">
        <v>41</v>
      </c>
      <c r="J377" s="252"/>
      <c r="K377" s="252"/>
      <c r="L377" s="252"/>
      <c r="M377" s="252"/>
    </row>
    <row r="378" spans="2:13" ht="32.25" customHeight="1">
      <c r="B378" s="251">
        <v>374</v>
      </c>
      <c r="C378" s="252" t="s">
        <v>2656</v>
      </c>
      <c r="D378" s="252" t="s">
        <v>2657</v>
      </c>
      <c r="E378" s="260">
        <v>44637</v>
      </c>
      <c r="F378" s="252" t="s">
        <v>1725</v>
      </c>
      <c r="G378" s="252" t="s">
        <v>2658</v>
      </c>
      <c r="H378" s="251" t="s">
        <v>965</v>
      </c>
      <c r="I378" s="252">
        <v>100</v>
      </c>
      <c r="J378" s="252"/>
      <c r="K378" s="252"/>
      <c r="L378" s="252"/>
      <c r="M378" s="252"/>
    </row>
    <row r="379" spans="2:13" ht="31.5" customHeight="1">
      <c r="B379" s="251">
        <v>375</v>
      </c>
      <c r="C379" s="252" t="s">
        <v>2656</v>
      </c>
      <c r="D379" s="252" t="s">
        <v>2659</v>
      </c>
      <c r="E379" s="260">
        <v>44637</v>
      </c>
      <c r="F379" s="252" t="s">
        <v>1725</v>
      </c>
      <c r="G379" s="252" t="s">
        <v>2660</v>
      </c>
      <c r="H379" s="251" t="s">
        <v>965</v>
      </c>
      <c r="I379" s="252">
        <v>80</v>
      </c>
      <c r="J379" s="252"/>
      <c r="K379" s="252"/>
      <c r="L379" s="252"/>
      <c r="M379" s="252"/>
    </row>
    <row r="380" spans="2:13" ht="43.5" customHeight="1">
      <c r="B380" s="251">
        <v>376</v>
      </c>
      <c r="C380" s="252" t="s">
        <v>2661</v>
      </c>
      <c r="D380" s="252" t="s">
        <v>2662</v>
      </c>
      <c r="E380" s="260">
        <v>44637</v>
      </c>
      <c r="F380" s="252" t="s">
        <v>1725</v>
      </c>
      <c r="G380" s="252" t="s">
        <v>2663</v>
      </c>
      <c r="H380" s="251" t="s">
        <v>965</v>
      </c>
      <c r="I380" s="252">
        <v>100</v>
      </c>
      <c r="J380" s="252"/>
      <c r="K380" s="252"/>
      <c r="L380" s="252"/>
      <c r="M380" s="252"/>
    </row>
    <row r="381" spans="2:13" ht="14.25" customHeight="1">
      <c r="B381" s="251">
        <v>377</v>
      </c>
      <c r="C381" s="252" t="s">
        <v>2664</v>
      </c>
      <c r="D381" s="252" t="s">
        <v>2665</v>
      </c>
      <c r="E381" s="260">
        <v>44649</v>
      </c>
      <c r="F381" s="252" t="s">
        <v>1725</v>
      </c>
      <c r="G381" s="252" t="s">
        <v>2666</v>
      </c>
      <c r="H381" s="251" t="s">
        <v>1236</v>
      </c>
      <c r="I381" s="252">
        <v>45</v>
      </c>
      <c r="J381" s="252"/>
      <c r="K381" s="252"/>
      <c r="L381" s="252"/>
      <c r="M381" s="252"/>
    </row>
    <row r="382" spans="2:13" ht="30.75" customHeight="1">
      <c r="B382" s="251">
        <v>378</v>
      </c>
      <c r="C382" s="252" t="s">
        <v>2667</v>
      </c>
      <c r="D382" s="252" t="s">
        <v>2668</v>
      </c>
      <c r="E382" s="260">
        <v>44657</v>
      </c>
      <c r="F382" s="252" t="s">
        <v>1725</v>
      </c>
      <c r="G382" s="252" t="s">
        <v>2669</v>
      </c>
      <c r="H382" s="251" t="s">
        <v>1236</v>
      </c>
      <c r="I382" s="252">
        <v>78</v>
      </c>
      <c r="J382" s="252"/>
      <c r="K382" s="252"/>
      <c r="L382" s="252"/>
      <c r="M382" s="252"/>
    </row>
    <row r="383" spans="2:13" ht="49.5" customHeight="1">
      <c r="B383" s="251">
        <v>379</v>
      </c>
      <c r="C383" s="252" t="s">
        <v>2628</v>
      </c>
      <c r="D383" s="252" t="s">
        <v>2670</v>
      </c>
      <c r="E383" s="260">
        <v>44657</v>
      </c>
      <c r="F383" s="252" t="s">
        <v>1725</v>
      </c>
      <c r="G383" s="252" t="s">
        <v>2671</v>
      </c>
      <c r="H383" s="251" t="s">
        <v>1615</v>
      </c>
      <c r="I383" s="252">
        <v>100</v>
      </c>
      <c r="J383" s="252"/>
      <c r="K383" s="252"/>
      <c r="L383" s="252"/>
      <c r="M383" s="252"/>
    </row>
    <row r="384" spans="2:13" ht="18.75" customHeight="1">
      <c r="B384" s="251">
        <v>380</v>
      </c>
      <c r="C384" s="252" t="s">
        <v>2513</v>
      </c>
      <c r="D384" s="252" t="s">
        <v>2672</v>
      </c>
      <c r="E384" s="260">
        <v>44665</v>
      </c>
      <c r="F384" s="252" t="s">
        <v>1725</v>
      </c>
      <c r="G384" s="252" t="s">
        <v>2673</v>
      </c>
      <c r="H384" s="251" t="s">
        <v>1626</v>
      </c>
      <c r="I384" s="252">
        <v>94</v>
      </c>
      <c r="J384" s="252"/>
      <c r="K384" s="252"/>
      <c r="L384" s="252"/>
      <c r="M384" s="252"/>
    </row>
    <row r="385" spans="2:13" ht="61.5" customHeight="1">
      <c r="B385" s="251">
        <v>381</v>
      </c>
      <c r="C385" s="252" t="s">
        <v>2674</v>
      </c>
      <c r="D385" s="252" t="s">
        <v>2675</v>
      </c>
      <c r="E385" s="260">
        <v>44673</v>
      </c>
      <c r="F385" s="252" t="s">
        <v>1725</v>
      </c>
      <c r="G385" s="252" t="s">
        <v>2676</v>
      </c>
      <c r="H385" s="251" t="s">
        <v>839</v>
      </c>
      <c r="I385" s="252">
        <v>22</v>
      </c>
      <c r="J385" s="252"/>
      <c r="K385" s="252"/>
      <c r="L385" s="252"/>
      <c r="M385" s="252"/>
    </row>
    <row r="386" spans="2:13" ht="20.25" customHeight="1">
      <c r="B386" s="251">
        <v>382</v>
      </c>
      <c r="C386" s="252" t="s">
        <v>2677</v>
      </c>
      <c r="D386" s="252" t="s">
        <v>2678</v>
      </c>
      <c r="E386" s="260">
        <v>44676</v>
      </c>
      <c r="F386" s="252" t="s">
        <v>1725</v>
      </c>
      <c r="G386" s="252" t="s">
        <v>2679</v>
      </c>
      <c r="H386" s="251" t="s">
        <v>1236</v>
      </c>
      <c r="I386" s="252">
        <v>32</v>
      </c>
      <c r="J386" s="252"/>
      <c r="K386" s="252"/>
      <c r="L386" s="252"/>
      <c r="M386" s="252"/>
    </row>
    <row r="387" spans="2:13" ht="31.5" customHeight="1">
      <c r="B387" s="251">
        <v>383</v>
      </c>
      <c r="C387" s="252" t="s">
        <v>2680</v>
      </c>
      <c r="D387" s="252" t="s">
        <v>2681</v>
      </c>
      <c r="E387" s="260">
        <v>44684</v>
      </c>
      <c r="F387" s="252" t="s">
        <v>1725</v>
      </c>
      <c r="G387" s="252" t="s">
        <v>2682</v>
      </c>
      <c r="H387" s="251" t="s">
        <v>1236</v>
      </c>
      <c r="I387" s="252">
        <v>22</v>
      </c>
      <c r="J387" s="252"/>
      <c r="K387" s="252"/>
      <c r="L387" s="252"/>
      <c r="M387" s="252"/>
    </row>
    <row r="388" spans="2:13" ht="40.5" customHeight="1">
      <c r="B388" s="251">
        <v>384</v>
      </c>
      <c r="C388" s="252" t="s">
        <v>2680</v>
      </c>
      <c r="D388" s="252" t="s">
        <v>2683</v>
      </c>
      <c r="E388" s="260">
        <v>44684</v>
      </c>
      <c r="F388" s="252" t="s">
        <v>1725</v>
      </c>
      <c r="G388" s="252" t="s">
        <v>2684</v>
      </c>
      <c r="H388" s="251" t="s">
        <v>839</v>
      </c>
      <c r="I388" s="252">
        <v>66</v>
      </c>
      <c r="J388" s="252"/>
      <c r="K388" s="252"/>
      <c r="L388" s="252"/>
      <c r="M388" s="252"/>
    </row>
    <row r="389" spans="2:13" ht="31.5" customHeight="1">
      <c r="B389" s="251">
        <v>385</v>
      </c>
      <c r="C389" s="252" t="s">
        <v>2685</v>
      </c>
      <c r="D389" s="252" t="s">
        <v>2686</v>
      </c>
      <c r="E389" s="260">
        <v>44685</v>
      </c>
      <c r="F389" s="252" t="s">
        <v>1725</v>
      </c>
      <c r="G389" s="252" t="s">
        <v>2687</v>
      </c>
      <c r="H389" s="251" t="s">
        <v>965</v>
      </c>
      <c r="I389" s="252">
        <v>90</v>
      </c>
      <c r="J389" s="252"/>
      <c r="K389" s="252"/>
      <c r="L389" s="252"/>
      <c r="M389" s="252"/>
    </row>
    <row r="390" spans="2:13" ht="19.5" customHeight="1">
      <c r="B390" s="251">
        <v>386</v>
      </c>
      <c r="C390" s="252" t="s">
        <v>2688</v>
      </c>
      <c r="D390" s="252" t="s">
        <v>2689</v>
      </c>
      <c r="E390" s="260">
        <v>44692</v>
      </c>
      <c r="F390" s="252" t="s">
        <v>1725</v>
      </c>
      <c r="G390" s="252" t="s">
        <v>2690</v>
      </c>
      <c r="H390" s="251" t="s">
        <v>965</v>
      </c>
      <c r="I390" s="252">
        <v>60</v>
      </c>
      <c r="J390" s="252"/>
      <c r="K390" s="252"/>
      <c r="L390" s="252"/>
      <c r="M390" s="252"/>
    </row>
    <row r="391" spans="2:13" ht="21" customHeight="1">
      <c r="B391" s="251">
        <v>387</v>
      </c>
      <c r="C391" s="252" t="s">
        <v>2691</v>
      </c>
      <c r="D391" s="252" t="s">
        <v>2692</v>
      </c>
      <c r="E391" s="260">
        <v>44699</v>
      </c>
      <c r="F391" s="252" t="s">
        <v>1725</v>
      </c>
      <c r="G391" s="252" t="s">
        <v>2693</v>
      </c>
      <c r="H391" s="251" t="s">
        <v>1615</v>
      </c>
      <c r="I391" s="252">
        <v>4</v>
      </c>
      <c r="J391" s="252"/>
      <c r="K391" s="252"/>
      <c r="L391" s="252"/>
      <c r="M391" s="252"/>
    </row>
    <row r="392" spans="2:13" ht="35.25" customHeight="1">
      <c r="B392" s="251">
        <v>388</v>
      </c>
      <c r="C392" s="252" t="s">
        <v>2694</v>
      </c>
      <c r="D392" s="252" t="s">
        <v>2695</v>
      </c>
      <c r="E392" s="260">
        <v>44704</v>
      </c>
      <c r="F392" s="252" t="s">
        <v>1725</v>
      </c>
      <c r="G392" s="252" t="s">
        <v>2696</v>
      </c>
      <c r="H392" s="251" t="s">
        <v>1615</v>
      </c>
      <c r="I392" s="252">
        <v>53</v>
      </c>
      <c r="J392" s="252"/>
      <c r="K392" s="252"/>
      <c r="L392" s="252"/>
      <c r="M392" s="252"/>
    </row>
    <row r="393" spans="2:13" ht="33.75" customHeight="1">
      <c r="B393" s="251">
        <v>389</v>
      </c>
      <c r="C393" s="252" t="s">
        <v>2639</v>
      </c>
      <c r="D393" s="252" t="s">
        <v>2697</v>
      </c>
      <c r="E393" s="260">
        <v>44707</v>
      </c>
      <c r="F393" s="252" t="s">
        <v>1725</v>
      </c>
      <c r="G393" s="252" t="s">
        <v>2698</v>
      </c>
      <c r="H393" s="251" t="s">
        <v>1477</v>
      </c>
      <c r="I393" s="252">
        <v>37</v>
      </c>
      <c r="J393" s="252"/>
      <c r="K393" s="252"/>
      <c r="L393" s="252"/>
      <c r="M393" s="252"/>
    </row>
    <row r="394" spans="2:13" ht="33.75" customHeight="1">
      <c r="B394" s="251">
        <v>390</v>
      </c>
      <c r="C394" s="252" t="s">
        <v>2639</v>
      </c>
      <c r="D394" s="252" t="s">
        <v>2699</v>
      </c>
      <c r="E394" s="260">
        <v>44707</v>
      </c>
      <c r="F394" s="252" t="s">
        <v>1725</v>
      </c>
      <c r="G394" s="252" t="s">
        <v>2700</v>
      </c>
      <c r="H394" s="251" t="s">
        <v>965</v>
      </c>
      <c r="I394" s="252">
        <v>88</v>
      </c>
      <c r="J394" s="252"/>
      <c r="K394" s="252"/>
      <c r="L394" s="252"/>
      <c r="M394" s="252"/>
    </row>
    <row r="395" spans="2:13" ht="33" customHeight="1">
      <c r="B395" s="251">
        <v>391</v>
      </c>
      <c r="C395" s="252" t="s">
        <v>2701</v>
      </c>
      <c r="D395" s="252" t="s">
        <v>2702</v>
      </c>
      <c r="E395" s="260">
        <v>44707</v>
      </c>
      <c r="F395" s="252" t="s">
        <v>1725</v>
      </c>
      <c r="G395" s="252" t="s">
        <v>2703</v>
      </c>
      <c r="H395" s="251" t="s">
        <v>1236</v>
      </c>
      <c r="I395" s="252">
        <v>24</v>
      </c>
      <c r="J395" s="252"/>
      <c r="K395" s="252"/>
      <c r="L395" s="252"/>
      <c r="M395" s="252"/>
    </row>
    <row r="396" spans="2:13" ht="37.5" customHeight="1">
      <c r="B396" s="251">
        <v>392</v>
      </c>
      <c r="C396" s="252" t="s">
        <v>2701</v>
      </c>
      <c r="D396" s="252" t="s">
        <v>2704</v>
      </c>
      <c r="E396" s="260">
        <v>44707</v>
      </c>
      <c r="F396" s="252" t="s">
        <v>1725</v>
      </c>
      <c r="G396" s="252" t="s">
        <v>2705</v>
      </c>
      <c r="H396" s="251" t="s">
        <v>1236</v>
      </c>
      <c r="I396" s="252">
        <v>73</v>
      </c>
      <c r="J396" s="252"/>
      <c r="K396" s="252"/>
      <c r="L396" s="252"/>
      <c r="M396" s="252"/>
    </row>
    <row r="397" spans="2:13" ht="35.25" customHeight="1">
      <c r="B397" s="251">
        <v>393</v>
      </c>
      <c r="C397" s="252" t="s">
        <v>2706</v>
      </c>
      <c r="D397" s="252" t="s">
        <v>2707</v>
      </c>
      <c r="E397" s="260">
        <v>44707</v>
      </c>
      <c r="F397" s="252" t="s">
        <v>1725</v>
      </c>
      <c r="G397" s="252" t="s">
        <v>2708</v>
      </c>
      <c r="H397" s="251" t="s">
        <v>1626</v>
      </c>
      <c r="I397" s="252">
        <v>10</v>
      </c>
      <c r="J397" s="252"/>
      <c r="K397" s="252"/>
      <c r="L397" s="252"/>
      <c r="M397" s="252"/>
    </row>
    <row r="398" spans="2:13" ht="35.25" customHeight="1">
      <c r="B398" s="251">
        <v>394</v>
      </c>
      <c r="C398" s="252" t="s">
        <v>2709</v>
      </c>
      <c r="D398" s="252" t="s">
        <v>2710</v>
      </c>
      <c r="E398" s="260">
        <v>44708</v>
      </c>
      <c r="F398" s="252" t="s">
        <v>1725</v>
      </c>
      <c r="G398" s="252" t="s">
        <v>2711</v>
      </c>
      <c r="H398" s="251" t="s">
        <v>1477</v>
      </c>
      <c r="I398" s="252">
        <v>38</v>
      </c>
      <c r="J398" s="252"/>
      <c r="K398" s="252"/>
      <c r="L398" s="252"/>
      <c r="M398" s="252"/>
    </row>
    <row r="399" spans="2:13" ht="35.25" customHeight="1">
      <c r="B399" s="251">
        <v>395</v>
      </c>
      <c r="C399" s="252" t="s">
        <v>2712</v>
      </c>
      <c r="D399" s="252" t="s">
        <v>2713</v>
      </c>
      <c r="E399" s="260">
        <v>44708</v>
      </c>
      <c r="F399" s="252" t="s">
        <v>1725</v>
      </c>
      <c r="G399" s="252" t="s">
        <v>2714</v>
      </c>
      <c r="H399" s="251" t="s">
        <v>1615</v>
      </c>
      <c r="I399" s="252">
        <v>26</v>
      </c>
      <c r="J399" s="252"/>
      <c r="K399" s="252"/>
      <c r="L399" s="252"/>
      <c r="M399" s="252"/>
    </row>
    <row r="400" spans="2:13" ht="35.25" customHeight="1">
      <c r="B400" s="251">
        <v>396</v>
      </c>
      <c r="C400" s="252" t="s">
        <v>2712</v>
      </c>
      <c r="D400" s="252" t="s">
        <v>2715</v>
      </c>
      <c r="E400" s="260">
        <v>44708</v>
      </c>
      <c r="F400" s="252" t="s">
        <v>1725</v>
      </c>
      <c r="G400" s="252" t="s">
        <v>2716</v>
      </c>
      <c r="H400" s="251" t="s">
        <v>839</v>
      </c>
      <c r="I400" s="252">
        <v>25</v>
      </c>
      <c r="J400" s="252"/>
      <c r="K400" s="252"/>
      <c r="L400" s="252"/>
      <c r="M400" s="252"/>
    </row>
    <row r="401" spans="2:13" ht="33.75" customHeight="1">
      <c r="B401" s="251">
        <v>397</v>
      </c>
      <c r="C401" s="252" t="s">
        <v>2717</v>
      </c>
      <c r="D401" s="252" t="s">
        <v>2718</v>
      </c>
      <c r="E401" s="260">
        <v>44712</v>
      </c>
      <c r="F401" s="252" t="s">
        <v>1725</v>
      </c>
      <c r="G401" s="252" t="s">
        <v>2719</v>
      </c>
      <c r="H401" s="251" t="s">
        <v>1615</v>
      </c>
      <c r="I401" s="252">
        <v>90</v>
      </c>
      <c r="J401" s="252"/>
      <c r="K401" s="252"/>
      <c r="L401" s="252"/>
      <c r="M401" s="252"/>
    </row>
    <row r="402" spans="2:13" ht="34.5" customHeight="1">
      <c r="B402" s="251">
        <v>398</v>
      </c>
      <c r="C402" s="252" t="s">
        <v>2720</v>
      </c>
      <c r="D402" s="252" t="s">
        <v>2721</v>
      </c>
      <c r="E402" s="260">
        <v>44719</v>
      </c>
      <c r="F402" s="252" t="s">
        <v>1725</v>
      </c>
      <c r="G402" s="252" t="s">
        <v>2722</v>
      </c>
      <c r="H402" s="251" t="s">
        <v>1236</v>
      </c>
      <c r="I402" s="252">
        <v>25</v>
      </c>
      <c r="J402" s="252"/>
      <c r="K402" s="252"/>
      <c r="L402" s="252"/>
      <c r="M402" s="252"/>
    </row>
    <row r="403" spans="2:13" ht="16.5" customHeight="1">
      <c r="B403" s="251">
        <v>399</v>
      </c>
      <c r="C403" s="252" t="s">
        <v>2723</v>
      </c>
      <c r="D403" s="252" t="s">
        <v>2724</v>
      </c>
      <c r="E403" s="260">
        <v>44726</v>
      </c>
      <c r="F403" s="252" t="s">
        <v>1725</v>
      </c>
      <c r="G403" s="252" t="s">
        <v>2725</v>
      </c>
      <c r="H403" s="251" t="s">
        <v>1626</v>
      </c>
      <c r="I403" s="252">
        <v>16</v>
      </c>
      <c r="J403" s="252"/>
      <c r="K403" s="252"/>
      <c r="L403" s="252"/>
      <c r="M403" s="252"/>
    </row>
    <row r="404" spans="2:13" ht="15.75" customHeight="1">
      <c r="B404" s="251">
        <v>400</v>
      </c>
      <c r="C404" s="252" t="s">
        <v>2723</v>
      </c>
      <c r="D404" s="252" t="s">
        <v>2726</v>
      </c>
      <c r="E404" s="260">
        <v>44726</v>
      </c>
      <c r="F404" s="252" t="s">
        <v>1725</v>
      </c>
      <c r="G404" s="252" t="s">
        <v>2727</v>
      </c>
      <c r="H404" s="251" t="s">
        <v>1615</v>
      </c>
      <c r="I404" s="252">
        <v>80</v>
      </c>
      <c r="J404" s="252"/>
      <c r="K404" s="252"/>
      <c r="L404" s="252"/>
      <c r="M404" s="252"/>
    </row>
    <row r="405" spans="2:13" ht="16.5" customHeight="1">
      <c r="B405" s="251">
        <v>401</v>
      </c>
      <c r="C405" s="252" t="s">
        <v>2728</v>
      </c>
      <c r="D405" s="252" t="s">
        <v>2729</v>
      </c>
      <c r="E405" s="260">
        <v>44726</v>
      </c>
      <c r="F405" s="252" t="s">
        <v>1725</v>
      </c>
      <c r="G405" s="252" t="s">
        <v>2730</v>
      </c>
      <c r="H405" s="251" t="s">
        <v>1236</v>
      </c>
      <c r="I405" s="252">
        <v>7</v>
      </c>
      <c r="J405" s="252"/>
      <c r="K405" s="252"/>
      <c r="L405" s="252"/>
      <c r="M405" s="252"/>
    </row>
    <row r="406" spans="2:13" ht="32.25" customHeight="1">
      <c r="B406" s="251">
        <v>402</v>
      </c>
      <c r="C406" s="252" t="s">
        <v>2731</v>
      </c>
      <c r="D406" s="252" t="s">
        <v>2732</v>
      </c>
      <c r="E406" s="260">
        <v>44735</v>
      </c>
      <c r="F406" s="252" t="s">
        <v>1725</v>
      </c>
      <c r="G406" s="252" t="s">
        <v>2733</v>
      </c>
      <c r="H406" s="251" t="s">
        <v>1236</v>
      </c>
      <c r="I406" s="252">
        <v>100</v>
      </c>
      <c r="J406" s="252"/>
      <c r="K406" s="252"/>
      <c r="L406" s="252"/>
      <c r="M406" s="252"/>
    </row>
    <row r="407" spans="2:13" ht="34.5" customHeight="1">
      <c r="B407" s="251">
        <v>403</v>
      </c>
      <c r="C407" s="252" t="s">
        <v>2731</v>
      </c>
      <c r="D407" s="252" t="s">
        <v>2734</v>
      </c>
      <c r="E407" s="260">
        <v>44735</v>
      </c>
      <c r="F407" s="252" t="s">
        <v>1725</v>
      </c>
      <c r="G407" s="252" t="s">
        <v>2735</v>
      </c>
      <c r="H407" s="251" t="s">
        <v>1236</v>
      </c>
      <c r="I407" s="252">
        <v>50</v>
      </c>
      <c r="J407" s="252"/>
      <c r="K407" s="252"/>
      <c r="L407" s="252"/>
      <c r="M407" s="252"/>
    </row>
    <row r="408" spans="2:13" ht="33" customHeight="1">
      <c r="B408" s="251">
        <v>404</v>
      </c>
      <c r="C408" s="252" t="s">
        <v>2736</v>
      </c>
      <c r="D408" s="252" t="s">
        <v>2737</v>
      </c>
      <c r="E408" s="260">
        <v>44735</v>
      </c>
      <c r="F408" s="252" t="s">
        <v>1725</v>
      </c>
      <c r="G408" s="252" t="s">
        <v>2738</v>
      </c>
      <c r="H408" s="251" t="s">
        <v>1615</v>
      </c>
      <c r="I408" s="252">
        <v>8</v>
      </c>
      <c r="J408" s="252"/>
      <c r="K408" s="252"/>
      <c r="L408" s="252"/>
      <c r="M408" s="252"/>
    </row>
    <row r="409" spans="2:13" ht="16.5" customHeight="1">
      <c r="B409" s="251">
        <v>405</v>
      </c>
      <c r="C409" s="252" t="s">
        <v>2739</v>
      </c>
      <c r="D409" s="252" t="s">
        <v>2740</v>
      </c>
      <c r="E409" s="260">
        <v>44735</v>
      </c>
      <c r="F409" s="252" t="s">
        <v>1725</v>
      </c>
      <c r="G409" s="252" t="s">
        <v>2741</v>
      </c>
      <c r="H409" s="251" t="s">
        <v>1615</v>
      </c>
      <c r="I409" s="252">
        <v>58</v>
      </c>
      <c r="J409" s="252"/>
      <c r="K409" s="252"/>
      <c r="L409" s="252"/>
      <c r="M409" s="252"/>
    </row>
    <row r="410" spans="2:13" ht="30" customHeight="1">
      <c r="B410" s="251">
        <v>406</v>
      </c>
      <c r="C410" s="252" t="s">
        <v>2736</v>
      </c>
      <c r="D410" s="252" t="s">
        <v>2742</v>
      </c>
      <c r="E410" s="260">
        <v>44735</v>
      </c>
      <c r="F410" s="252" t="s">
        <v>1725</v>
      </c>
      <c r="G410" s="252" t="s">
        <v>2743</v>
      </c>
      <c r="H410" s="251" t="s">
        <v>1626</v>
      </c>
      <c r="I410" s="252">
        <v>16</v>
      </c>
      <c r="J410" s="252"/>
      <c r="K410" s="252"/>
      <c r="L410" s="252"/>
      <c r="M410" s="252"/>
    </row>
    <row r="411" spans="2:13" ht="16.5" customHeight="1">
      <c r="B411" s="251">
        <v>407</v>
      </c>
      <c r="C411" s="252" t="s">
        <v>2744</v>
      </c>
      <c r="D411" s="252" t="s">
        <v>2745</v>
      </c>
      <c r="E411" s="260">
        <v>44735</v>
      </c>
      <c r="F411" s="252" t="s">
        <v>1725</v>
      </c>
      <c r="G411" s="252" t="s">
        <v>2746</v>
      </c>
      <c r="H411" s="251" t="s">
        <v>965</v>
      </c>
      <c r="I411" s="252">
        <v>96</v>
      </c>
      <c r="J411" s="252"/>
      <c r="K411" s="252"/>
      <c r="L411" s="252"/>
      <c r="M411" s="252"/>
    </row>
    <row r="412" spans="2:13" ht="31.5" customHeight="1">
      <c r="B412" s="251">
        <v>408</v>
      </c>
      <c r="C412" s="252" t="s">
        <v>2747</v>
      </c>
      <c r="D412" s="252" t="s">
        <v>2748</v>
      </c>
      <c r="E412" s="260">
        <v>44735</v>
      </c>
      <c r="F412" s="252" t="s">
        <v>1725</v>
      </c>
      <c r="G412" s="252" t="s">
        <v>2749</v>
      </c>
      <c r="H412" s="251" t="s">
        <v>1626</v>
      </c>
      <c r="I412" s="252">
        <v>18</v>
      </c>
      <c r="J412" s="252"/>
      <c r="K412" s="252"/>
      <c r="L412" s="252"/>
      <c r="M412" s="252"/>
    </row>
    <row r="413" spans="2:13" ht="16.5" customHeight="1">
      <c r="B413" s="251">
        <v>409</v>
      </c>
      <c r="C413" s="252" t="s">
        <v>2750</v>
      </c>
      <c r="D413" s="252" t="s">
        <v>2751</v>
      </c>
      <c r="E413" s="260">
        <v>44740</v>
      </c>
      <c r="F413" s="252" t="s">
        <v>1725</v>
      </c>
      <c r="G413" s="252" t="s">
        <v>2752</v>
      </c>
      <c r="H413" s="251" t="s">
        <v>1626</v>
      </c>
      <c r="I413" s="252">
        <v>8</v>
      </c>
      <c r="J413" s="252"/>
      <c r="K413" s="252"/>
      <c r="L413" s="252"/>
      <c r="M413" s="252"/>
    </row>
    <row r="414" spans="2:13" ht="16.5" customHeight="1">
      <c r="B414" s="251">
        <v>410</v>
      </c>
      <c r="C414" s="252" t="s">
        <v>2753</v>
      </c>
      <c r="D414" s="252" t="s">
        <v>2754</v>
      </c>
      <c r="E414" s="260">
        <v>44755</v>
      </c>
      <c r="F414" s="252" t="s">
        <v>1725</v>
      </c>
      <c r="G414" s="252" t="s">
        <v>2755</v>
      </c>
      <c r="H414" s="251" t="s">
        <v>1236</v>
      </c>
      <c r="I414" s="252">
        <v>13</v>
      </c>
      <c r="J414" s="252"/>
      <c r="K414" s="252"/>
      <c r="L414" s="252"/>
      <c r="M414" s="252"/>
    </row>
    <row r="415" spans="2:13" ht="16.5" customHeight="1">
      <c r="B415" s="251">
        <v>411</v>
      </c>
      <c r="C415" s="252" t="s">
        <v>2753</v>
      </c>
      <c r="D415" s="252" t="s">
        <v>2756</v>
      </c>
      <c r="E415" s="260">
        <v>44755</v>
      </c>
      <c r="F415" s="252" t="s">
        <v>1725</v>
      </c>
      <c r="G415" s="252" t="s">
        <v>2757</v>
      </c>
      <c r="H415" s="251" t="s">
        <v>965</v>
      </c>
      <c r="I415" s="252">
        <v>60</v>
      </c>
      <c r="J415" s="252"/>
      <c r="K415" s="252"/>
      <c r="L415" s="252"/>
      <c r="M415" s="252"/>
    </row>
    <row r="416" spans="2:13" ht="16.5" customHeight="1">
      <c r="B416" s="251">
        <v>412</v>
      </c>
      <c r="C416" s="252" t="s">
        <v>2753</v>
      </c>
      <c r="D416" s="252" t="s">
        <v>2758</v>
      </c>
      <c r="E416" s="260">
        <v>44755</v>
      </c>
      <c r="F416" s="252" t="s">
        <v>1725</v>
      </c>
      <c r="G416" s="252" t="s">
        <v>2759</v>
      </c>
      <c r="H416" s="251" t="s">
        <v>965</v>
      </c>
      <c r="I416" s="252">
        <v>50</v>
      </c>
      <c r="J416" s="252"/>
      <c r="K416" s="252"/>
      <c r="L416" s="252"/>
      <c r="M416" s="252"/>
    </row>
    <row r="417" spans="2:13" ht="27.75" customHeight="1">
      <c r="B417" s="251">
        <v>413</v>
      </c>
      <c r="C417" s="252" t="s">
        <v>2760</v>
      </c>
      <c r="D417" s="252" t="s">
        <v>2761</v>
      </c>
      <c r="E417" s="260">
        <v>44755</v>
      </c>
      <c r="F417" s="252" t="s">
        <v>2762</v>
      </c>
      <c r="G417" s="252" t="s">
        <v>2763</v>
      </c>
      <c r="H417" s="251" t="s">
        <v>1626</v>
      </c>
      <c r="I417" s="252">
        <v>8</v>
      </c>
      <c r="J417" s="252"/>
      <c r="K417" s="252"/>
      <c r="L417" s="252"/>
      <c r="M417" s="252"/>
    </row>
    <row r="418" spans="2:13" ht="57" customHeight="1">
      <c r="B418" s="251">
        <v>414</v>
      </c>
      <c r="C418" s="252" t="s">
        <v>2764</v>
      </c>
      <c r="D418" s="252" t="s">
        <v>2765</v>
      </c>
      <c r="E418" s="260">
        <v>44755</v>
      </c>
      <c r="F418" s="252" t="s">
        <v>2762</v>
      </c>
      <c r="G418" s="252" t="s">
        <v>2766</v>
      </c>
      <c r="H418" s="251" t="s">
        <v>965</v>
      </c>
      <c r="I418" s="252">
        <v>100</v>
      </c>
      <c r="J418" s="252"/>
      <c r="K418" s="252"/>
      <c r="L418" s="252"/>
      <c r="M418" s="252"/>
    </row>
    <row r="419" spans="2:13" ht="38.1" customHeight="1">
      <c r="B419" s="251">
        <v>415</v>
      </c>
      <c r="C419" s="252" t="s">
        <v>2767</v>
      </c>
      <c r="D419" s="252" t="s">
        <v>2768</v>
      </c>
      <c r="E419" s="260">
        <v>44771</v>
      </c>
      <c r="F419" s="252" t="s">
        <v>2762</v>
      </c>
      <c r="G419" s="252" t="s">
        <v>2165</v>
      </c>
      <c r="H419" s="251" t="s">
        <v>965</v>
      </c>
      <c r="I419" s="252">
        <v>61</v>
      </c>
      <c r="J419" s="252"/>
      <c r="K419" s="252"/>
      <c r="L419" s="252"/>
      <c r="M419" s="252"/>
    </row>
    <row r="420" spans="2:13" ht="46.5" customHeight="1">
      <c r="B420" s="251">
        <v>416</v>
      </c>
      <c r="C420" s="252" t="s">
        <v>2769</v>
      </c>
      <c r="D420" s="252" t="s">
        <v>2770</v>
      </c>
      <c r="E420" s="260">
        <v>44775</v>
      </c>
      <c r="F420" s="252" t="s">
        <v>2762</v>
      </c>
      <c r="G420" s="252" t="s">
        <v>2771</v>
      </c>
      <c r="H420" s="251" t="s">
        <v>1477</v>
      </c>
      <c r="I420" s="252">
        <v>90</v>
      </c>
      <c r="J420" s="252"/>
      <c r="K420" s="252"/>
      <c r="L420" s="252"/>
      <c r="M420" s="252"/>
    </row>
    <row r="421" spans="2:13" ht="54" customHeight="1">
      <c r="B421" s="251">
        <v>417</v>
      </c>
      <c r="C421" s="252" t="s">
        <v>2772</v>
      </c>
      <c r="D421" s="252" t="s">
        <v>2773</v>
      </c>
      <c r="E421" s="260">
        <v>44775</v>
      </c>
      <c r="F421" s="252" t="s">
        <v>2762</v>
      </c>
      <c r="G421" s="252" t="s">
        <v>2774</v>
      </c>
      <c r="H421" s="251" t="s">
        <v>965</v>
      </c>
      <c r="I421" s="252">
        <v>75</v>
      </c>
      <c r="J421" s="252"/>
      <c r="K421" s="252"/>
      <c r="L421" s="252"/>
      <c r="M421" s="252"/>
    </row>
    <row r="422" spans="2:13" ht="33.75" customHeight="1">
      <c r="B422" s="251">
        <v>418</v>
      </c>
      <c r="C422" s="252" t="s">
        <v>2775</v>
      </c>
      <c r="D422" s="252" t="s">
        <v>2776</v>
      </c>
      <c r="E422" s="260">
        <v>44783</v>
      </c>
      <c r="F422" s="252" t="s">
        <v>1725</v>
      </c>
      <c r="G422" s="252" t="s">
        <v>2777</v>
      </c>
      <c r="H422" s="251" t="s">
        <v>965</v>
      </c>
      <c r="I422" s="252">
        <v>100</v>
      </c>
      <c r="J422" s="252"/>
      <c r="K422" s="252"/>
      <c r="L422" s="252"/>
      <c r="M422" s="252"/>
    </row>
    <row r="423" spans="2:13" ht="33.75" customHeight="1">
      <c r="B423" s="251">
        <v>419</v>
      </c>
      <c r="C423" s="252" t="s">
        <v>2778</v>
      </c>
      <c r="D423" s="252" t="s">
        <v>2779</v>
      </c>
      <c r="E423" s="260">
        <v>44785</v>
      </c>
      <c r="F423" s="252" t="s">
        <v>1725</v>
      </c>
      <c r="G423" s="252" t="s">
        <v>2780</v>
      </c>
      <c r="H423" s="251" t="s">
        <v>1626</v>
      </c>
      <c r="I423" s="252">
        <v>3.32</v>
      </c>
      <c r="J423" s="252"/>
      <c r="K423" s="252"/>
      <c r="L423" s="252"/>
      <c r="M423" s="252"/>
    </row>
    <row r="424" spans="2:13" ht="33.75" customHeight="1">
      <c r="B424" s="251">
        <v>420</v>
      </c>
      <c r="C424" s="252" t="s">
        <v>2781</v>
      </c>
      <c r="D424" s="252" t="s">
        <v>2782</v>
      </c>
      <c r="E424" s="260">
        <v>44796</v>
      </c>
      <c r="F424" s="252" t="s">
        <v>1725</v>
      </c>
      <c r="G424" s="252" t="s">
        <v>2783</v>
      </c>
      <c r="H424" s="251" t="s">
        <v>839</v>
      </c>
      <c r="I424" s="252">
        <v>40</v>
      </c>
      <c r="J424" s="252"/>
      <c r="K424" s="252"/>
      <c r="L424" s="252"/>
      <c r="M424" s="252"/>
    </row>
    <row r="425" spans="2:13" ht="33.75" customHeight="1">
      <c r="B425" s="251">
        <v>421</v>
      </c>
      <c r="C425" s="252" t="s">
        <v>2723</v>
      </c>
      <c r="D425" s="252" t="s">
        <v>2784</v>
      </c>
      <c r="E425" s="260">
        <v>44796</v>
      </c>
      <c r="F425" s="252" t="s">
        <v>1725</v>
      </c>
      <c r="G425" s="252" t="s">
        <v>2785</v>
      </c>
      <c r="H425" s="251" t="s">
        <v>965</v>
      </c>
      <c r="I425" s="252">
        <v>92</v>
      </c>
      <c r="J425" s="252"/>
      <c r="K425" s="252"/>
      <c r="L425" s="252"/>
      <c r="M425" s="252"/>
    </row>
    <row r="426" spans="2:13" ht="33.75" customHeight="1">
      <c r="B426" s="251">
        <v>422</v>
      </c>
      <c r="C426" s="252" t="s">
        <v>2786</v>
      </c>
      <c r="D426" s="252" t="s">
        <v>2787</v>
      </c>
      <c r="E426" s="260">
        <v>44796</v>
      </c>
      <c r="F426" s="252" t="s">
        <v>1725</v>
      </c>
      <c r="G426" s="252" t="s">
        <v>2788</v>
      </c>
      <c r="H426" s="251" t="s">
        <v>965</v>
      </c>
      <c r="I426" s="252">
        <v>30</v>
      </c>
      <c r="J426" s="252"/>
      <c r="K426" s="252"/>
      <c r="L426" s="252"/>
      <c r="M426" s="252"/>
    </row>
    <row r="427" spans="2:13" ht="33.75" customHeight="1">
      <c r="B427" s="251">
        <v>423</v>
      </c>
      <c r="C427" s="252" t="s">
        <v>2789</v>
      </c>
      <c r="D427" s="252" t="s">
        <v>2790</v>
      </c>
      <c r="E427" s="260">
        <v>44796</v>
      </c>
      <c r="F427" s="252" t="s">
        <v>2762</v>
      </c>
      <c r="G427" s="252" t="s">
        <v>2791</v>
      </c>
      <c r="H427" s="251" t="s">
        <v>1477</v>
      </c>
      <c r="I427" s="252">
        <v>10</v>
      </c>
      <c r="J427" s="252"/>
      <c r="K427" s="252"/>
      <c r="L427" s="252"/>
      <c r="M427" s="252"/>
    </row>
    <row r="428" spans="2:13" ht="33.75" customHeight="1">
      <c r="B428" s="251">
        <v>424</v>
      </c>
      <c r="C428" s="252" t="s">
        <v>2792</v>
      </c>
      <c r="D428" s="252" t="s">
        <v>2793</v>
      </c>
      <c r="E428" s="260">
        <v>44796</v>
      </c>
      <c r="F428" s="252" t="s">
        <v>2762</v>
      </c>
      <c r="G428" s="252" t="s">
        <v>2794</v>
      </c>
      <c r="H428" s="251" t="s">
        <v>965</v>
      </c>
      <c r="I428" s="252">
        <v>50</v>
      </c>
      <c r="J428" s="252"/>
      <c r="K428" s="252"/>
      <c r="L428" s="252"/>
      <c r="M428" s="252"/>
    </row>
    <row r="429" spans="2:13" ht="33.75" customHeight="1">
      <c r="B429" s="251">
        <v>425</v>
      </c>
      <c r="C429" s="252" t="s">
        <v>2795</v>
      </c>
      <c r="D429" s="252" t="s">
        <v>2796</v>
      </c>
      <c r="E429" s="260">
        <v>44810</v>
      </c>
      <c r="F429" s="252" t="s">
        <v>2762</v>
      </c>
      <c r="G429" s="252" t="s">
        <v>2797</v>
      </c>
      <c r="H429" s="251" t="s">
        <v>1236</v>
      </c>
      <c r="I429" s="252">
        <v>38</v>
      </c>
      <c r="J429" s="252"/>
      <c r="K429" s="252"/>
      <c r="L429" s="252"/>
      <c r="M429" s="252"/>
    </row>
    <row r="430" spans="2:13" ht="33.75" customHeight="1">
      <c r="B430" s="251">
        <v>426</v>
      </c>
      <c r="C430" s="252" t="s">
        <v>2798</v>
      </c>
      <c r="D430" s="252" t="s">
        <v>2799</v>
      </c>
      <c r="E430" s="260">
        <v>44810</v>
      </c>
      <c r="F430" s="252" t="s">
        <v>2762</v>
      </c>
      <c r="G430" s="252" t="s">
        <v>2800</v>
      </c>
      <c r="H430" s="251" t="s">
        <v>1477</v>
      </c>
      <c r="I430" s="252">
        <v>12</v>
      </c>
      <c r="J430" s="252"/>
      <c r="K430" s="252"/>
      <c r="L430" s="252"/>
      <c r="M430" s="252"/>
    </row>
    <row r="431" spans="2:13" ht="33.75" customHeight="1">
      <c r="B431" s="251">
        <v>427</v>
      </c>
      <c r="C431" s="252" t="s">
        <v>2801</v>
      </c>
      <c r="D431" s="252" t="s">
        <v>2802</v>
      </c>
      <c r="E431" s="260">
        <v>44811</v>
      </c>
      <c r="F431" s="252" t="s">
        <v>2762</v>
      </c>
      <c r="G431" s="252" t="s">
        <v>2803</v>
      </c>
      <c r="H431" s="251" t="s">
        <v>965</v>
      </c>
      <c r="I431" s="252">
        <v>65</v>
      </c>
      <c r="J431" s="252"/>
      <c r="K431" s="252"/>
      <c r="L431" s="252"/>
      <c r="M431" s="252"/>
    </row>
    <row r="432" spans="2:13" ht="33.75" customHeight="1">
      <c r="B432" s="251">
        <v>428</v>
      </c>
      <c r="C432" s="252" t="s">
        <v>2804</v>
      </c>
      <c r="D432" s="252" t="s">
        <v>2805</v>
      </c>
      <c r="E432" s="260">
        <v>44811</v>
      </c>
      <c r="F432" s="252" t="s">
        <v>2762</v>
      </c>
      <c r="G432" s="252" t="s">
        <v>2133</v>
      </c>
      <c r="H432" s="251" t="s">
        <v>1626</v>
      </c>
      <c r="I432" s="252">
        <v>54</v>
      </c>
      <c r="J432" s="252"/>
      <c r="K432" s="252"/>
      <c r="L432" s="252"/>
      <c r="M432" s="252"/>
    </row>
    <row r="433" spans="2:13" ht="51.75" customHeight="1">
      <c r="B433" s="251">
        <v>429</v>
      </c>
      <c r="C433" s="252" t="s">
        <v>2806</v>
      </c>
      <c r="D433" s="252" t="s">
        <v>2807</v>
      </c>
      <c r="E433" s="260">
        <v>44831</v>
      </c>
      <c r="F433" s="252" t="s">
        <v>2762</v>
      </c>
      <c r="G433" s="252" t="s">
        <v>2808</v>
      </c>
      <c r="H433" s="251" t="s">
        <v>965</v>
      </c>
      <c r="I433" s="252">
        <v>100</v>
      </c>
      <c r="J433" s="252"/>
      <c r="K433" s="252"/>
      <c r="L433" s="252"/>
      <c r="M433" s="252"/>
    </row>
    <row r="434" spans="2:13" ht="48" customHeight="1">
      <c r="B434" s="251">
        <v>430</v>
      </c>
      <c r="C434" s="252" t="s">
        <v>2809</v>
      </c>
      <c r="D434" s="252" t="s">
        <v>2810</v>
      </c>
      <c r="E434" s="260">
        <v>44831</v>
      </c>
      <c r="F434" s="252" t="s">
        <v>2762</v>
      </c>
      <c r="G434" s="252" t="s">
        <v>2811</v>
      </c>
      <c r="H434" s="251" t="s">
        <v>965</v>
      </c>
      <c r="I434" s="252">
        <v>98</v>
      </c>
      <c r="J434" s="252"/>
      <c r="K434" s="252"/>
      <c r="L434" s="252"/>
      <c r="M434" s="252"/>
    </row>
    <row r="435" spans="2:13" ht="50.25" customHeight="1">
      <c r="B435" s="251">
        <v>431</v>
      </c>
      <c r="C435" s="252" t="s">
        <v>2812</v>
      </c>
      <c r="D435" s="252" t="s">
        <v>2813</v>
      </c>
      <c r="E435" s="260">
        <v>44838</v>
      </c>
      <c r="F435" s="252" t="s">
        <v>2762</v>
      </c>
      <c r="G435" s="252" t="s">
        <v>2814</v>
      </c>
      <c r="H435" s="251" t="s">
        <v>965</v>
      </c>
      <c r="I435" s="252">
        <v>100</v>
      </c>
      <c r="J435" s="252"/>
      <c r="K435" s="252"/>
      <c r="L435" s="252"/>
      <c r="M435" s="252"/>
    </row>
    <row r="436" spans="2:13" ht="49.5" customHeight="1">
      <c r="B436" s="251">
        <v>432</v>
      </c>
      <c r="C436" s="252" t="s">
        <v>2812</v>
      </c>
      <c r="D436" s="252" t="s">
        <v>2815</v>
      </c>
      <c r="E436" s="260">
        <v>44838</v>
      </c>
      <c r="F436" s="252" t="s">
        <v>2762</v>
      </c>
      <c r="G436" s="252" t="s">
        <v>2816</v>
      </c>
      <c r="H436" s="251" t="s">
        <v>965</v>
      </c>
      <c r="I436" s="252">
        <v>70</v>
      </c>
      <c r="J436" s="252"/>
      <c r="K436" s="252"/>
      <c r="L436" s="252"/>
      <c r="M436" s="252"/>
    </row>
    <row r="437" spans="2:13" ht="33.75" customHeight="1">
      <c r="B437" s="251">
        <v>433</v>
      </c>
      <c r="C437" s="252" t="s">
        <v>2817</v>
      </c>
      <c r="D437" s="252" t="s">
        <v>2818</v>
      </c>
      <c r="E437" s="260">
        <v>44853</v>
      </c>
      <c r="F437" s="252" t="s">
        <v>2762</v>
      </c>
      <c r="G437" s="252" t="s">
        <v>2819</v>
      </c>
      <c r="H437" s="251" t="s">
        <v>965</v>
      </c>
      <c r="I437" s="252">
        <v>33</v>
      </c>
      <c r="J437" s="252"/>
      <c r="K437" s="252"/>
      <c r="L437" s="252"/>
      <c r="M437" s="252"/>
    </row>
    <row r="438" spans="2:13" ht="33.75" customHeight="1">
      <c r="B438" s="251">
        <v>434</v>
      </c>
      <c r="C438" s="252" t="s">
        <v>2820</v>
      </c>
      <c r="D438" s="252" t="s">
        <v>2821</v>
      </c>
      <c r="E438" s="260">
        <v>44855</v>
      </c>
      <c r="F438" s="252" t="s">
        <v>2762</v>
      </c>
      <c r="G438" s="252" t="s">
        <v>2822</v>
      </c>
      <c r="H438" s="251" t="s">
        <v>1477</v>
      </c>
      <c r="I438" s="252">
        <v>88</v>
      </c>
      <c r="J438" s="252"/>
      <c r="K438" s="252"/>
      <c r="L438" s="252"/>
      <c r="M438" s="252"/>
    </row>
    <row r="439" spans="2:13" ht="33.75" customHeight="1">
      <c r="B439" s="251">
        <v>435</v>
      </c>
      <c r="C439" s="252" t="s">
        <v>2823</v>
      </c>
      <c r="D439" s="252" t="s">
        <v>2824</v>
      </c>
      <c r="E439" s="260">
        <v>44855</v>
      </c>
      <c r="F439" s="252" t="s">
        <v>2762</v>
      </c>
      <c r="G439" s="252" t="s">
        <v>2825</v>
      </c>
      <c r="H439" s="251" t="s">
        <v>1615</v>
      </c>
      <c r="I439" s="252">
        <v>2.5</v>
      </c>
      <c r="J439" s="252"/>
      <c r="K439" s="252"/>
      <c r="L439" s="252"/>
      <c r="M439" s="252"/>
    </row>
    <row r="440" spans="2:13" ht="33.75" customHeight="1">
      <c r="B440" s="251">
        <v>436</v>
      </c>
      <c r="C440" s="252" t="s">
        <v>2823</v>
      </c>
      <c r="D440" s="252" t="s">
        <v>2826</v>
      </c>
      <c r="E440" s="260">
        <v>44858</v>
      </c>
      <c r="F440" s="252" t="s">
        <v>2762</v>
      </c>
      <c r="G440" s="252" t="s">
        <v>2827</v>
      </c>
      <c r="H440" s="251" t="s">
        <v>1477</v>
      </c>
      <c r="I440" s="252">
        <v>20</v>
      </c>
      <c r="J440" s="252"/>
      <c r="K440" s="252"/>
      <c r="L440" s="252"/>
      <c r="M440" s="252"/>
    </row>
    <row r="441" spans="2:13" ht="33.75" customHeight="1">
      <c r="B441" s="251">
        <v>437</v>
      </c>
      <c r="C441" s="252" t="s">
        <v>2731</v>
      </c>
      <c r="D441" s="252" t="s">
        <v>2828</v>
      </c>
      <c r="E441" s="260">
        <v>44858</v>
      </c>
      <c r="F441" s="252" t="s">
        <v>2762</v>
      </c>
      <c r="G441" s="252" t="s">
        <v>2829</v>
      </c>
      <c r="H441" s="251" t="s">
        <v>1477</v>
      </c>
      <c r="I441" s="252">
        <v>33</v>
      </c>
      <c r="J441" s="252"/>
      <c r="K441" s="252"/>
      <c r="L441" s="252"/>
      <c r="M441" s="252"/>
    </row>
    <row r="442" spans="2:13" ht="46.5" customHeight="1">
      <c r="B442" s="251"/>
      <c r="C442" s="252" t="s">
        <v>2830</v>
      </c>
      <c r="D442" s="252"/>
      <c r="E442" s="252"/>
      <c r="F442" s="252"/>
      <c r="G442" s="252"/>
      <c r="H442" s="251"/>
      <c r="I442" s="252"/>
      <c r="J442" s="252"/>
      <c r="K442" s="252"/>
      <c r="L442" s="252"/>
      <c r="M442" s="252"/>
    </row>
    <row r="443" spans="2:13" ht="33.75" customHeight="1">
      <c r="B443" s="243" t="s">
        <v>1453</v>
      </c>
      <c r="C443" s="244" t="s">
        <v>1454</v>
      </c>
      <c r="D443" s="244" t="s">
        <v>1455</v>
      </c>
      <c r="E443" s="259" t="s">
        <v>1456</v>
      </c>
      <c r="F443" s="244" t="s">
        <v>1457</v>
      </c>
      <c r="G443" s="244" t="s">
        <v>1458</v>
      </c>
      <c r="H443" s="243" t="s">
        <v>1459</v>
      </c>
      <c r="I443" s="244" t="s">
        <v>2831</v>
      </c>
      <c r="J443" s="244" t="s">
        <v>1461</v>
      </c>
      <c r="K443" s="244" t="s">
        <v>1462</v>
      </c>
      <c r="L443" s="244" t="s">
        <v>2832</v>
      </c>
      <c r="M443" s="244"/>
    </row>
    <row r="444" spans="2:13" ht="13.9">
      <c r="B444" s="251">
        <v>1</v>
      </c>
      <c r="C444" s="252" t="s">
        <v>2833</v>
      </c>
      <c r="D444" s="252" t="s">
        <v>2834</v>
      </c>
      <c r="E444" s="260">
        <v>42004</v>
      </c>
      <c r="F444" s="252" t="s">
        <v>2835</v>
      </c>
      <c r="G444" s="252" t="s">
        <v>2836</v>
      </c>
      <c r="H444" s="251" t="s">
        <v>2837</v>
      </c>
      <c r="I444" s="252">
        <v>800</v>
      </c>
      <c r="J444" s="252"/>
      <c r="K444" s="252"/>
      <c r="L444" s="252"/>
      <c r="M444" s="252"/>
    </row>
    <row r="445" spans="2:13" ht="27.6">
      <c r="B445" s="251">
        <v>2</v>
      </c>
      <c r="C445" s="252" t="s">
        <v>2838</v>
      </c>
      <c r="D445" s="252" t="s">
        <v>2839</v>
      </c>
      <c r="E445" s="260">
        <v>42291</v>
      </c>
      <c r="F445" s="252" t="s">
        <v>2835</v>
      </c>
      <c r="G445" s="252" t="s">
        <v>2581</v>
      </c>
      <c r="H445" s="251" t="s">
        <v>2837</v>
      </c>
      <c r="I445" s="252">
        <v>330</v>
      </c>
      <c r="J445" s="252" t="s">
        <v>2840</v>
      </c>
      <c r="K445" s="252">
        <v>330</v>
      </c>
      <c r="L445" s="252"/>
      <c r="M445" s="252"/>
    </row>
    <row r="446" spans="2:13" ht="18.600000000000001" customHeight="1">
      <c r="B446" s="251">
        <v>3</v>
      </c>
      <c r="C446" s="252" t="s">
        <v>2838</v>
      </c>
      <c r="D446" s="252" t="s">
        <v>2841</v>
      </c>
      <c r="E446" s="260">
        <v>42583</v>
      </c>
      <c r="F446" s="252" t="s">
        <v>2835</v>
      </c>
      <c r="G446" s="252" t="s">
        <v>2842</v>
      </c>
      <c r="H446" s="251" t="s">
        <v>2837</v>
      </c>
      <c r="I446" s="252">
        <v>800</v>
      </c>
      <c r="J446" s="252"/>
      <c r="K446" s="252"/>
      <c r="L446" s="252"/>
      <c r="M446" s="252"/>
    </row>
    <row r="447" spans="2:13" ht="48" customHeight="1">
      <c r="B447" s="251">
        <v>4</v>
      </c>
      <c r="C447" s="252" t="s">
        <v>2843</v>
      </c>
      <c r="D447" s="252" t="s">
        <v>2844</v>
      </c>
      <c r="E447" s="260">
        <v>43705</v>
      </c>
      <c r="F447" s="252" t="s">
        <v>2835</v>
      </c>
      <c r="G447" s="252" t="s">
        <v>2845</v>
      </c>
      <c r="H447" s="251" t="s">
        <v>1626</v>
      </c>
      <c r="I447" s="252">
        <v>480</v>
      </c>
      <c r="J447" s="252"/>
      <c r="K447" s="252"/>
      <c r="L447" s="252"/>
      <c r="M447" s="252"/>
    </row>
    <row r="448" spans="2:13" ht="25.5" customHeight="1">
      <c r="B448" s="251">
        <v>5</v>
      </c>
      <c r="C448" s="252" t="s">
        <v>2846</v>
      </c>
      <c r="D448" s="252" t="s">
        <v>2847</v>
      </c>
      <c r="E448" s="260">
        <v>43727</v>
      </c>
      <c r="F448" s="252" t="s">
        <v>2835</v>
      </c>
      <c r="G448" s="252" t="s">
        <v>2848</v>
      </c>
      <c r="H448" s="251" t="s">
        <v>1626</v>
      </c>
      <c r="I448" s="252">
        <v>64</v>
      </c>
      <c r="J448" s="252"/>
      <c r="K448" s="252"/>
      <c r="L448" s="252"/>
      <c r="M448" s="252"/>
    </row>
    <row r="449" spans="2:13" ht="18.75" customHeight="1">
      <c r="B449" s="251">
        <v>6</v>
      </c>
      <c r="C449" s="252" t="s">
        <v>2849</v>
      </c>
      <c r="D449" s="252" t="s">
        <v>2850</v>
      </c>
      <c r="E449" s="260">
        <v>43830</v>
      </c>
      <c r="F449" s="252" t="s">
        <v>2835</v>
      </c>
      <c r="G449" s="252" t="s">
        <v>2851</v>
      </c>
      <c r="H449" s="251" t="s">
        <v>1626</v>
      </c>
      <c r="I449" s="252">
        <v>85</v>
      </c>
      <c r="J449" s="252"/>
      <c r="K449" s="252"/>
      <c r="L449" s="252"/>
      <c r="M449" s="252"/>
    </row>
    <row r="450" spans="2:13" ht="13.9">
      <c r="B450" s="251">
        <v>7</v>
      </c>
      <c r="C450" s="252" t="s">
        <v>2852</v>
      </c>
      <c r="D450" s="252" t="s">
        <v>2853</v>
      </c>
      <c r="E450" s="260">
        <v>44810</v>
      </c>
      <c r="F450" s="252" t="s">
        <v>2854</v>
      </c>
      <c r="G450" s="252" t="s">
        <v>2855</v>
      </c>
      <c r="H450" s="251" t="s">
        <v>965</v>
      </c>
      <c r="I450" s="252">
        <v>12</v>
      </c>
      <c r="J450" s="252"/>
      <c r="K450" s="252"/>
      <c r="L450" s="252"/>
      <c r="M450" s="252"/>
    </row>
    <row r="452" spans="2:13" ht="13.9">
      <c r="B452" s="394" t="s">
        <v>2856</v>
      </c>
      <c r="C452" s="394"/>
      <c r="D452" s="394"/>
      <c r="E452" s="394"/>
      <c r="F452" s="394"/>
      <c r="G452" s="394"/>
      <c r="H452" s="394"/>
      <c r="I452" s="394"/>
      <c r="J452" s="394"/>
      <c r="K452" s="394"/>
      <c r="L452" s="394"/>
      <c r="M452" s="394"/>
    </row>
    <row r="453" spans="2:13" ht="13.9">
      <c r="C453" s="266"/>
    </row>
    <row r="454" spans="2:13" ht="34.5" customHeight="1">
      <c r="B454" s="243" t="s">
        <v>1453</v>
      </c>
      <c r="C454" s="244" t="s">
        <v>1454</v>
      </c>
      <c r="D454" s="244" t="s">
        <v>1455</v>
      </c>
      <c r="E454" s="259" t="s">
        <v>1456</v>
      </c>
      <c r="F454" s="244" t="s">
        <v>1457</v>
      </c>
      <c r="G454" s="244" t="s">
        <v>1458</v>
      </c>
      <c r="H454" s="243" t="s">
        <v>1459</v>
      </c>
      <c r="I454" s="244" t="s">
        <v>2831</v>
      </c>
      <c r="J454" s="244" t="s">
        <v>1461</v>
      </c>
      <c r="K454" s="244" t="s">
        <v>1462</v>
      </c>
      <c r="L454" s="244" t="s">
        <v>1463</v>
      </c>
      <c r="M454" s="244" t="s">
        <v>2831</v>
      </c>
    </row>
    <row r="455" spans="2:13" ht="23.25" customHeight="1">
      <c r="B455" s="251">
        <v>1</v>
      </c>
      <c r="C455" s="252" t="s">
        <v>2857</v>
      </c>
      <c r="D455" s="252" t="s">
        <v>2858</v>
      </c>
      <c r="E455" s="260">
        <v>42003</v>
      </c>
      <c r="F455" s="252" t="s">
        <v>2859</v>
      </c>
      <c r="G455" s="252" t="s">
        <v>2860</v>
      </c>
      <c r="H455" s="251" t="s">
        <v>2463</v>
      </c>
      <c r="I455" s="252">
        <v>800</v>
      </c>
      <c r="J455" s="252"/>
      <c r="K455" s="252"/>
      <c r="L455" s="252"/>
      <c r="M455" s="252"/>
    </row>
    <row r="456" spans="2:13" ht="27.6">
      <c r="B456" s="251">
        <v>2</v>
      </c>
      <c r="C456" s="252" t="s">
        <v>2861</v>
      </c>
      <c r="D456" s="252" t="s">
        <v>2862</v>
      </c>
      <c r="E456" s="260">
        <v>42111</v>
      </c>
      <c r="F456" s="252" t="s">
        <v>2859</v>
      </c>
      <c r="G456" s="252" t="s">
        <v>2863</v>
      </c>
      <c r="H456" s="251" t="s">
        <v>2463</v>
      </c>
      <c r="I456" s="252">
        <v>275</v>
      </c>
      <c r="J456" s="252" t="s">
        <v>2864</v>
      </c>
      <c r="K456" s="252">
        <v>275</v>
      </c>
      <c r="L456" s="252" t="s">
        <v>1469</v>
      </c>
      <c r="M456" s="252"/>
    </row>
    <row r="457" spans="2:13" ht="13.9">
      <c r="B457" s="251">
        <v>3</v>
      </c>
      <c r="C457" s="252" t="s">
        <v>2865</v>
      </c>
      <c r="D457" s="252" t="s">
        <v>2866</v>
      </c>
      <c r="E457" s="260">
        <v>42606</v>
      </c>
      <c r="F457" s="252" t="s">
        <v>2859</v>
      </c>
      <c r="G457" s="252" t="s">
        <v>2867</v>
      </c>
      <c r="H457" s="251" t="s">
        <v>1667</v>
      </c>
      <c r="I457" s="252">
        <v>800</v>
      </c>
      <c r="J457" s="252" t="s">
        <v>1469</v>
      </c>
      <c r="K457" s="252"/>
      <c r="L457" s="252"/>
      <c r="M457" s="252"/>
    </row>
    <row r="458" spans="2:13" ht="13.9">
      <c r="B458" s="251">
        <v>4</v>
      </c>
      <c r="C458" s="252" t="s">
        <v>2865</v>
      </c>
      <c r="D458" s="252" t="s">
        <v>2868</v>
      </c>
      <c r="E458" s="260">
        <v>42606</v>
      </c>
      <c r="F458" s="252" t="s">
        <v>2859</v>
      </c>
      <c r="G458" s="252" t="s">
        <v>2869</v>
      </c>
      <c r="H458" s="251" t="s">
        <v>2463</v>
      </c>
      <c r="I458" s="252">
        <v>800</v>
      </c>
      <c r="J458" s="252" t="s">
        <v>1469</v>
      </c>
      <c r="K458" s="252"/>
      <c r="L458" s="252"/>
      <c r="M458" s="252"/>
    </row>
    <row r="459" spans="2:13" ht="13.9">
      <c r="B459" s="251">
        <v>5</v>
      </c>
      <c r="C459" s="252" t="s">
        <v>2865</v>
      </c>
      <c r="D459" s="252" t="s">
        <v>2870</v>
      </c>
      <c r="E459" s="260">
        <v>42787</v>
      </c>
      <c r="F459" s="252" t="s">
        <v>2859</v>
      </c>
      <c r="G459" s="252" t="s">
        <v>2871</v>
      </c>
      <c r="H459" s="251" t="s">
        <v>2463</v>
      </c>
      <c r="I459" s="252">
        <v>800</v>
      </c>
      <c r="J459" s="252" t="s">
        <v>1469</v>
      </c>
      <c r="K459" s="252"/>
      <c r="L459" s="252"/>
      <c r="M459" s="252"/>
    </row>
    <row r="460" spans="2:13" ht="13.9">
      <c r="B460" s="251">
        <v>6</v>
      </c>
      <c r="C460" s="252" t="s">
        <v>2872</v>
      </c>
      <c r="D460" s="252" t="s">
        <v>2873</v>
      </c>
      <c r="E460" s="260">
        <v>43091</v>
      </c>
      <c r="F460" s="252" t="s">
        <v>2859</v>
      </c>
      <c r="G460" s="252" t="s">
        <v>2874</v>
      </c>
      <c r="H460" s="251" t="s">
        <v>2463</v>
      </c>
      <c r="I460" s="252">
        <v>340</v>
      </c>
      <c r="J460" s="252" t="s">
        <v>1469</v>
      </c>
      <c r="K460" s="252"/>
      <c r="L460" s="252"/>
      <c r="M460" s="252"/>
    </row>
    <row r="461" spans="2:13" ht="42" customHeight="1">
      <c r="B461" s="251">
        <v>7</v>
      </c>
      <c r="C461" s="252" t="s">
        <v>2875</v>
      </c>
      <c r="D461" s="252" t="s">
        <v>2876</v>
      </c>
      <c r="E461" s="260">
        <v>43160</v>
      </c>
      <c r="F461" s="252" t="s">
        <v>2859</v>
      </c>
      <c r="G461" s="252" t="s">
        <v>2877</v>
      </c>
      <c r="H461" s="251" t="s">
        <v>1477</v>
      </c>
      <c r="I461" s="252">
        <v>765</v>
      </c>
      <c r="J461" s="252" t="s">
        <v>2878</v>
      </c>
      <c r="K461" s="252"/>
      <c r="L461" s="252"/>
      <c r="M461" s="252"/>
    </row>
    <row r="462" spans="2:13" ht="110.45" customHeight="1">
      <c r="B462" s="251">
        <v>8</v>
      </c>
      <c r="C462" s="252" t="s">
        <v>2879</v>
      </c>
      <c r="D462" s="252" t="s">
        <v>2880</v>
      </c>
      <c r="E462" s="260">
        <v>43160</v>
      </c>
      <c r="F462" s="252" t="s">
        <v>2859</v>
      </c>
      <c r="G462" s="252" t="s">
        <v>2881</v>
      </c>
      <c r="H462" s="251" t="s">
        <v>965</v>
      </c>
      <c r="I462" s="252">
        <v>560</v>
      </c>
      <c r="J462" s="252" t="s">
        <v>2882</v>
      </c>
      <c r="K462" s="252"/>
      <c r="L462" s="252"/>
      <c r="M462" s="252" t="s">
        <v>2883</v>
      </c>
    </row>
    <row r="463" spans="2:13" ht="45.75" customHeight="1">
      <c r="B463" s="251">
        <v>9</v>
      </c>
      <c r="C463" s="252" t="s">
        <v>2884</v>
      </c>
      <c r="D463" s="252" t="s">
        <v>2885</v>
      </c>
      <c r="E463" s="260">
        <v>43196</v>
      </c>
      <c r="F463" s="252" t="s">
        <v>2886</v>
      </c>
      <c r="G463" s="252" t="s">
        <v>2887</v>
      </c>
      <c r="H463" s="251" t="s">
        <v>1626</v>
      </c>
      <c r="I463" s="252">
        <v>510</v>
      </c>
      <c r="J463" s="252" t="s">
        <v>2888</v>
      </c>
      <c r="K463" s="252">
        <v>510</v>
      </c>
      <c r="L463" s="252"/>
      <c r="M463" s="252"/>
    </row>
    <row r="464" spans="2:13" ht="20.25" customHeight="1">
      <c r="B464" s="251">
        <v>10</v>
      </c>
      <c r="C464" s="252" t="s">
        <v>2889</v>
      </c>
      <c r="D464" s="252" t="s">
        <v>2890</v>
      </c>
      <c r="E464" s="260">
        <v>43390</v>
      </c>
      <c r="F464" s="252" t="s">
        <v>2886</v>
      </c>
      <c r="G464" s="252" t="s">
        <v>2891</v>
      </c>
      <c r="H464" s="251" t="s">
        <v>1477</v>
      </c>
      <c r="I464" s="252">
        <v>326</v>
      </c>
      <c r="J464" s="252" t="s">
        <v>1469</v>
      </c>
      <c r="K464" s="252"/>
      <c r="L464" s="252"/>
      <c r="M464" s="252"/>
    </row>
    <row r="465" spans="2:13" ht="38.1" customHeight="1">
      <c r="B465" s="251">
        <v>11</v>
      </c>
      <c r="C465" s="252" t="s">
        <v>2892</v>
      </c>
      <c r="D465" s="252" t="s">
        <v>2893</v>
      </c>
      <c r="E465" s="260">
        <v>43465</v>
      </c>
      <c r="F465" s="252" t="s">
        <v>2886</v>
      </c>
      <c r="G465" s="252" t="s">
        <v>328</v>
      </c>
      <c r="H465" s="251" t="s">
        <v>1477</v>
      </c>
      <c r="I465" s="252">
        <v>447.62700000000001</v>
      </c>
      <c r="J465" s="252" t="s">
        <v>1469</v>
      </c>
      <c r="K465" s="252"/>
      <c r="L465" s="252"/>
      <c r="M465" s="252" t="s">
        <v>2894</v>
      </c>
    </row>
    <row r="466" spans="2:13" ht="30" customHeight="1">
      <c r="B466" s="251">
        <v>12</v>
      </c>
      <c r="C466" s="252" t="s">
        <v>2895</v>
      </c>
      <c r="D466" s="252" t="s">
        <v>2896</v>
      </c>
      <c r="E466" s="260">
        <v>43465</v>
      </c>
      <c r="F466" s="252" t="s">
        <v>2886</v>
      </c>
      <c r="G466" s="252" t="s">
        <v>2897</v>
      </c>
      <c r="H466" s="251" t="s">
        <v>1477</v>
      </c>
      <c r="I466" s="252">
        <v>211</v>
      </c>
      <c r="J466" s="252" t="s">
        <v>1469</v>
      </c>
      <c r="K466" s="252"/>
      <c r="L466" s="252"/>
      <c r="M466" s="252"/>
    </row>
    <row r="467" spans="2:13" ht="20.25" customHeight="1">
      <c r="B467" s="251">
        <v>13</v>
      </c>
      <c r="C467" s="252" t="s">
        <v>2884</v>
      </c>
      <c r="D467" s="252" t="s">
        <v>2898</v>
      </c>
      <c r="E467" s="260">
        <v>43536</v>
      </c>
      <c r="F467" s="252" t="s">
        <v>2886</v>
      </c>
      <c r="G467" s="252" t="s">
        <v>2899</v>
      </c>
      <c r="H467" s="251" t="s">
        <v>1477</v>
      </c>
      <c r="I467" s="252">
        <v>905</v>
      </c>
      <c r="J467" s="252" t="s">
        <v>1469</v>
      </c>
      <c r="K467" s="252"/>
      <c r="L467" s="252"/>
      <c r="M467" s="252"/>
    </row>
    <row r="468" spans="2:13" ht="20.25" customHeight="1">
      <c r="B468" s="251">
        <v>14</v>
      </c>
      <c r="C468" s="252" t="s">
        <v>2884</v>
      </c>
      <c r="D468" s="252" t="s">
        <v>2900</v>
      </c>
      <c r="E468" s="260">
        <v>43536</v>
      </c>
      <c r="F468" s="252" t="s">
        <v>2886</v>
      </c>
      <c r="G468" s="252" t="s">
        <v>2901</v>
      </c>
      <c r="H468" s="251" t="s">
        <v>1477</v>
      </c>
      <c r="I468" s="252">
        <v>878</v>
      </c>
      <c r="J468" s="252" t="s">
        <v>1469</v>
      </c>
      <c r="K468" s="252"/>
      <c r="L468" s="252"/>
      <c r="M468" s="252"/>
    </row>
    <row r="469" spans="2:13" ht="38.1" customHeight="1">
      <c r="B469" s="251">
        <v>15</v>
      </c>
      <c r="C469" s="252" t="s">
        <v>2902</v>
      </c>
      <c r="D469" s="252" t="s">
        <v>2903</v>
      </c>
      <c r="E469" s="260">
        <v>43700</v>
      </c>
      <c r="F469" s="252" t="s">
        <v>2859</v>
      </c>
      <c r="G469" s="252" t="s">
        <v>2904</v>
      </c>
      <c r="H469" s="251" t="s">
        <v>2463</v>
      </c>
      <c r="I469" s="252">
        <v>800</v>
      </c>
      <c r="J469" s="252" t="s">
        <v>1469</v>
      </c>
      <c r="K469" s="252"/>
      <c r="L469" s="252"/>
      <c r="M469" s="252"/>
    </row>
    <row r="470" spans="2:13" ht="38.450000000000003" customHeight="1">
      <c r="B470" s="251">
        <v>16</v>
      </c>
      <c r="C470" s="252" t="s">
        <v>2905</v>
      </c>
      <c r="D470" s="252" t="s">
        <v>2906</v>
      </c>
      <c r="E470" s="260">
        <v>43703</v>
      </c>
      <c r="F470" s="252" t="s">
        <v>2886</v>
      </c>
      <c r="G470" s="252" t="s">
        <v>2904</v>
      </c>
      <c r="H470" s="251" t="s">
        <v>2463</v>
      </c>
      <c r="I470" s="252">
        <v>800</v>
      </c>
      <c r="J470" s="252" t="s">
        <v>1469</v>
      </c>
      <c r="K470" s="252"/>
      <c r="L470" s="252"/>
      <c r="M470" s="252"/>
    </row>
    <row r="471" spans="2:13" ht="26.45" customHeight="1">
      <c r="B471" s="251">
        <v>17</v>
      </c>
      <c r="C471" s="252" t="s">
        <v>2907</v>
      </c>
      <c r="D471" s="252" t="s">
        <v>2908</v>
      </c>
      <c r="E471" s="260">
        <v>43747</v>
      </c>
      <c r="F471" s="252" t="s">
        <v>2859</v>
      </c>
      <c r="G471" s="252" t="s">
        <v>2909</v>
      </c>
      <c r="H471" s="251" t="s">
        <v>1477</v>
      </c>
      <c r="I471" s="252">
        <v>780</v>
      </c>
      <c r="J471" s="252" t="s">
        <v>1469</v>
      </c>
      <c r="K471" s="252"/>
      <c r="L471" s="252"/>
      <c r="M471" s="252"/>
    </row>
    <row r="472" spans="2:13" ht="49.5" customHeight="1">
      <c r="B472" s="251">
        <v>18</v>
      </c>
      <c r="C472" s="252" t="s">
        <v>2910</v>
      </c>
      <c r="D472" s="252" t="s">
        <v>2911</v>
      </c>
      <c r="E472" s="260">
        <v>43922</v>
      </c>
      <c r="F472" s="252" t="s">
        <v>2859</v>
      </c>
      <c r="G472" s="252" t="s">
        <v>2912</v>
      </c>
      <c r="H472" s="251" t="s">
        <v>2463</v>
      </c>
      <c r="I472" s="252">
        <v>594</v>
      </c>
      <c r="J472" s="252"/>
      <c r="K472" s="252"/>
      <c r="L472" s="252"/>
      <c r="M472" s="252"/>
    </row>
    <row r="473" spans="2:13" ht="27.75" customHeight="1">
      <c r="B473" s="251">
        <v>19</v>
      </c>
      <c r="C473" s="252" t="s">
        <v>2913</v>
      </c>
      <c r="D473" s="252" t="s">
        <v>2914</v>
      </c>
      <c r="E473" s="260">
        <v>44196</v>
      </c>
      <c r="F473" s="252" t="s">
        <v>2886</v>
      </c>
      <c r="G473" s="252" t="s">
        <v>2915</v>
      </c>
      <c r="H473" s="251" t="s">
        <v>2463</v>
      </c>
      <c r="I473" s="252">
        <v>400</v>
      </c>
      <c r="J473" s="252"/>
      <c r="K473" s="252"/>
      <c r="L473" s="252"/>
      <c r="M473" s="252"/>
    </row>
    <row r="474" spans="2:13" ht="27.75" customHeight="1">
      <c r="B474" s="251">
        <v>20</v>
      </c>
      <c r="C474" s="252" t="s">
        <v>2916</v>
      </c>
      <c r="D474" s="252" t="s">
        <v>2917</v>
      </c>
      <c r="E474" s="260">
        <v>44407</v>
      </c>
      <c r="F474" s="252" t="s">
        <v>2859</v>
      </c>
      <c r="G474" s="252" t="s">
        <v>2918</v>
      </c>
      <c r="H474" s="251" t="s">
        <v>2463</v>
      </c>
      <c r="I474" s="252">
        <v>800</v>
      </c>
      <c r="J474" s="252"/>
      <c r="K474" s="252"/>
      <c r="L474" s="252"/>
      <c r="M474" s="252"/>
    </row>
    <row r="475" spans="2:13" ht="27.75" customHeight="1">
      <c r="B475" s="251">
        <v>21</v>
      </c>
      <c r="C475" s="252" t="s">
        <v>2919</v>
      </c>
      <c r="D475" s="252" t="s">
        <v>2920</v>
      </c>
      <c r="E475" s="260">
        <v>44516</v>
      </c>
      <c r="F475" s="252" t="s">
        <v>2859</v>
      </c>
      <c r="G475" s="252" t="s">
        <v>2921</v>
      </c>
      <c r="H475" s="251" t="s">
        <v>2463</v>
      </c>
      <c r="I475" s="252">
        <v>159</v>
      </c>
      <c r="J475" s="252"/>
      <c r="K475" s="252"/>
      <c r="L475" s="252"/>
      <c r="M475" s="252"/>
    </row>
    <row r="476" spans="2:13" ht="36.75" customHeight="1">
      <c r="B476" s="251">
        <v>22</v>
      </c>
      <c r="C476" s="252" t="s">
        <v>2922</v>
      </c>
      <c r="D476" s="252" t="s">
        <v>2923</v>
      </c>
      <c r="E476" s="260">
        <v>44657</v>
      </c>
      <c r="F476" s="252" t="s">
        <v>2859</v>
      </c>
      <c r="G476" s="252" t="s">
        <v>2924</v>
      </c>
      <c r="H476" s="251" t="s">
        <v>2463</v>
      </c>
      <c r="I476" s="252">
        <v>206</v>
      </c>
      <c r="J476" s="252"/>
      <c r="K476" s="252"/>
      <c r="L476" s="252"/>
      <c r="M476" s="252"/>
    </row>
    <row r="477" spans="2:13" ht="37.5" customHeight="1">
      <c r="B477" s="251">
        <v>23</v>
      </c>
      <c r="C477" s="252" t="s">
        <v>2925</v>
      </c>
      <c r="D477" s="252" t="s">
        <v>2926</v>
      </c>
      <c r="E477" s="260">
        <v>44707</v>
      </c>
      <c r="F477" s="252" t="s">
        <v>2859</v>
      </c>
      <c r="G477" s="252" t="s">
        <v>2927</v>
      </c>
      <c r="H477" s="251" t="s">
        <v>839</v>
      </c>
      <c r="I477" s="252">
        <v>350</v>
      </c>
      <c r="J477" s="252"/>
      <c r="K477" s="252"/>
      <c r="L477" s="252"/>
      <c r="M477" s="252"/>
    </row>
    <row r="478" spans="2:13" ht="35.25" customHeight="1">
      <c r="B478" s="251">
        <v>24</v>
      </c>
      <c r="C478" s="252" t="s">
        <v>2928</v>
      </c>
      <c r="D478" s="252" t="s">
        <v>2929</v>
      </c>
      <c r="E478" s="260">
        <v>44707</v>
      </c>
      <c r="F478" s="252" t="s">
        <v>2859</v>
      </c>
      <c r="G478" s="252" t="s">
        <v>2930</v>
      </c>
      <c r="H478" s="251" t="s">
        <v>1477</v>
      </c>
      <c r="I478" s="252">
        <v>25</v>
      </c>
      <c r="J478" s="252"/>
      <c r="K478" s="252"/>
      <c r="L478" s="252"/>
      <c r="M478" s="252"/>
    </row>
    <row r="479" spans="2:13" ht="27.75" customHeight="1">
      <c r="B479" s="251">
        <v>25</v>
      </c>
      <c r="C479" s="252" t="s">
        <v>2931</v>
      </c>
      <c r="D479" s="252" t="s">
        <v>2932</v>
      </c>
      <c r="E479" s="260">
        <v>44775</v>
      </c>
      <c r="F479" s="252" t="s">
        <v>2859</v>
      </c>
      <c r="G479" s="252" t="s">
        <v>2933</v>
      </c>
      <c r="H479" s="251" t="s">
        <v>1477</v>
      </c>
      <c r="I479" s="252">
        <v>360</v>
      </c>
      <c r="J479" s="252"/>
      <c r="K479" s="252"/>
      <c r="L479" s="252"/>
      <c r="M479" s="252"/>
    </row>
    <row r="480" spans="2:13" ht="27.75" customHeight="1">
      <c r="B480" s="267"/>
      <c r="E480" s="268"/>
      <c r="F480" s="269"/>
      <c r="L480" s="270"/>
    </row>
    <row r="481" spans="2:13" ht="13.9">
      <c r="C481" s="271" t="s">
        <v>2934</v>
      </c>
      <c r="L481" s="270"/>
    </row>
    <row r="482" spans="2:13" ht="27.6">
      <c r="B482" s="243" t="s">
        <v>1453</v>
      </c>
      <c r="C482" s="244" t="s">
        <v>1454</v>
      </c>
      <c r="D482" s="244" t="s">
        <v>1455</v>
      </c>
      <c r="E482" s="244" t="s">
        <v>1456</v>
      </c>
      <c r="F482" s="244" t="s">
        <v>1457</v>
      </c>
      <c r="G482" s="244" t="s">
        <v>1458</v>
      </c>
      <c r="H482" s="243" t="s">
        <v>1459</v>
      </c>
      <c r="I482" s="244" t="s">
        <v>1460</v>
      </c>
      <c r="J482" s="244" t="s">
        <v>1461</v>
      </c>
      <c r="K482" s="244" t="s">
        <v>1463</v>
      </c>
      <c r="L482" s="244"/>
    </row>
    <row r="483" spans="2:13" ht="13.9">
      <c r="B483" s="251">
        <v>1</v>
      </c>
      <c r="C483" s="252" t="s">
        <v>2865</v>
      </c>
      <c r="D483" s="252" t="s">
        <v>2935</v>
      </c>
      <c r="E483" s="260">
        <v>42678</v>
      </c>
      <c r="F483" s="252" t="s">
        <v>2936</v>
      </c>
      <c r="G483" s="252" t="s">
        <v>2937</v>
      </c>
      <c r="H483" s="251" t="s">
        <v>839</v>
      </c>
      <c r="I483" s="252">
        <v>100</v>
      </c>
      <c r="J483" s="252" t="s">
        <v>1469</v>
      </c>
      <c r="K483" s="252"/>
      <c r="L483" s="252"/>
    </row>
    <row r="484" spans="2:13" ht="13.9">
      <c r="C484" s="266"/>
      <c r="D484" s="264"/>
      <c r="E484" s="272"/>
      <c r="F484" s="273"/>
      <c r="H484" s="264"/>
      <c r="I484" s="274"/>
      <c r="K484" s="275"/>
      <c r="L484" s="272"/>
    </row>
    <row r="485" spans="2:13" ht="13.9">
      <c r="C485" s="271" t="s">
        <v>2938</v>
      </c>
      <c r="L485" s="270"/>
    </row>
    <row r="486" spans="2:13" ht="27.6">
      <c r="B486" s="243" t="s">
        <v>1453</v>
      </c>
      <c r="C486" s="244" t="s">
        <v>1454</v>
      </c>
      <c r="D486" s="244" t="s">
        <v>1455</v>
      </c>
      <c r="E486" s="244" t="s">
        <v>1456</v>
      </c>
      <c r="F486" s="244" t="s">
        <v>1457</v>
      </c>
      <c r="G486" s="244" t="s">
        <v>1458</v>
      </c>
      <c r="H486" s="243" t="s">
        <v>1459</v>
      </c>
      <c r="I486" s="244" t="s">
        <v>1460</v>
      </c>
      <c r="J486" s="244" t="s">
        <v>1461</v>
      </c>
      <c r="K486" s="244" t="s">
        <v>1463</v>
      </c>
      <c r="L486" s="244"/>
    </row>
    <row r="487" spans="2:13" ht="13.9">
      <c r="B487" s="251">
        <v>1</v>
      </c>
      <c r="C487" s="252" t="s">
        <v>2939</v>
      </c>
      <c r="D487" s="252" t="s">
        <v>2940</v>
      </c>
      <c r="E487" s="252">
        <v>44196</v>
      </c>
      <c r="F487" s="252" t="s">
        <v>2941</v>
      </c>
      <c r="G487" s="252" t="s">
        <v>2942</v>
      </c>
      <c r="H487" s="251" t="s">
        <v>2463</v>
      </c>
      <c r="I487" s="252">
        <v>25</v>
      </c>
      <c r="J487" s="252"/>
      <c r="K487" s="252"/>
      <c r="L487" s="252"/>
    </row>
    <row r="488" spans="2:13" ht="13.9">
      <c r="E488" s="268"/>
    </row>
    <row r="489" spans="2:13" ht="13.9">
      <c r="C489" s="271" t="s">
        <v>2943</v>
      </c>
    </row>
    <row r="490" spans="2:13" ht="39" customHeight="1">
      <c r="B490" s="243" t="s">
        <v>1453</v>
      </c>
      <c r="C490" s="244" t="s">
        <v>1454</v>
      </c>
      <c r="D490" s="244" t="s">
        <v>1455</v>
      </c>
      <c r="E490" s="259" t="s">
        <v>1456</v>
      </c>
      <c r="F490" s="244" t="s">
        <v>1457</v>
      </c>
      <c r="G490" s="244" t="s">
        <v>1458</v>
      </c>
      <c r="H490" s="243" t="s">
        <v>1459</v>
      </c>
      <c r="I490" s="244" t="s">
        <v>1460</v>
      </c>
      <c r="J490" s="244" t="s">
        <v>1461</v>
      </c>
      <c r="K490" s="244" t="s">
        <v>1463</v>
      </c>
      <c r="L490" s="244"/>
      <c r="M490" s="267"/>
    </row>
    <row r="491" spans="2:13" ht="45.95" customHeight="1">
      <c r="B491" s="251">
        <v>1</v>
      </c>
      <c r="C491" s="252" t="s">
        <v>2944</v>
      </c>
      <c r="D491" s="252">
        <v>847</v>
      </c>
      <c r="E491" s="260">
        <v>39912</v>
      </c>
      <c r="F491" s="252" t="s">
        <v>2945</v>
      </c>
      <c r="G491" s="252" t="s">
        <v>2946</v>
      </c>
      <c r="H491" s="251" t="s">
        <v>2947</v>
      </c>
      <c r="I491" s="252">
        <v>366</v>
      </c>
      <c r="J491" s="252" t="s">
        <v>1469</v>
      </c>
      <c r="K491" s="252" t="s">
        <v>2948</v>
      </c>
      <c r="L491" s="252"/>
    </row>
    <row r="492" spans="2:13" ht="35.450000000000003" customHeight="1">
      <c r="B492" s="251">
        <v>2</v>
      </c>
      <c r="C492" s="252" t="s">
        <v>2949</v>
      </c>
      <c r="D492" s="252" t="s">
        <v>2950</v>
      </c>
      <c r="E492" s="260">
        <v>41491</v>
      </c>
      <c r="F492" s="252" t="s">
        <v>2945</v>
      </c>
      <c r="G492" s="252" t="s">
        <v>2951</v>
      </c>
      <c r="H492" s="251" t="s">
        <v>2947</v>
      </c>
      <c r="I492" s="252">
        <v>750</v>
      </c>
      <c r="J492" s="252"/>
      <c r="K492" s="252" t="s">
        <v>2948</v>
      </c>
      <c r="L492" s="252"/>
    </row>
    <row r="493" spans="2:13" ht="46.5" customHeight="1">
      <c r="B493" s="251">
        <v>3</v>
      </c>
      <c r="C493" s="252" t="s">
        <v>2949</v>
      </c>
      <c r="D493" s="252" t="s">
        <v>2952</v>
      </c>
      <c r="E493" s="260">
        <v>41491</v>
      </c>
      <c r="F493" s="252" t="s">
        <v>2945</v>
      </c>
      <c r="G493" s="252" t="s">
        <v>2953</v>
      </c>
      <c r="H493" s="251" t="s">
        <v>2947</v>
      </c>
      <c r="I493" s="252">
        <v>260</v>
      </c>
      <c r="J493" s="252"/>
      <c r="K493" s="252" t="s">
        <v>2948</v>
      </c>
      <c r="L493" s="252"/>
    </row>
    <row r="494" spans="2:13" ht="25.5" customHeight="1">
      <c r="B494" s="251">
        <v>4</v>
      </c>
      <c r="C494" s="252" t="s">
        <v>2954</v>
      </c>
      <c r="D494" s="252" t="s">
        <v>2955</v>
      </c>
      <c r="E494" s="260">
        <v>43700</v>
      </c>
      <c r="F494" s="252" t="s">
        <v>2945</v>
      </c>
      <c r="G494" s="252" t="s">
        <v>2956</v>
      </c>
      <c r="H494" s="251" t="s">
        <v>2957</v>
      </c>
      <c r="I494" s="252">
        <v>290</v>
      </c>
      <c r="J494" s="252" t="s">
        <v>1469</v>
      </c>
      <c r="K494" s="252"/>
      <c r="L494" s="252"/>
    </row>
    <row r="495" spans="2:13" ht="25.5" customHeight="1">
      <c r="B495" s="251">
        <v>5</v>
      </c>
      <c r="C495" s="252" t="s">
        <v>2954</v>
      </c>
      <c r="D495" s="252" t="s">
        <v>2958</v>
      </c>
      <c r="E495" s="260">
        <v>43703</v>
      </c>
      <c r="F495" s="252" t="s">
        <v>2945</v>
      </c>
      <c r="G495" s="252" t="s">
        <v>2959</v>
      </c>
      <c r="H495" s="251" t="s">
        <v>2957</v>
      </c>
      <c r="I495" s="252">
        <v>300</v>
      </c>
      <c r="J495" s="252" t="s">
        <v>1469</v>
      </c>
      <c r="K495" s="252"/>
      <c r="L495" s="252"/>
    </row>
    <row r="496" spans="2:13" ht="25.5" customHeight="1">
      <c r="B496" s="251">
        <v>6</v>
      </c>
      <c r="C496" s="252" t="s">
        <v>2960</v>
      </c>
      <c r="D496" s="252" t="s">
        <v>2961</v>
      </c>
      <c r="E496" s="260">
        <v>44470</v>
      </c>
      <c r="F496" s="252" t="s">
        <v>2945</v>
      </c>
      <c r="G496" s="252" t="s">
        <v>2962</v>
      </c>
      <c r="H496" s="251" t="s">
        <v>2963</v>
      </c>
      <c r="I496" s="252">
        <v>612</v>
      </c>
      <c r="J496" s="252"/>
      <c r="K496" s="252"/>
      <c r="L496" s="252"/>
    </row>
    <row r="497" spans="2:13" ht="25.5" customHeight="1">
      <c r="B497" s="251">
        <v>7</v>
      </c>
      <c r="C497" s="252" t="s">
        <v>2960</v>
      </c>
      <c r="D497" s="252" t="s">
        <v>2964</v>
      </c>
      <c r="E497" s="260">
        <v>44470</v>
      </c>
      <c r="F497" s="252" t="s">
        <v>2945</v>
      </c>
      <c r="G497" s="252" t="s">
        <v>2965</v>
      </c>
      <c r="H497" s="251" t="s">
        <v>2963</v>
      </c>
      <c r="I497" s="252">
        <v>588</v>
      </c>
      <c r="J497" s="252"/>
      <c r="K497" s="252"/>
      <c r="L497" s="252"/>
    </row>
    <row r="498" spans="2:13" ht="25.5" customHeight="1">
      <c r="B498" s="251">
        <v>8</v>
      </c>
      <c r="C498" s="252" t="s">
        <v>2966</v>
      </c>
      <c r="D498" s="252" t="s">
        <v>2967</v>
      </c>
      <c r="E498" s="260">
        <v>44559</v>
      </c>
      <c r="F498" s="252" t="s">
        <v>2945</v>
      </c>
      <c r="G498" s="252" t="s">
        <v>2968</v>
      </c>
      <c r="H498" s="251" t="s">
        <v>2963</v>
      </c>
      <c r="I498" s="252">
        <v>300</v>
      </c>
      <c r="J498" s="252"/>
      <c r="K498" s="252"/>
      <c r="L498" s="252"/>
    </row>
    <row r="499" spans="2:13" ht="25.5" customHeight="1">
      <c r="B499" s="251">
        <v>9</v>
      </c>
      <c r="C499" s="252" t="s">
        <v>2966</v>
      </c>
      <c r="D499" s="252" t="s">
        <v>2969</v>
      </c>
      <c r="E499" s="260">
        <v>44559</v>
      </c>
      <c r="F499" s="252" t="s">
        <v>2945</v>
      </c>
      <c r="G499" s="252" t="s">
        <v>2970</v>
      </c>
      <c r="H499" s="251" t="s">
        <v>2963</v>
      </c>
      <c r="I499" s="252">
        <v>573</v>
      </c>
      <c r="J499" s="252"/>
      <c r="K499" s="252"/>
      <c r="L499" s="252"/>
    </row>
    <row r="500" spans="2:13" ht="35.25" customHeight="1">
      <c r="B500" s="251">
        <v>10</v>
      </c>
      <c r="C500" s="252" t="s">
        <v>2966</v>
      </c>
      <c r="D500" s="252" t="s">
        <v>2971</v>
      </c>
      <c r="E500" s="260">
        <v>44559</v>
      </c>
      <c r="F500" s="252" t="s">
        <v>2945</v>
      </c>
      <c r="G500" s="252" t="s">
        <v>2972</v>
      </c>
      <c r="H500" s="251" t="s">
        <v>2963</v>
      </c>
      <c r="I500" s="252">
        <v>588</v>
      </c>
      <c r="J500" s="252"/>
      <c r="K500" s="252"/>
      <c r="L500" s="252"/>
    </row>
    <row r="501" spans="2:13" s="265" customFormat="1" ht="30.75" customHeight="1">
      <c r="B501" s="251">
        <v>11</v>
      </c>
      <c r="C501" s="252" t="s">
        <v>2960</v>
      </c>
      <c r="D501" s="252" t="s">
        <v>2973</v>
      </c>
      <c r="E501" s="260">
        <v>44719</v>
      </c>
      <c r="F501" s="252" t="s">
        <v>2945</v>
      </c>
      <c r="G501" s="252" t="s">
        <v>2974</v>
      </c>
      <c r="H501" s="251" t="s">
        <v>2963</v>
      </c>
      <c r="I501" s="252">
        <v>587</v>
      </c>
      <c r="J501" s="252"/>
      <c r="K501" s="252"/>
      <c r="L501" s="252"/>
      <c r="M501" s="267"/>
    </row>
    <row r="502" spans="2:13" ht="25.5" customHeight="1">
      <c r="C502" s="266"/>
      <c r="E502" s="268"/>
      <c r="F502" s="276"/>
    </row>
    <row r="503" spans="2:13" ht="23.25" customHeight="1">
      <c r="B503" s="395" t="s">
        <v>2975</v>
      </c>
      <c r="C503" s="395"/>
      <c r="D503" s="395"/>
      <c r="E503" s="395"/>
      <c r="F503" s="395"/>
      <c r="G503" s="395"/>
      <c r="H503" s="395"/>
      <c r="I503" s="395"/>
      <c r="J503" s="395"/>
      <c r="K503" s="395"/>
      <c r="L503" s="395"/>
    </row>
    <row r="504" spans="2:13" ht="30.75" customHeight="1">
      <c r="B504" s="243" t="s">
        <v>1453</v>
      </c>
      <c r="C504" s="244" t="s">
        <v>1454</v>
      </c>
      <c r="D504" s="244" t="s">
        <v>1455</v>
      </c>
      <c r="E504" s="259" t="s">
        <v>1456</v>
      </c>
      <c r="F504" s="244" t="s">
        <v>1457</v>
      </c>
      <c r="G504" s="244" t="s">
        <v>1458</v>
      </c>
      <c r="H504" s="243" t="s">
        <v>1459</v>
      </c>
      <c r="I504" s="244" t="s">
        <v>1460</v>
      </c>
      <c r="J504" s="244" t="s">
        <v>1461</v>
      </c>
      <c r="K504" s="244" t="s">
        <v>1463</v>
      </c>
      <c r="L504" s="244"/>
    </row>
    <row r="505" spans="2:13" ht="30.75" customHeight="1">
      <c r="B505" s="251">
        <v>1</v>
      </c>
      <c r="C505" s="252" t="s">
        <v>2976</v>
      </c>
      <c r="D505" s="252" t="s">
        <v>2977</v>
      </c>
      <c r="E505" s="260">
        <v>43726</v>
      </c>
      <c r="F505" s="252" t="s">
        <v>2978</v>
      </c>
      <c r="G505" s="252" t="s">
        <v>2979</v>
      </c>
      <c r="H505" s="251" t="s">
        <v>2463</v>
      </c>
      <c r="I505" s="252">
        <v>100</v>
      </c>
      <c r="J505" s="252" t="s">
        <v>1469</v>
      </c>
      <c r="K505" s="252"/>
      <c r="L505" s="252"/>
    </row>
    <row r="506" spans="2:13" ht="30.75" customHeight="1">
      <c r="B506" s="251">
        <v>2</v>
      </c>
      <c r="C506" s="252" t="s">
        <v>2980</v>
      </c>
      <c r="D506" s="252" t="s">
        <v>2981</v>
      </c>
      <c r="E506" s="260">
        <v>43909</v>
      </c>
      <c r="F506" s="252" t="s">
        <v>2978</v>
      </c>
      <c r="G506" s="252" t="s">
        <v>2982</v>
      </c>
      <c r="H506" s="251" t="s">
        <v>2463</v>
      </c>
      <c r="I506" s="252">
        <v>54</v>
      </c>
      <c r="J506" s="252"/>
      <c r="K506" s="252"/>
      <c r="L506" s="252"/>
    </row>
    <row r="507" spans="2:13" ht="30.75" customHeight="1">
      <c r="B507" s="251">
        <v>3</v>
      </c>
      <c r="C507" s="252" t="s">
        <v>2983</v>
      </c>
      <c r="D507" s="252" t="s">
        <v>2984</v>
      </c>
      <c r="E507" s="260">
        <v>44320</v>
      </c>
      <c r="F507" s="252" t="s">
        <v>2978</v>
      </c>
      <c r="G507" s="252" t="s">
        <v>2985</v>
      </c>
      <c r="H507" s="251" t="s">
        <v>2463</v>
      </c>
      <c r="I507" s="252">
        <v>50</v>
      </c>
      <c r="J507" s="252"/>
      <c r="K507" s="252"/>
      <c r="L507" s="252"/>
    </row>
    <row r="508" spans="2:13" ht="30.75" customHeight="1">
      <c r="B508" s="251">
        <v>4</v>
      </c>
      <c r="C508" s="252" t="s">
        <v>2450</v>
      </c>
      <c r="D508" s="252" t="s">
        <v>2986</v>
      </c>
      <c r="E508" s="260">
        <v>44407</v>
      </c>
      <c r="F508" s="252" t="s">
        <v>2978</v>
      </c>
      <c r="G508" s="252" t="s">
        <v>2987</v>
      </c>
      <c r="H508" s="251" t="s">
        <v>2463</v>
      </c>
      <c r="I508" s="252">
        <v>60</v>
      </c>
      <c r="J508" s="252"/>
      <c r="K508" s="252"/>
      <c r="L508" s="252"/>
      <c r="M508" s="275"/>
    </row>
    <row r="509" spans="2:13" ht="30.75" customHeight="1">
      <c r="B509" s="251">
        <v>5</v>
      </c>
      <c r="C509" s="252" t="s">
        <v>2988</v>
      </c>
      <c r="D509" s="252" t="s">
        <v>2989</v>
      </c>
      <c r="E509" s="260">
        <v>44433</v>
      </c>
      <c r="F509" s="252" t="s">
        <v>2978</v>
      </c>
      <c r="G509" s="252" t="s">
        <v>2990</v>
      </c>
      <c r="H509" s="251" t="s">
        <v>2991</v>
      </c>
      <c r="I509" s="252">
        <v>25</v>
      </c>
      <c r="J509" s="252"/>
      <c r="K509" s="252"/>
      <c r="L509" s="252"/>
      <c r="M509" s="275"/>
    </row>
    <row r="510" spans="2:13" ht="30.75" customHeight="1">
      <c r="B510" s="251">
        <v>6</v>
      </c>
      <c r="C510" s="252" t="s">
        <v>2533</v>
      </c>
      <c r="D510" s="252" t="s">
        <v>2992</v>
      </c>
      <c r="E510" s="260">
        <v>44438</v>
      </c>
      <c r="F510" s="252" t="s">
        <v>2978</v>
      </c>
      <c r="G510" s="252" t="s">
        <v>2993</v>
      </c>
      <c r="H510" s="251" t="s">
        <v>2463</v>
      </c>
      <c r="I510" s="252">
        <v>70</v>
      </c>
      <c r="J510" s="252"/>
      <c r="K510" s="252"/>
      <c r="L510" s="252"/>
      <c r="M510" s="275"/>
    </row>
    <row r="511" spans="2:13" ht="30.75" customHeight="1">
      <c r="B511" s="251">
        <v>7</v>
      </c>
      <c r="C511" s="252" t="s">
        <v>2994</v>
      </c>
      <c r="D511" s="252" t="s">
        <v>2995</v>
      </c>
      <c r="E511" s="260">
        <v>44516</v>
      </c>
      <c r="F511" s="252" t="s">
        <v>2978</v>
      </c>
      <c r="G511" s="252" t="s">
        <v>2996</v>
      </c>
      <c r="H511" s="251" t="s">
        <v>2463</v>
      </c>
      <c r="I511" s="252">
        <v>100</v>
      </c>
      <c r="J511" s="252"/>
      <c r="K511" s="252"/>
      <c r="L511" s="252"/>
      <c r="M511" s="275"/>
    </row>
    <row r="512" spans="2:13" ht="30.6" customHeight="1">
      <c r="B512" s="251">
        <v>8</v>
      </c>
      <c r="C512" s="252" t="s">
        <v>2997</v>
      </c>
      <c r="D512" s="252" t="s">
        <v>2998</v>
      </c>
      <c r="E512" s="260">
        <v>44657</v>
      </c>
      <c r="F512" s="252" t="s">
        <v>2978</v>
      </c>
      <c r="G512" s="252" t="s">
        <v>2999</v>
      </c>
      <c r="H512" s="251" t="s">
        <v>1477</v>
      </c>
      <c r="I512" s="252">
        <v>80</v>
      </c>
      <c r="J512" s="252"/>
      <c r="K512" s="252"/>
      <c r="L512" s="252"/>
      <c r="M512" s="275"/>
    </row>
    <row r="513" spans="2:13" ht="30.75" customHeight="1">
      <c r="B513" s="251">
        <v>9</v>
      </c>
      <c r="C513" s="252" t="s">
        <v>2747</v>
      </c>
      <c r="D513" s="252" t="s">
        <v>3000</v>
      </c>
      <c r="E513" s="260">
        <v>44707</v>
      </c>
      <c r="F513" s="252" t="s">
        <v>2978</v>
      </c>
      <c r="G513" s="252" t="s">
        <v>3001</v>
      </c>
      <c r="H513" s="251" t="s">
        <v>2463</v>
      </c>
      <c r="I513" s="252">
        <v>50</v>
      </c>
      <c r="J513" s="252"/>
      <c r="K513" s="252"/>
      <c r="L513" s="252"/>
      <c r="M513" s="275"/>
    </row>
    <row r="514" spans="2:13" ht="48.75" customHeight="1">
      <c r="B514" s="251">
        <v>10</v>
      </c>
      <c r="C514" s="252" t="s">
        <v>3002</v>
      </c>
      <c r="D514" s="252" t="s">
        <v>3003</v>
      </c>
      <c r="E514" s="260">
        <v>44726</v>
      </c>
      <c r="F514" s="252" t="s">
        <v>2978</v>
      </c>
      <c r="G514" s="252" t="s">
        <v>3004</v>
      </c>
      <c r="H514" s="251" t="s">
        <v>839</v>
      </c>
      <c r="I514" s="252">
        <v>100</v>
      </c>
      <c r="J514" s="252"/>
      <c r="K514" s="252"/>
      <c r="L514" s="252"/>
      <c r="M514" s="275"/>
    </row>
    <row r="515" spans="2:13" ht="30.75" customHeight="1">
      <c r="B515" s="251">
        <v>11</v>
      </c>
      <c r="C515" s="252" t="s">
        <v>2767</v>
      </c>
      <c r="D515" s="252" t="s">
        <v>3005</v>
      </c>
      <c r="E515" s="260">
        <v>44775</v>
      </c>
      <c r="F515" s="252" t="s">
        <v>3006</v>
      </c>
      <c r="G515" s="252" t="s">
        <v>3007</v>
      </c>
      <c r="H515" s="251" t="s">
        <v>2463</v>
      </c>
      <c r="I515" s="252">
        <v>100</v>
      </c>
      <c r="J515" s="252"/>
      <c r="K515" s="252"/>
      <c r="L515" s="252"/>
      <c r="M515" s="275"/>
    </row>
    <row r="516" spans="2:13" ht="65.25" customHeight="1">
      <c r="B516" s="275"/>
      <c r="C516" s="271" t="s">
        <v>3008</v>
      </c>
      <c r="D516" s="277"/>
      <c r="E516" s="277"/>
      <c r="F516" s="275"/>
      <c r="H516" s="277"/>
      <c r="I516" s="275"/>
      <c r="J516" s="277"/>
    </row>
    <row r="517" spans="2:13" ht="33" customHeight="1">
      <c r="B517" s="243" t="s">
        <v>1453</v>
      </c>
      <c r="C517" s="244" t="s">
        <v>1454</v>
      </c>
      <c r="D517" s="244" t="s">
        <v>3009</v>
      </c>
      <c r="E517" s="244" t="s">
        <v>3010</v>
      </c>
      <c r="F517" s="259" t="s">
        <v>3011</v>
      </c>
      <c r="G517" s="244" t="s">
        <v>1457</v>
      </c>
      <c r="H517" s="243" t="s">
        <v>1458</v>
      </c>
      <c r="I517" s="244" t="s">
        <v>1460</v>
      </c>
      <c r="J517" s="244" t="s">
        <v>3012</v>
      </c>
      <c r="K517" s="244" t="s">
        <v>816</v>
      </c>
      <c r="L517" s="244"/>
      <c r="M517" s="243"/>
    </row>
    <row r="518" spans="2:13" ht="27.6">
      <c r="B518" s="251">
        <v>1</v>
      </c>
      <c r="C518" s="252" t="s">
        <v>3013</v>
      </c>
      <c r="D518" s="252" t="s">
        <v>3014</v>
      </c>
      <c r="E518" s="252" t="s">
        <v>3015</v>
      </c>
      <c r="F518" s="260">
        <v>38420</v>
      </c>
      <c r="G518" s="252" t="s">
        <v>3016</v>
      </c>
      <c r="H518" s="251" t="s">
        <v>3017</v>
      </c>
      <c r="I518" s="252">
        <v>4</v>
      </c>
      <c r="J518" s="252" t="s">
        <v>3018</v>
      </c>
      <c r="K518" s="252"/>
      <c r="L518" s="252"/>
      <c r="M518" s="251"/>
    </row>
    <row r="519" spans="2:13" ht="27.6">
      <c r="B519" s="251">
        <v>2</v>
      </c>
      <c r="C519" s="252" t="s">
        <v>3019</v>
      </c>
      <c r="D519" s="252" t="s">
        <v>3020</v>
      </c>
      <c r="E519" s="252" t="s">
        <v>3021</v>
      </c>
      <c r="F519" s="260">
        <v>38624</v>
      </c>
      <c r="G519" s="252" t="s">
        <v>2978</v>
      </c>
      <c r="H519" s="251" t="s">
        <v>3022</v>
      </c>
      <c r="I519" s="252">
        <v>117</v>
      </c>
      <c r="J519" s="252" t="s">
        <v>3023</v>
      </c>
      <c r="K519" s="252">
        <v>117</v>
      </c>
      <c r="L519" s="252"/>
      <c r="M519" s="251"/>
    </row>
    <row r="520" spans="2:13" ht="27.6">
      <c r="B520" s="251">
        <v>3</v>
      </c>
      <c r="C520" s="252" t="s">
        <v>3013</v>
      </c>
      <c r="D520" s="252" t="s">
        <v>3024</v>
      </c>
      <c r="E520" s="252" t="s">
        <v>3025</v>
      </c>
      <c r="F520" s="260">
        <v>38657</v>
      </c>
      <c r="G520" s="252" t="s">
        <v>3026</v>
      </c>
      <c r="H520" s="251" t="s">
        <v>3027</v>
      </c>
      <c r="I520" s="252">
        <v>13</v>
      </c>
      <c r="J520" s="252" t="s">
        <v>3028</v>
      </c>
      <c r="K520" s="252"/>
      <c r="L520" s="252"/>
      <c r="M520" s="251"/>
    </row>
    <row r="521" spans="2:13" ht="51" customHeight="1">
      <c r="B521" s="251">
        <v>4</v>
      </c>
      <c r="C521" s="252" t="s">
        <v>3013</v>
      </c>
      <c r="D521" s="252" t="s">
        <v>3029</v>
      </c>
      <c r="E521" s="252" t="s">
        <v>3030</v>
      </c>
      <c r="F521" s="260">
        <v>38657</v>
      </c>
      <c r="G521" s="252" t="s">
        <v>3031</v>
      </c>
      <c r="H521" s="251" t="s">
        <v>3032</v>
      </c>
      <c r="I521" s="252">
        <v>63</v>
      </c>
      <c r="J521" s="252" t="s">
        <v>3033</v>
      </c>
      <c r="K521" s="252"/>
      <c r="L521" s="252" t="s">
        <v>3034</v>
      </c>
      <c r="M521" s="251"/>
    </row>
    <row r="522" spans="2:13" ht="27.6">
      <c r="B522" s="251">
        <v>5</v>
      </c>
      <c r="C522" s="252" t="s">
        <v>3035</v>
      </c>
      <c r="D522" s="252" t="s">
        <v>3036</v>
      </c>
      <c r="E522" s="252" t="s">
        <v>3037</v>
      </c>
      <c r="F522" s="260">
        <v>38659</v>
      </c>
      <c r="G522" s="252" t="s">
        <v>3016</v>
      </c>
      <c r="H522" s="251" t="s">
        <v>3038</v>
      </c>
      <c r="I522" s="252">
        <v>2</v>
      </c>
      <c r="J522" s="252" t="s">
        <v>3039</v>
      </c>
      <c r="K522" s="252"/>
      <c r="L522" s="252"/>
      <c r="M522" s="251"/>
    </row>
    <row r="523" spans="2:13" ht="27.6">
      <c r="B523" s="251">
        <v>6</v>
      </c>
      <c r="C523" s="252" t="s">
        <v>3040</v>
      </c>
      <c r="D523" s="252" t="s">
        <v>3041</v>
      </c>
      <c r="E523" s="252" t="s">
        <v>3042</v>
      </c>
      <c r="F523" s="260">
        <v>39065</v>
      </c>
      <c r="G523" s="252" t="s">
        <v>3016</v>
      </c>
      <c r="H523" s="251" t="s">
        <v>3043</v>
      </c>
      <c r="I523" s="252">
        <v>3.5</v>
      </c>
      <c r="J523" s="252" t="s">
        <v>3044</v>
      </c>
      <c r="K523" s="252">
        <v>3.5</v>
      </c>
      <c r="L523" s="252"/>
      <c r="M523" s="251"/>
    </row>
    <row r="524" spans="2:13" ht="27.6">
      <c r="B524" s="251">
        <v>7</v>
      </c>
      <c r="C524" s="252" t="s">
        <v>3045</v>
      </c>
      <c r="D524" s="252" t="s">
        <v>3046</v>
      </c>
      <c r="E524" s="252" t="s">
        <v>3047</v>
      </c>
      <c r="F524" s="260">
        <v>39601</v>
      </c>
      <c r="G524" s="252" t="s">
        <v>3016</v>
      </c>
      <c r="H524" s="251" t="s">
        <v>3048</v>
      </c>
      <c r="I524" s="252">
        <v>1</v>
      </c>
      <c r="J524" s="252" t="s">
        <v>3039</v>
      </c>
      <c r="K524" s="252"/>
      <c r="L524" s="252"/>
      <c r="M524" s="251"/>
    </row>
    <row r="525" spans="2:13" ht="27.6">
      <c r="B525" s="251">
        <v>8</v>
      </c>
      <c r="C525" s="252" t="s">
        <v>3049</v>
      </c>
      <c r="D525" s="252" t="s">
        <v>3050</v>
      </c>
      <c r="E525" s="252" t="s">
        <v>3051</v>
      </c>
      <c r="F525" s="260">
        <v>39737</v>
      </c>
      <c r="G525" s="252" t="s">
        <v>3016</v>
      </c>
      <c r="H525" s="251" t="s">
        <v>3052</v>
      </c>
      <c r="I525" s="252">
        <v>3</v>
      </c>
      <c r="J525" s="252" t="s">
        <v>3053</v>
      </c>
      <c r="K525" s="252">
        <v>3</v>
      </c>
      <c r="L525" s="252"/>
      <c r="M525" s="251"/>
    </row>
    <row r="526" spans="2:13" ht="69">
      <c r="B526" s="251">
        <v>9</v>
      </c>
      <c r="C526" s="252" t="s">
        <v>3054</v>
      </c>
      <c r="D526" s="252" t="s">
        <v>3055</v>
      </c>
      <c r="E526" s="252" t="s">
        <v>3056</v>
      </c>
      <c r="F526" s="260">
        <v>40070</v>
      </c>
      <c r="G526" s="252" t="s">
        <v>3016</v>
      </c>
      <c r="H526" s="251" t="s">
        <v>3057</v>
      </c>
      <c r="I526" s="252">
        <v>4.5999999999999996</v>
      </c>
      <c r="J526" s="252" t="s">
        <v>3058</v>
      </c>
      <c r="K526" s="252">
        <v>4.5999999999999996</v>
      </c>
      <c r="L526" s="252" t="s">
        <v>3059</v>
      </c>
      <c r="M526" s="251"/>
    </row>
    <row r="527" spans="2:13" ht="27.6">
      <c r="B527" s="251">
        <v>10</v>
      </c>
      <c r="C527" s="252" t="s">
        <v>3060</v>
      </c>
      <c r="D527" s="252" t="s">
        <v>3061</v>
      </c>
      <c r="E527" s="252" t="s">
        <v>3062</v>
      </c>
      <c r="F527" s="260">
        <v>40149</v>
      </c>
      <c r="G527" s="252" t="s">
        <v>3016</v>
      </c>
      <c r="H527" s="251" t="s">
        <v>3063</v>
      </c>
      <c r="I527" s="252">
        <v>10</v>
      </c>
      <c r="J527" s="252" t="s">
        <v>3064</v>
      </c>
      <c r="K527" s="252"/>
      <c r="L527" s="252" t="s">
        <v>3065</v>
      </c>
      <c r="M527" s="251"/>
    </row>
    <row r="528" spans="2:13" ht="55.15">
      <c r="B528" s="251">
        <v>11</v>
      </c>
      <c r="C528" s="252" t="s">
        <v>3066</v>
      </c>
      <c r="D528" s="252" t="s">
        <v>3067</v>
      </c>
      <c r="E528" s="252" t="s">
        <v>3068</v>
      </c>
      <c r="F528" s="260">
        <v>40259</v>
      </c>
      <c r="G528" s="252" t="s">
        <v>2978</v>
      </c>
      <c r="H528" s="251" t="s">
        <v>3069</v>
      </c>
      <c r="I528" s="252">
        <v>138</v>
      </c>
      <c r="J528" s="252"/>
      <c r="K528" s="252" t="s">
        <v>3070</v>
      </c>
      <c r="L528" s="252" t="s">
        <v>3071</v>
      </c>
      <c r="M528" s="251"/>
    </row>
    <row r="529" spans="2:13" ht="27.6">
      <c r="B529" s="251">
        <v>12</v>
      </c>
      <c r="C529" s="252" t="s">
        <v>3072</v>
      </c>
      <c r="D529" s="252" t="s">
        <v>3073</v>
      </c>
      <c r="E529" s="252" t="s">
        <v>3074</v>
      </c>
      <c r="F529" s="260">
        <v>40603</v>
      </c>
      <c r="G529" s="252" t="s">
        <v>3016</v>
      </c>
      <c r="H529" s="251" t="s">
        <v>3075</v>
      </c>
      <c r="I529" s="252">
        <v>3.74</v>
      </c>
      <c r="J529" s="252" t="s">
        <v>3076</v>
      </c>
      <c r="K529" s="252">
        <v>3.74</v>
      </c>
      <c r="L529" s="252"/>
      <c r="M529" s="251"/>
    </row>
    <row r="530" spans="2:13" ht="41.45">
      <c r="B530" s="251">
        <v>13</v>
      </c>
      <c r="C530" s="252" t="s">
        <v>3077</v>
      </c>
      <c r="D530" s="252" t="s">
        <v>3078</v>
      </c>
      <c r="E530" s="252" t="s">
        <v>3079</v>
      </c>
      <c r="F530" s="260">
        <v>40627</v>
      </c>
      <c r="G530" s="252" t="s">
        <v>2978</v>
      </c>
      <c r="H530" s="251" t="s">
        <v>3080</v>
      </c>
      <c r="I530" s="252">
        <v>167</v>
      </c>
      <c r="J530" s="252" t="s">
        <v>3081</v>
      </c>
      <c r="K530" s="252">
        <v>167</v>
      </c>
      <c r="L530" s="252" t="s">
        <v>3082</v>
      </c>
      <c r="M530" s="251"/>
    </row>
    <row r="531" spans="2:13" ht="27.6">
      <c r="B531" s="251">
        <v>14</v>
      </c>
      <c r="C531" s="252" t="s">
        <v>3083</v>
      </c>
      <c r="D531" s="252" t="s">
        <v>3084</v>
      </c>
      <c r="E531" s="252" t="s">
        <v>3085</v>
      </c>
      <c r="F531" s="260">
        <v>40266</v>
      </c>
      <c r="G531" s="252" t="s">
        <v>3016</v>
      </c>
      <c r="H531" s="251" t="s">
        <v>3086</v>
      </c>
      <c r="I531" s="252">
        <v>8.5</v>
      </c>
      <c r="J531" s="252"/>
      <c r="K531" s="252"/>
      <c r="L531" s="252"/>
      <c r="M531" s="251"/>
    </row>
    <row r="532" spans="2:13" ht="27.6">
      <c r="B532" s="251">
        <v>15</v>
      </c>
      <c r="C532" s="252" t="s">
        <v>3087</v>
      </c>
      <c r="D532" s="252" t="s">
        <v>3078</v>
      </c>
      <c r="E532" s="252" t="s">
        <v>3088</v>
      </c>
      <c r="F532" s="260">
        <v>40442</v>
      </c>
      <c r="G532" s="252" t="s">
        <v>3016</v>
      </c>
      <c r="H532" s="251" t="s">
        <v>3089</v>
      </c>
      <c r="I532" s="252">
        <v>18</v>
      </c>
      <c r="J532" s="252" t="s">
        <v>3039</v>
      </c>
      <c r="K532" s="252"/>
      <c r="L532" s="252"/>
      <c r="M532" s="251"/>
    </row>
    <row r="533" spans="2:13" ht="41.45">
      <c r="B533" s="251">
        <v>16</v>
      </c>
      <c r="C533" s="252" t="s">
        <v>3090</v>
      </c>
      <c r="D533" s="252" t="s">
        <v>3091</v>
      </c>
      <c r="E533" s="252" t="s">
        <v>3092</v>
      </c>
      <c r="F533" s="260">
        <v>40800</v>
      </c>
      <c r="G533" s="252" t="s">
        <v>3016</v>
      </c>
      <c r="H533" s="251" t="s">
        <v>3093</v>
      </c>
      <c r="I533" s="252">
        <v>10</v>
      </c>
      <c r="J533" s="252" t="s">
        <v>3094</v>
      </c>
      <c r="K533" s="252" t="s">
        <v>3039</v>
      </c>
      <c r="L533" s="252"/>
      <c r="M533" s="251"/>
    </row>
    <row r="534" spans="2:13" ht="69">
      <c r="B534" s="251">
        <v>17</v>
      </c>
      <c r="C534" s="252" t="s">
        <v>3095</v>
      </c>
      <c r="D534" s="252" t="s">
        <v>3096</v>
      </c>
      <c r="E534" s="252" t="s">
        <v>3097</v>
      </c>
      <c r="F534" s="260">
        <v>41059</v>
      </c>
      <c r="G534" s="252" t="s">
        <v>3016</v>
      </c>
      <c r="H534" s="251" t="s">
        <v>3098</v>
      </c>
      <c r="I534" s="252">
        <v>7</v>
      </c>
      <c r="J534" s="252" t="s">
        <v>3099</v>
      </c>
      <c r="K534" s="252" t="s">
        <v>3099</v>
      </c>
      <c r="L534" s="252"/>
      <c r="M534" s="251"/>
    </row>
    <row r="535" spans="2:13" ht="27.6">
      <c r="B535" s="251">
        <v>18</v>
      </c>
      <c r="C535" s="252" t="s">
        <v>3100</v>
      </c>
      <c r="D535" s="252" t="s">
        <v>3101</v>
      </c>
      <c r="E535" s="252">
        <v>1535</v>
      </c>
      <c r="F535" s="260">
        <v>41074</v>
      </c>
      <c r="G535" s="252" t="s">
        <v>3016</v>
      </c>
      <c r="H535" s="251" t="s">
        <v>3102</v>
      </c>
      <c r="I535" s="252">
        <v>10.63</v>
      </c>
      <c r="J535" s="252"/>
      <c r="K535" s="252"/>
      <c r="L535" s="252"/>
      <c r="M535" s="251"/>
    </row>
    <row r="536" spans="2:13" ht="27.6">
      <c r="B536" s="251">
        <v>19</v>
      </c>
      <c r="C536" s="252" t="s">
        <v>3103</v>
      </c>
      <c r="D536" s="252" t="s">
        <v>3104</v>
      </c>
      <c r="E536" s="252">
        <v>1798</v>
      </c>
      <c r="F536" s="260">
        <v>41092</v>
      </c>
      <c r="G536" s="252" t="s">
        <v>3016</v>
      </c>
      <c r="H536" s="251" t="s">
        <v>3105</v>
      </c>
      <c r="I536" s="252">
        <v>0.34</v>
      </c>
      <c r="J536" s="252"/>
      <c r="K536" s="252"/>
      <c r="L536" s="252"/>
      <c r="M536" s="251"/>
    </row>
    <row r="537" spans="2:13" ht="13.9">
      <c r="B537" s="251">
        <v>20</v>
      </c>
      <c r="C537" s="252" t="s">
        <v>3077</v>
      </c>
      <c r="D537" s="252" t="s">
        <v>3106</v>
      </c>
      <c r="E537" s="252">
        <v>1846</v>
      </c>
      <c r="F537" s="260">
        <v>41096</v>
      </c>
      <c r="G537" s="252" t="s">
        <v>2978</v>
      </c>
      <c r="H537" s="251" t="s">
        <v>3107</v>
      </c>
      <c r="I537" s="252">
        <v>432</v>
      </c>
      <c r="J537" s="252" t="s">
        <v>1469</v>
      </c>
      <c r="K537" s="252"/>
      <c r="L537" s="252"/>
      <c r="M537" s="251"/>
    </row>
    <row r="538" spans="2:13" ht="27.6">
      <c r="B538" s="251">
        <v>21</v>
      </c>
      <c r="C538" s="252" t="s">
        <v>3108</v>
      </c>
      <c r="D538" s="252" t="s">
        <v>3109</v>
      </c>
      <c r="E538" s="252" t="s">
        <v>3110</v>
      </c>
      <c r="F538" s="260">
        <v>41187</v>
      </c>
      <c r="G538" s="252" t="s">
        <v>2978</v>
      </c>
      <c r="H538" s="251" t="s">
        <v>3111</v>
      </c>
      <c r="I538" s="252">
        <v>185</v>
      </c>
      <c r="J538" s="252" t="s">
        <v>1469</v>
      </c>
      <c r="K538" s="252"/>
      <c r="L538" s="252"/>
      <c r="M538" s="251"/>
    </row>
    <row r="539" spans="2:13" s="264" customFormat="1" ht="41.45">
      <c r="B539" s="251">
        <v>22</v>
      </c>
      <c r="C539" s="252" t="s">
        <v>3112</v>
      </c>
      <c r="D539" s="252" t="s">
        <v>3113</v>
      </c>
      <c r="E539" s="252" t="s">
        <v>3114</v>
      </c>
      <c r="F539" s="260">
        <v>41401</v>
      </c>
      <c r="G539" s="252" t="s">
        <v>3016</v>
      </c>
      <c r="H539" s="251" t="s">
        <v>3115</v>
      </c>
      <c r="I539" s="252">
        <v>5</v>
      </c>
      <c r="J539" s="252" t="s">
        <v>1469</v>
      </c>
      <c r="K539" s="252"/>
      <c r="L539" s="252" t="s">
        <v>3116</v>
      </c>
      <c r="M539" s="251"/>
    </row>
    <row r="540" spans="2:13" s="264" customFormat="1" ht="41.45">
      <c r="B540" s="251">
        <v>23</v>
      </c>
      <c r="C540" s="252" t="s">
        <v>3117</v>
      </c>
      <c r="D540" s="252" t="s">
        <v>3118</v>
      </c>
      <c r="E540" s="252" t="s">
        <v>3119</v>
      </c>
      <c r="F540" s="260">
        <v>41514</v>
      </c>
      <c r="G540" s="252" t="s">
        <v>2978</v>
      </c>
      <c r="H540" s="251" t="s">
        <v>3105</v>
      </c>
      <c r="I540" s="252">
        <v>10</v>
      </c>
      <c r="J540" s="252" t="s">
        <v>1469</v>
      </c>
      <c r="K540" s="252"/>
      <c r="L540" s="252" t="s">
        <v>3120</v>
      </c>
      <c r="M540" s="251"/>
    </row>
    <row r="541" spans="2:13" s="264" customFormat="1" ht="41.45">
      <c r="B541" s="251">
        <v>24</v>
      </c>
      <c r="C541" s="252" t="s">
        <v>3117</v>
      </c>
      <c r="D541" s="252" t="s">
        <v>3121</v>
      </c>
      <c r="E541" s="252" t="s">
        <v>3122</v>
      </c>
      <c r="F541" s="260">
        <v>41514</v>
      </c>
      <c r="G541" s="252" t="s">
        <v>3016</v>
      </c>
      <c r="H541" s="251" t="s">
        <v>3123</v>
      </c>
      <c r="I541" s="252">
        <v>10</v>
      </c>
      <c r="J541" s="252" t="s">
        <v>1469</v>
      </c>
      <c r="K541" s="252"/>
      <c r="L541" s="252" t="s">
        <v>3124</v>
      </c>
      <c r="M541" s="251"/>
    </row>
    <row r="542" spans="2:13" s="264" customFormat="1" ht="27.6">
      <c r="B542" s="251">
        <v>25</v>
      </c>
      <c r="C542" s="252" t="s">
        <v>3125</v>
      </c>
      <c r="D542" s="252" t="s">
        <v>3126</v>
      </c>
      <c r="E542" s="252" t="s">
        <v>3127</v>
      </c>
      <c r="F542" s="260">
        <v>41807</v>
      </c>
      <c r="G542" s="252" t="s">
        <v>3016</v>
      </c>
      <c r="H542" s="251" t="s">
        <v>3128</v>
      </c>
      <c r="I542" s="252">
        <v>3</v>
      </c>
      <c r="J542" s="252"/>
      <c r="K542" s="252"/>
      <c r="L542" s="252"/>
      <c r="M542" s="251"/>
    </row>
    <row r="543" spans="2:13" s="264" customFormat="1" ht="24.75" customHeight="1" thickBot="1">
      <c r="B543" s="251">
        <v>26</v>
      </c>
      <c r="C543" s="252" t="s">
        <v>3129</v>
      </c>
      <c r="D543" s="252" t="s">
        <v>3130</v>
      </c>
      <c r="E543" s="252" t="s">
        <v>3131</v>
      </c>
      <c r="F543" s="260">
        <v>41927</v>
      </c>
      <c r="G543" s="252" t="s">
        <v>3016</v>
      </c>
      <c r="H543" s="251" t="s">
        <v>965</v>
      </c>
      <c r="I543" s="252">
        <v>20</v>
      </c>
      <c r="J543" s="252"/>
      <c r="K543" s="252"/>
      <c r="L543" s="252"/>
      <c r="M543" s="251"/>
    </row>
    <row r="544" spans="2:13" s="264" customFormat="1" ht="41.45">
      <c r="B544" s="251">
        <v>27</v>
      </c>
      <c r="C544" s="252" t="s">
        <v>2994</v>
      </c>
      <c r="D544" s="252" t="s">
        <v>3132</v>
      </c>
      <c r="E544" s="252" t="s">
        <v>3133</v>
      </c>
      <c r="F544" s="260">
        <v>42242</v>
      </c>
      <c r="G544" s="252" t="s">
        <v>3016</v>
      </c>
      <c r="H544" s="251" t="s">
        <v>3134</v>
      </c>
      <c r="I544" s="252">
        <v>6</v>
      </c>
      <c r="J544" s="252"/>
      <c r="K544" s="252"/>
      <c r="L544" s="252" t="s">
        <v>3135</v>
      </c>
      <c r="M544" s="251"/>
    </row>
    <row r="545" spans="2:13" s="264" customFormat="1" ht="27.6">
      <c r="B545" s="251">
        <v>28</v>
      </c>
      <c r="C545" s="252" t="s">
        <v>3136</v>
      </c>
      <c r="D545" s="252" t="s">
        <v>3137</v>
      </c>
      <c r="E545" s="252" t="s">
        <v>3138</v>
      </c>
      <c r="F545" s="260">
        <v>42264</v>
      </c>
      <c r="G545" s="252" t="s">
        <v>3016</v>
      </c>
      <c r="H545" s="251" t="s">
        <v>965</v>
      </c>
      <c r="I545" s="252">
        <v>6</v>
      </c>
      <c r="J545" s="252"/>
      <c r="K545" s="252"/>
      <c r="L545" s="252"/>
      <c r="M545" s="251"/>
    </row>
    <row r="546" spans="2:13" s="264" customFormat="1" ht="13.9">
      <c r="B546" s="251">
        <v>29</v>
      </c>
      <c r="C546" s="252" t="s">
        <v>3139</v>
      </c>
      <c r="D546" s="252" t="s">
        <v>3140</v>
      </c>
      <c r="E546" s="252" t="s">
        <v>3141</v>
      </c>
      <c r="F546" s="260">
        <v>42489</v>
      </c>
      <c r="G546" s="252" t="s">
        <v>3016</v>
      </c>
      <c r="H546" s="251" t="s">
        <v>1477</v>
      </c>
      <c r="I546" s="252">
        <v>10</v>
      </c>
      <c r="J546" s="252"/>
      <c r="K546" s="252"/>
      <c r="L546" s="252"/>
      <c r="M546" s="251"/>
    </row>
    <row r="547" spans="2:13" s="264" customFormat="1" ht="13.9">
      <c r="B547" s="251">
        <v>30</v>
      </c>
      <c r="C547" s="252" t="s">
        <v>3142</v>
      </c>
      <c r="D547" s="252" t="s">
        <v>3143</v>
      </c>
      <c r="E547" s="252" t="s">
        <v>3144</v>
      </c>
      <c r="F547" s="260">
        <v>42558</v>
      </c>
      <c r="G547" s="252" t="s">
        <v>3016</v>
      </c>
      <c r="H547" s="251" t="s">
        <v>3145</v>
      </c>
      <c r="I547" s="252">
        <v>10</v>
      </c>
      <c r="J547" s="252"/>
      <c r="K547" s="252"/>
      <c r="L547" s="252"/>
      <c r="M547" s="251"/>
    </row>
    <row r="548" spans="2:13" s="264" customFormat="1" ht="41.45">
      <c r="B548" s="251">
        <v>31</v>
      </c>
      <c r="C548" s="252" t="s">
        <v>3146</v>
      </c>
      <c r="D548" s="252" t="s">
        <v>3147</v>
      </c>
      <c r="E548" s="252" t="s">
        <v>3148</v>
      </c>
      <c r="F548" s="260">
        <v>42606</v>
      </c>
      <c r="G548" s="252" t="s">
        <v>3016</v>
      </c>
      <c r="H548" s="251" t="s">
        <v>3149</v>
      </c>
      <c r="I548" s="252">
        <v>10</v>
      </c>
      <c r="J548" s="252"/>
      <c r="K548" s="252"/>
      <c r="L548" s="252" t="s">
        <v>3150</v>
      </c>
      <c r="M548" s="251"/>
    </row>
    <row r="549" spans="2:13" s="264" customFormat="1" ht="25.5" customHeight="1" thickBot="1">
      <c r="B549" s="251">
        <v>32</v>
      </c>
      <c r="C549" s="252" t="s">
        <v>2424</v>
      </c>
      <c r="D549" s="252" t="s">
        <v>3151</v>
      </c>
      <c r="E549" s="252" t="s">
        <v>3152</v>
      </c>
      <c r="F549" s="260">
        <v>42629</v>
      </c>
      <c r="G549" s="252" t="s">
        <v>3016</v>
      </c>
      <c r="H549" s="251" t="s">
        <v>3153</v>
      </c>
      <c r="I549" s="252">
        <v>10</v>
      </c>
      <c r="J549" s="252"/>
      <c r="K549" s="252"/>
      <c r="L549" s="252"/>
      <c r="M549" s="251"/>
    </row>
    <row r="550" spans="2:13" s="264" customFormat="1" ht="48" customHeight="1" thickBot="1">
      <c r="B550" s="251">
        <v>33</v>
      </c>
      <c r="C550" s="252" t="s">
        <v>3154</v>
      </c>
      <c r="D550" s="252" t="s">
        <v>3155</v>
      </c>
      <c r="E550" s="252" t="s">
        <v>3156</v>
      </c>
      <c r="F550" s="260">
        <v>42629</v>
      </c>
      <c r="G550" s="252" t="s">
        <v>3016</v>
      </c>
      <c r="H550" s="251" t="s">
        <v>3157</v>
      </c>
      <c r="I550" s="252">
        <v>10</v>
      </c>
      <c r="J550" s="252"/>
      <c r="K550" s="252"/>
      <c r="L550" s="252"/>
      <c r="M550" s="251"/>
    </row>
    <row r="551" spans="2:13" s="264" customFormat="1" ht="55.5" customHeight="1" thickBot="1">
      <c r="B551" s="251">
        <v>34</v>
      </c>
      <c r="C551" s="252" t="s">
        <v>3158</v>
      </c>
      <c r="D551" s="252" t="s">
        <v>3159</v>
      </c>
      <c r="E551" s="252" t="s">
        <v>3160</v>
      </c>
      <c r="F551" s="260">
        <v>42675</v>
      </c>
      <c r="G551" s="252" t="s">
        <v>3016</v>
      </c>
      <c r="H551" s="251" t="s">
        <v>3161</v>
      </c>
      <c r="I551" s="252">
        <v>10</v>
      </c>
      <c r="J551" s="252"/>
      <c r="K551" s="252"/>
      <c r="L551" s="252"/>
      <c r="M551" s="251"/>
    </row>
    <row r="552" spans="2:13" s="264" customFormat="1" ht="48" customHeight="1" thickBot="1">
      <c r="B552" s="251">
        <v>35</v>
      </c>
      <c r="C552" s="252" t="s">
        <v>3154</v>
      </c>
      <c r="D552" s="252" t="s">
        <v>3162</v>
      </c>
      <c r="E552" s="252" t="s">
        <v>3163</v>
      </c>
      <c r="F552" s="260">
        <v>42720</v>
      </c>
      <c r="G552" s="252" t="s">
        <v>3016</v>
      </c>
      <c r="H552" s="251" t="s">
        <v>3164</v>
      </c>
      <c r="I552" s="252">
        <v>10</v>
      </c>
      <c r="J552" s="252"/>
      <c r="K552" s="252"/>
      <c r="L552" s="252"/>
      <c r="M552" s="251"/>
    </row>
    <row r="553" spans="2:13" s="264" customFormat="1" ht="39" customHeight="1" thickBot="1">
      <c r="B553" s="251">
        <v>36</v>
      </c>
      <c r="C553" s="252" t="s">
        <v>3165</v>
      </c>
      <c r="D553" s="252" t="s">
        <v>3166</v>
      </c>
      <c r="E553" s="252" t="s">
        <v>3167</v>
      </c>
      <c r="F553" s="260">
        <v>42732</v>
      </c>
      <c r="G553" s="252" t="s">
        <v>3016</v>
      </c>
      <c r="H553" s="251" t="s">
        <v>3017</v>
      </c>
      <c r="I553" s="252">
        <v>1.33</v>
      </c>
      <c r="J553" s="252"/>
      <c r="K553" s="252"/>
      <c r="L553" s="252"/>
      <c r="M553" s="251"/>
    </row>
    <row r="554" spans="2:13" s="264" customFormat="1" ht="39" customHeight="1" thickBot="1">
      <c r="B554" s="251">
        <v>37</v>
      </c>
      <c r="C554" s="252" t="s">
        <v>2424</v>
      </c>
      <c r="D554" s="252" t="s">
        <v>3168</v>
      </c>
      <c r="E554" s="252" t="s">
        <v>3169</v>
      </c>
      <c r="F554" s="260">
        <v>42915</v>
      </c>
      <c r="G554" s="252" t="s">
        <v>3016</v>
      </c>
      <c r="H554" s="251" t="s">
        <v>3170</v>
      </c>
      <c r="I554" s="252">
        <v>5</v>
      </c>
      <c r="J554" s="252"/>
      <c r="K554" s="252"/>
      <c r="L554" s="252"/>
      <c r="M554" s="251"/>
    </row>
    <row r="555" spans="2:13" s="264" customFormat="1" ht="23.25" customHeight="1" thickBot="1">
      <c r="B555" s="251">
        <v>38</v>
      </c>
      <c r="C555" s="252" t="s">
        <v>3171</v>
      </c>
      <c r="D555" s="252" t="s">
        <v>3172</v>
      </c>
      <c r="E555" s="252" t="s">
        <v>3173</v>
      </c>
      <c r="F555" s="260">
        <v>42926</v>
      </c>
      <c r="G555" s="252" t="s">
        <v>3016</v>
      </c>
      <c r="H555" s="251" t="s">
        <v>3174</v>
      </c>
      <c r="I555" s="252">
        <v>12</v>
      </c>
      <c r="J555" s="252"/>
      <c r="K555" s="252"/>
      <c r="L555" s="252"/>
      <c r="M555" s="251"/>
    </row>
    <row r="556" spans="2:13" s="264" customFormat="1" ht="18.75" customHeight="1" thickBot="1">
      <c r="B556" s="251">
        <v>39</v>
      </c>
      <c r="C556" s="252" t="s">
        <v>3175</v>
      </c>
      <c r="D556" s="252" t="s">
        <v>3176</v>
      </c>
      <c r="E556" s="252" t="s">
        <v>3177</v>
      </c>
      <c r="F556" s="260">
        <v>42957</v>
      </c>
      <c r="G556" s="252" t="s">
        <v>3016</v>
      </c>
      <c r="H556" s="251" t="s">
        <v>3178</v>
      </c>
      <c r="I556" s="252">
        <v>10</v>
      </c>
      <c r="J556" s="252"/>
      <c r="K556" s="252"/>
      <c r="L556" s="252"/>
      <c r="M556" s="251"/>
    </row>
    <row r="557" spans="2:13" s="264" customFormat="1" ht="33.6" customHeight="1" thickBot="1">
      <c r="B557" s="251">
        <v>40</v>
      </c>
      <c r="C557" s="252" t="s">
        <v>3179</v>
      </c>
      <c r="D557" s="252" t="s">
        <v>3180</v>
      </c>
      <c r="E557" s="252" t="s">
        <v>3181</v>
      </c>
      <c r="F557" s="260">
        <v>42989</v>
      </c>
      <c r="G557" s="252" t="s">
        <v>3016</v>
      </c>
      <c r="H557" s="251" t="s">
        <v>3182</v>
      </c>
      <c r="I557" s="252">
        <v>10</v>
      </c>
      <c r="J557" s="252"/>
      <c r="K557" s="252"/>
      <c r="L557" s="252"/>
      <c r="M557" s="251"/>
    </row>
    <row r="558" spans="2:13" s="264" customFormat="1" ht="39" customHeight="1" thickBot="1">
      <c r="B558" s="251">
        <v>41</v>
      </c>
      <c r="C558" s="252" t="s">
        <v>3183</v>
      </c>
      <c r="D558" s="252" t="s">
        <v>3184</v>
      </c>
      <c r="E558" s="252" t="s">
        <v>3152</v>
      </c>
      <c r="F558" s="260">
        <v>43012</v>
      </c>
      <c r="G558" s="252" t="s">
        <v>3016</v>
      </c>
      <c r="H558" s="251" t="s">
        <v>3185</v>
      </c>
      <c r="I558" s="252">
        <v>10</v>
      </c>
      <c r="J558" s="252"/>
      <c r="K558" s="252"/>
      <c r="L558" s="252"/>
      <c r="M558" s="251"/>
    </row>
    <row r="559" spans="2:13" s="264" customFormat="1" ht="43.5" customHeight="1" thickBot="1">
      <c r="B559" s="251">
        <v>42</v>
      </c>
      <c r="C559" s="252" t="s">
        <v>3186</v>
      </c>
      <c r="D559" s="252" t="s">
        <v>3187</v>
      </c>
      <c r="E559" s="252" t="s">
        <v>3188</v>
      </c>
      <c r="F559" s="260">
        <v>43053</v>
      </c>
      <c r="G559" s="252" t="s">
        <v>3016</v>
      </c>
      <c r="H559" s="251" t="s">
        <v>3189</v>
      </c>
      <c r="I559" s="252">
        <v>14</v>
      </c>
      <c r="J559" s="252"/>
      <c r="K559" s="252"/>
      <c r="L559" s="252"/>
      <c r="M559" s="251"/>
    </row>
    <row r="560" spans="2:13" s="264" customFormat="1" ht="21.75" customHeight="1" thickBot="1">
      <c r="B560" s="251">
        <v>43</v>
      </c>
      <c r="C560" s="252" t="s">
        <v>3190</v>
      </c>
      <c r="D560" s="252" t="s">
        <v>3191</v>
      </c>
      <c r="E560" s="252" t="s">
        <v>3192</v>
      </c>
      <c r="F560" s="260">
        <v>43091</v>
      </c>
      <c r="G560" s="252" t="s">
        <v>3016</v>
      </c>
      <c r="H560" s="251" t="s">
        <v>3193</v>
      </c>
      <c r="I560" s="252">
        <v>6</v>
      </c>
      <c r="J560" s="252"/>
      <c r="K560" s="252"/>
      <c r="L560" s="252"/>
      <c r="M560" s="251"/>
    </row>
    <row r="561" spans="2:13" s="264" customFormat="1" ht="21.75" customHeight="1" thickBot="1">
      <c r="B561" s="251">
        <v>44</v>
      </c>
      <c r="C561" s="252" t="s">
        <v>3194</v>
      </c>
      <c r="D561" s="252" t="s">
        <v>3195</v>
      </c>
      <c r="E561" s="252" t="s">
        <v>3196</v>
      </c>
      <c r="F561" s="260">
        <v>43196</v>
      </c>
      <c r="G561" s="252" t="s">
        <v>3016</v>
      </c>
      <c r="H561" s="251" t="s">
        <v>3197</v>
      </c>
      <c r="I561" s="252">
        <v>6</v>
      </c>
      <c r="J561" s="252"/>
      <c r="K561" s="252"/>
      <c r="L561" s="252"/>
      <c r="M561" s="251"/>
    </row>
    <row r="562" spans="2:13" s="264" customFormat="1" ht="36" customHeight="1" thickBot="1">
      <c r="B562" s="251">
        <v>45</v>
      </c>
      <c r="C562" s="252" t="s">
        <v>3198</v>
      </c>
      <c r="D562" s="252" t="s">
        <v>3199</v>
      </c>
      <c r="E562" s="252" t="s">
        <v>3200</v>
      </c>
      <c r="F562" s="260">
        <v>43186</v>
      </c>
      <c r="G562" s="252" t="s">
        <v>3016</v>
      </c>
      <c r="H562" s="251" t="s">
        <v>3201</v>
      </c>
      <c r="I562" s="252">
        <v>10</v>
      </c>
      <c r="J562" s="252"/>
      <c r="K562" s="252"/>
      <c r="L562" s="252"/>
      <c r="M562" s="251"/>
    </row>
    <row r="563" spans="2:13" s="264" customFormat="1" ht="32.25" customHeight="1" thickBot="1">
      <c r="B563" s="251">
        <v>46</v>
      </c>
      <c r="C563" s="252" t="s">
        <v>3202</v>
      </c>
      <c r="D563" s="252" t="s">
        <v>3203</v>
      </c>
      <c r="E563" s="252" t="s">
        <v>3204</v>
      </c>
      <c r="F563" s="260">
        <v>43216</v>
      </c>
      <c r="G563" s="252" t="s">
        <v>3016</v>
      </c>
      <c r="H563" s="251" t="s">
        <v>3205</v>
      </c>
      <c r="I563" s="252">
        <v>10</v>
      </c>
      <c r="J563" s="252"/>
      <c r="K563" s="252"/>
      <c r="L563" s="252"/>
      <c r="M563" s="251"/>
    </row>
    <row r="564" spans="2:13" s="264" customFormat="1" ht="30.75" customHeight="1" thickBot="1">
      <c r="B564" s="251">
        <v>47</v>
      </c>
      <c r="C564" s="252" t="s">
        <v>3206</v>
      </c>
      <c r="D564" s="252" t="s">
        <v>3207</v>
      </c>
      <c r="E564" s="252" t="s">
        <v>3208</v>
      </c>
      <c r="F564" s="260">
        <v>43216</v>
      </c>
      <c r="G564" s="252" t="s">
        <v>3016</v>
      </c>
      <c r="H564" s="251" t="s">
        <v>3209</v>
      </c>
      <c r="I564" s="252">
        <v>20</v>
      </c>
      <c r="J564" s="252"/>
      <c r="K564" s="252"/>
      <c r="L564" s="252"/>
      <c r="M564" s="251"/>
    </row>
    <row r="565" spans="2:13" s="264" customFormat="1" ht="18.75" customHeight="1" thickBot="1">
      <c r="B565" s="251">
        <v>48</v>
      </c>
      <c r="C565" s="252" t="s">
        <v>3210</v>
      </c>
      <c r="D565" s="252" t="s">
        <v>3211</v>
      </c>
      <c r="E565" s="252" t="s">
        <v>3212</v>
      </c>
      <c r="F565" s="260">
        <v>43229</v>
      </c>
      <c r="G565" s="252" t="s">
        <v>3016</v>
      </c>
      <c r="H565" s="251" t="s">
        <v>3213</v>
      </c>
      <c r="I565" s="252">
        <v>10</v>
      </c>
      <c r="J565" s="252"/>
      <c r="K565" s="252"/>
      <c r="L565" s="252"/>
      <c r="M565" s="251"/>
    </row>
    <row r="566" spans="2:13" s="264" customFormat="1" ht="18.75" customHeight="1" thickBot="1">
      <c r="B566" s="251">
        <v>49</v>
      </c>
      <c r="C566" s="252" t="s">
        <v>3214</v>
      </c>
      <c r="D566" s="252" t="s">
        <v>3215</v>
      </c>
      <c r="E566" s="252" t="s">
        <v>2354</v>
      </c>
      <c r="F566" s="260">
        <v>43252</v>
      </c>
      <c r="G566" s="252" t="s">
        <v>3016</v>
      </c>
      <c r="H566" s="251" t="s">
        <v>3216</v>
      </c>
      <c r="I566" s="252">
        <v>10</v>
      </c>
      <c r="J566" s="252"/>
      <c r="K566" s="252"/>
      <c r="L566" s="252"/>
      <c r="M566" s="251"/>
    </row>
    <row r="567" spans="2:13" s="264" customFormat="1" ht="45" customHeight="1" thickBot="1">
      <c r="B567" s="251">
        <v>50</v>
      </c>
      <c r="C567" s="252" t="s">
        <v>3217</v>
      </c>
      <c r="D567" s="252" t="s">
        <v>3218</v>
      </c>
      <c r="E567" s="252" t="s">
        <v>3219</v>
      </c>
      <c r="F567" s="260">
        <v>43399</v>
      </c>
      <c r="G567" s="252" t="s">
        <v>3016</v>
      </c>
      <c r="H567" s="251" t="s">
        <v>3220</v>
      </c>
      <c r="I567" s="252">
        <v>10</v>
      </c>
      <c r="J567" s="252"/>
      <c r="K567" s="252"/>
      <c r="L567" s="252"/>
      <c r="M567" s="251"/>
    </row>
    <row r="568" spans="2:13" s="264" customFormat="1" ht="27.75" customHeight="1" thickBot="1">
      <c r="B568" s="251">
        <v>51</v>
      </c>
      <c r="C568" s="252" t="s">
        <v>3221</v>
      </c>
      <c r="D568" s="252" t="s">
        <v>3222</v>
      </c>
      <c r="E568" s="252" t="s">
        <v>3223</v>
      </c>
      <c r="F568" s="260">
        <v>43440</v>
      </c>
      <c r="G568" s="252" t="s">
        <v>3016</v>
      </c>
      <c r="H568" s="251" t="s">
        <v>3224</v>
      </c>
      <c r="I568" s="252">
        <v>10</v>
      </c>
      <c r="J568" s="252"/>
      <c r="K568" s="252"/>
      <c r="L568" s="252"/>
      <c r="M568" s="251"/>
    </row>
    <row r="569" spans="2:13" s="264" customFormat="1" ht="27.75" customHeight="1" thickBot="1">
      <c r="B569" s="251">
        <v>52</v>
      </c>
      <c r="C569" s="252" t="s">
        <v>3225</v>
      </c>
      <c r="D569" s="252" t="s">
        <v>3226</v>
      </c>
      <c r="E569" s="252" t="s">
        <v>3227</v>
      </c>
      <c r="F569" s="260">
        <v>43465</v>
      </c>
      <c r="G569" s="252" t="s">
        <v>3016</v>
      </c>
      <c r="H569" s="251" t="s">
        <v>3228</v>
      </c>
      <c r="I569" s="252">
        <v>8</v>
      </c>
      <c r="J569" s="252"/>
      <c r="K569" s="252"/>
      <c r="L569" s="252"/>
      <c r="M569" s="251"/>
    </row>
    <row r="570" spans="2:13" s="264" customFormat="1" ht="69" customHeight="1" thickBot="1">
      <c r="B570" s="251">
        <v>53</v>
      </c>
      <c r="C570" s="252" t="s">
        <v>3229</v>
      </c>
      <c r="D570" s="252" t="s">
        <v>3230</v>
      </c>
      <c r="E570" s="252" t="s">
        <v>3231</v>
      </c>
      <c r="F570" s="260">
        <v>43465</v>
      </c>
      <c r="G570" s="252" t="s">
        <v>3016</v>
      </c>
      <c r="H570" s="251" t="s">
        <v>3232</v>
      </c>
      <c r="I570" s="252">
        <v>7</v>
      </c>
      <c r="J570" s="252" t="s">
        <v>3233</v>
      </c>
      <c r="K570" s="252" t="s">
        <v>3233</v>
      </c>
      <c r="L570" s="252"/>
      <c r="M570" s="251"/>
    </row>
    <row r="571" spans="2:13" s="264" customFormat="1" ht="30.75" customHeight="1" thickBot="1">
      <c r="B571" s="251">
        <v>54</v>
      </c>
      <c r="C571" s="252" t="s">
        <v>3234</v>
      </c>
      <c r="D571" s="252" t="s">
        <v>3235</v>
      </c>
      <c r="E571" s="252" t="s">
        <v>3236</v>
      </c>
      <c r="F571" s="260">
        <v>43523</v>
      </c>
      <c r="G571" s="252" t="s">
        <v>3016</v>
      </c>
      <c r="H571" s="251" t="s">
        <v>3237</v>
      </c>
      <c r="I571" s="252">
        <v>2</v>
      </c>
      <c r="J571" s="252"/>
      <c r="K571" s="252"/>
      <c r="L571" s="252"/>
      <c r="M571" s="251"/>
    </row>
    <row r="572" spans="2:13" s="264" customFormat="1" ht="37.5" customHeight="1" thickBot="1">
      <c r="B572" s="251">
        <v>55</v>
      </c>
      <c r="C572" s="252" t="s">
        <v>3238</v>
      </c>
      <c r="D572" s="252" t="s">
        <v>3239</v>
      </c>
      <c r="E572" s="252" t="s">
        <v>3240</v>
      </c>
      <c r="F572" s="260">
        <v>43566</v>
      </c>
      <c r="G572" s="252" t="s">
        <v>3016</v>
      </c>
      <c r="H572" s="251" t="s">
        <v>3017</v>
      </c>
      <c r="I572" s="252">
        <v>4</v>
      </c>
      <c r="J572" s="252"/>
      <c r="K572" s="252"/>
      <c r="L572" s="252"/>
      <c r="M572" s="251"/>
    </row>
    <row r="573" spans="2:13" s="264" customFormat="1" ht="21.75" customHeight="1" thickBot="1">
      <c r="B573" s="251">
        <v>56</v>
      </c>
      <c r="C573" s="252" t="s">
        <v>3241</v>
      </c>
      <c r="D573" s="252" t="s">
        <v>3242</v>
      </c>
      <c r="E573" s="252" t="s">
        <v>3243</v>
      </c>
      <c r="F573" s="260">
        <v>43573</v>
      </c>
      <c r="G573" s="252" t="s">
        <v>3016</v>
      </c>
      <c r="H573" s="251" t="s">
        <v>3213</v>
      </c>
      <c r="I573" s="252">
        <v>10</v>
      </c>
      <c r="J573" s="252"/>
      <c r="K573" s="252"/>
      <c r="L573" s="252"/>
      <c r="M573" s="251"/>
    </row>
    <row r="574" spans="2:13" s="264" customFormat="1" ht="45" customHeight="1" thickBot="1">
      <c r="B574" s="251">
        <v>57</v>
      </c>
      <c r="C574" s="252" t="s">
        <v>3244</v>
      </c>
      <c r="D574" s="252" t="s">
        <v>3245</v>
      </c>
      <c r="E574" s="252" t="s">
        <v>3246</v>
      </c>
      <c r="F574" s="260">
        <v>43705</v>
      </c>
      <c r="G574" s="252" t="s">
        <v>3016</v>
      </c>
      <c r="H574" s="251" t="s">
        <v>3247</v>
      </c>
      <c r="I574" s="252">
        <v>10</v>
      </c>
      <c r="J574" s="252"/>
      <c r="K574" s="252"/>
      <c r="L574" s="252"/>
      <c r="M574" s="251"/>
    </row>
    <row r="575" spans="2:13" s="264" customFormat="1" ht="21.75" customHeight="1" thickBot="1">
      <c r="B575" s="251">
        <v>58</v>
      </c>
      <c r="C575" s="252" t="s">
        <v>3248</v>
      </c>
      <c r="D575" s="252" t="s">
        <v>3249</v>
      </c>
      <c r="E575" s="252" t="s">
        <v>3250</v>
      </c>
      <c r="F575" s="260">
        <v>43705</v>
      </c>
      <c r="G575" s="252" t="s">
        <v>3016</v>
      </c>
      <c r="H575" s="251" t="s">
        <v>3251</v>
      </c>
      <c r="I575" s="252">
        <v>9</v>
      </c>
      <c r="J575" s="252"/>
      <c r="K575" s="252"/>
      <c r="L575" s="252"/>
      <c r="M575" s="251"/>
    </row>
    <row r="576" spans="2:13" s="264" customFormat="1" ht="28.5" customHeight="1" thickBot="1">
      <c r="B576" s="251">
        <v>59</v>
      </c>
      <c r="C576" s="252" t="s">
        <v>3252</v>
      </c>
      <c r="D576" s="252" t="s">
        <v>3253</v>
      </c>
      <c r="E576" s="252" t="s">
        <v>3254</v>
      </c>
      <c r="F576" s="260">
        <v>43759</v>
      </c>
      <c r="G576" s="252" t="s">
        <v>3016</v>
      </c>
      <c r="H576" s="251" t="s">
        <v>3255</v>
      </c>
      <c r="I576" s="252">
        <v>8</v>
      </c>
      <c r="J576" s="252"/>
      <c r="K576" s="252"/>
      <c r="L576" s="252"/>
      <c r="M576" s="251"/>
    </row>
    <row r="577" spans="2:13" s="264" customFormat="1" ht="21.75" customHeight="1" thickBot="1">
      <c r="B577" s="251">
        <v>60</v>
      </c>
      <c r="C577" s="252" t="s">
        <v>3256</v>
      </c>
      <c r="D577" s="252" t="s">
        <v>3222</v>
      </c>
      <c r="E577" s="252" t="s">
        <v>3257</v>
      </c>
      <c r="F577" s="260">
        <v>43788</v>
      </c>
      <c r="G577" s="252" t="s">
        <v>3016</v>
      </c>
      <c r="H577" s="251" t="s">
        <v>3258</v>
      </c>
      <c r="I577" s="252">
        <v>10</v>
      </c>
      <c r="J577" s="252"/>
      <c r="K577" s="252"/>
      <c r="L577" s="252"/>
      <c r="M577" s="251"/>
    </row>
    <row r="578" spans="2:13" s="264" customFormat="1" ht="39.75" customHeight="1" thickBot="1">
      <c r="B578" s="251">
        <v>61</v>
      </c>
      <c r="C578" s="252" t="s">
        <v>3259</v>
      </c>
      <c r="D578" s="252" t="s">
        <v>3260</v>
      </c>
      <c r="E578" s="252" t="s">
        <v>3261</v>
      </c>
      <c r="F578" s="260">
        <v>43894</v>
      </c>
      <c r="G578" s="252" t="s">
        <v>3016</v>
      </c>
      <c r="H578" s="251" t="s">
        <v>3262</v>
      </c>
      <c r="I578" s="252">
        <v>12</v>
      </c>
      <c r="J578" s="252"/>
      <c r="K578" s="252"/>
      <c r="L578" s="252"/>
      <c r="M578" s="251"/>
    </row>
    <row r="579" spans="2:13" s="264" customFormat="1" ht="21.75" customHeight="1" thickBot="1">
      <c r="B579" s="251">
        <v>62</v>
      </c>
      <c r="C579" s="252" t="s">
        <v>3241</v>
      </c>
      <c r="D579" s="252" t="s">
        <v>3263</v>
      </c>
      <c r="E579" s="252" t="s">
        <v>3264</v>
      </c>
      <c r="F579" s="260">
        <v>43910</v>
      </c>
      <c r="G579" s="252" t="s">
        <v>3016</v>
      </c>
      <c r="H579" s="251" t="s">
        <v>3265</v>
      </c>
      <c r="I579" s="252">
        <v>10</v>
      </c>
      <c r="J579" s="252"/>
      <c r="K579" s="252"/>
      <c r="L579" s="252"/>
      <c r="M579" s="251"/>
    </row>
    <row r="580" spans="2:13" s="264" customFormat="1" ht="21.75" customHeight="1" thickBot="1">
      <c r="B580" s="251">
        <v>63</v>
      </c>
      <c r="C580" s="252" t="s">
        <v>3266</v>
      </c>
      <c r="D580" s="252" t="s">
        <v>3267</v>
      </c>
      <c r="E580" s="252" t="s">
        <v>3268</v>
      </c>
      <c r="F580" s="260">
        <v>44273</v>
      </c>
      <c r="G580" s="252" t="s">
        <v>3016</v>
      </c>
      <c r="H580" s="251" t="s">
        <v>3269</v>
      </c>
      <c r="I580" s="252">
        <v>2</v>
      </c>
      <c r="J580" s="252"/>
      <c r="K580" s="252"/>
      <c r="L580" s="252"/>
      <c r="M580" s="251"/>
    </row>
    <row r="581" spans="2:13" s="264" customFormat="1" ht="31.5" customHeight="1" thickBot="1">
      <c r="B581" s="251">
        <v>64</v>
      </c>
      <c r="C581" s="252" t="s">
        <v>3202</v>
      </c>
      <c r="D581" s="252" t="s">
        <v>3270</v>
      </c>
      <c r="E581" s="252" t="s">
        <v>3271</v>
      </c>
      <c r="F581" s="260">
        <v>44274</v>
      </c>
      <c r="G581" s="252" t="s">
        <v>3016</v>
      </c>
      <c r="H581" s="251" t="s">
        <v>3216</v>
      </c>
      <c r="I581" s="252">
        <v>10</v>
      </c>
      <c r="J581" s="252"/>
      <c r="K581" s="252"/>
      <c r="L581" s="252"/>
      <c r="M581" s="251"/>
    </row>
    <row r="582" spans="2:13" s="264" customFormat="1" ht="31.5" customHeight="1" thickBot="1">
      <c r="B582" s="251">
        <v>65</v>
      </c>
      <c r="C582" s="252" t="s">
        <v>3272</v>
      </c>
      <c r="D582" s="252" t="s">
        <v>3273</v>
      </c>
      <c r="E582" s="252" t="s">
        <v>3274</v>
      </c>
      <c r="F582" s="260">
        <v>44287</v>
      </c>
      <c r="G582" s="252" t="s">
        <v>3016</v>
      </c>
      <c r="H582" s="251" t="s">
        <v>3275</v>
      </c>
      <c r="I582" s="252">
        <v>5</v>
      </c>
      <c r="J582" s="252"/>
      <c r="K582" s="252"/>
      <c r="L582" s="252"/>
      <c r="M582" s="251"/>
    </row>
    <row r="583" spans="2:13" s="264" customFormat="1" ht="57.75" customHeight="1" thickBot="1">
      <c r="B583" s="251">
        <v>66</v>
      </c>
      <c r="C583" s="252" t="s">
        <v>3276</v>
      </c>
      <c r="D583" s="252" t="s">
        <v>3277</v>
      </c>
      <c r="E583" s="252" t="s">
        <v>3278</v>
      </c>
      <c r="F583" s="260">
        <v>44491</v>
      </c>
      <c r="G583" s="252" t="s">
        <v>3016</v>
      </c>
      <c r="H583" s="251" t="s">
        <v>3279</v>
      </c>
      <c r="I583" s="252">
        <v>0.85</v>
      </c>
      <c r="J583" s="252"/>
      <c r="K583" s="252"/>
      <c r="L583" s="252"/>
      <c r="M583" s="251"/>
    </row>
    <row r="584" spans="2:13" s="264" customFormat="1" ht="41.25" customHeight="1" thickBot="1">
      <c r="B584" s="251">
        <v>67</v>
      </c>
      <c r="C584" s="252" t="s">
        <v>3280</v>
      </c>
      <c r="D584" s="252" t="s">
        <v>3281</v>
      </c>
      <c r="E584" s="252" t="s">
        <v>3282</v>
      </c>
      <c r="F584" s="260">
        <v>44587</v>
      </c>
      <c r="G584" s="252" t="s">
        <v>3016</v>
      </c>
      <c r="H584" s="251" t="s">
        <v>3283</v>
      </c>
      <c r="I584" s="252">
        <v>10</v>
      </c>
      <c r="J584" s="252"/>
      <c r="K584" s="252"/>
      <c r="L584" s="252"/>
      <c r="M584" s="251"/>
    </row>
    <row r="585" spans="2:13" s="264" customFormat="1" ht="41.25" customHeight="1" thickBot="1">
      <c r="B585" s="251">
        <v>68</v>
      </c>
      <c r="C585" s="252" t="s">
        <v>3284</v>
      </c>
      <c r="D585" s="252" t="s">
        <v>3285</v>
      </c>
      <c r="E585" s="252" t="s">
        <v>3286</v>
      </c>
      <c r="F585" s="260">
        <v>44595</v>
      </c>
      <c r="G585" s="252" t="s">
        <v>3016</v>
      </c>
      <c r="H585" s="251" t="s">
        <v>3287</v>
      </c>
      <c r="I585" s="252">
        <v>10</v>
      </c>
      <c r="J585" s="252"/>
      <c r="K585" s="252"/>
      <c r="L585" s="252"/>
      <c r="M585" s="251"/>
    </row>
    <row r="586" spans="2:13" s="264" customFormat="1" ht="45.75" customHeight="1" thickBot="1">
      <c r="B586" s="251">
        <v>69</v>
      </c>
      <c r="C586" s="252" t="s">
        <v>3288</v>
      </c>
      <c r="D586" s="252" t="s">
        <v>3289</v>
      </c>
      <c r="E586" s="252" t="s">
        <v>3290</v>
      </c>
      <c r="F586" s="260">
        <v>44649</v>
      </c>
      <c r="G586" s="252" t="s">
        <v>3291</v>
      </c>
      <c r="H586" s="251" t="s">
        <v>3292</v>
      </c>
      <c r="I586" s="252">
        <v>10</v>
      </c>
      <c r="J586" s="252"/>
      <c r="K586" s="252"/>
      <c r="L586" s="252"/>
      <c r="M586" s="251"/>
    </row>
    <row r="587" spans="2:13" s="264" customFormat="1" ht="41.25" customHeight="1" thickBot="1">
      <c r="B587" s="251">
        <v>70</v>
      </c>
      <c r="C587" s="252" t="s">
        <v>3293</v>
      </c>
      <c r="D587" s="252" t="s">
        <v>3294</v>
      </c>
      <c r="E587" s="252" t="s">
        <v>3295</v>
      </c>
      <c r="F587" s="260">
        <v>44738</v>
      </c>
      <c r="G587" s="252" t="s">
        <v>3016</v>
      </c>
      <c r="H587" s="251" t="s">
        <v>3296</v>
      </c>
      <c r="I587" s="252">
        <v>9</v>
      </c>
      <c r="J587" s="252"/>
      <c r="K587" s="252"/>
      <c r="L587" s="252"/>
      <c r="M587" s="251"/>
    </row>
    <row r="588" spans="2:13" s="264" customFormat="1" ht="41.25" customHeight="1" thickBot="1">
      <c r="B588" s="251">
        <v>71</v>
      </c>
      <c r="C588" s="252" t="s">
        <v>3297</v>
      </c>
      <c r="D588" s="252" t="s">
        <v>3298</v>
      </c>
      <c r="E588" s="252" t="s">
        <v>3299</v>
      </c>
      <c r="F588" s="260">
        <v>44858</v>
      </c>
      <c r="G588" s="252" t="s">
        <v>3016</v>
      </c>
      <c r="H588" s="251" t="s">
        <v>3300</v>
      </c>
      <c r="I588" s="252">
        <v>4.95</v>
      </c>
      <c r="J588" s="252"/>
      <c r="K588" s="252"/>
      <c r="L588" s="252"/>
      <c r="M588" s="251"/>
    </row>
    <row r="589" spans="2:13" s="264" customFormat="1" ht="41.25" customHeight="1" thickBot="1">
      <c r="B589" s="251">
        <v>72</v>
      </c>
      <c r="C589" s="252" t="s">
        <v>3297</v>
      </c>
      <c r="D589" s="252" t="s">
        <v>3301</v>
      </c>
      <c r="E589" s="252" t="s">
        <v>3302</v>
      </c>
      <c r="F589" s="260">
        <v>44858</v>
      </c>
      <c r="G589" s="252" t="s">
        <v>3016</v>
      </c>
      <c r="H589" s="251" t="s">
        <v>3303</v>
      </c>
      <c r="I589" s="252">
        <v>1.7</v>
      </c>
      <c r="J589" s="252"/>
      <c r="K589" s="252"/>
      <c r="L589" s="252"/>
      <c r="M589" s="251"/>
    </row>
    <row r="590" spans="2:13" s="264" customFormat="1" ht="31.5" customHeight="1">
      <c r="B590" s="261"/>
      <c r="C590" s="266"/>
      <c r="F590" s="272"/>
    </row>
    <row r="591" spans="2:13" ht="13.9">
      <c r="C591" s="271" t="s">
        <v>3304</v>
      </c>
    </row>
    <row r="592" spans="2:13" ht="41.45">
      <c r="B592" s="243" t="s">
        <v>1453</v>
      </c>
      <c r="C592" s="244" t="s">
        <v>1454</v>
      </c>
      <c r="D592" s="244" t="s">
        <v>3305</v>
      </c>
      <c r="E592" s="259" t="s">
        <v>3306</v>
      </c>
      <c r="F592" s="244" t="s">
        <v>1457</v>
      </c>
      <c r="G592" s="244" t="s">
        <v>1458</v>
      </c>
      <c r="H592" s="243" t="s">
        <v>3307</v>
      </c>
      <c r="I592" s="244" t="s">
        <v>3308</v>
      </c>
      <c r="J592" s="244" t="s">
        <v>816</v>
      </c>
      <c r="K592" s="244" t="s">
        <v>816</v>
      </c>
      <c r="L592" s="261"/>
    </row>
    <row r="593" spans="2:13" ht="52.5" customHeight="1">
      <c r="B593" s="251">
        <v>1</v>
      </c>
      <c r="C593" s="252" t="s">
        <v>3309</v>
      </c>
      <c r="D593" s="252" t="s">
        <v>3310</v>
      </c>
      <c r="E593" s="260">
        <v>32596</v>
      </c>
      <c r="F593" s="252" t="s">
        <v>1467</v>
      </c>
      <c r="G593" s="252" t="s">
        <v>3311</v>
      </c>
      <c r="H593" s="251">
        <v>191.4</v>
      </c>
      <c r="I593" s="252"/>
      <c r="J593" s="252" t="s">
        <v>3312</v>
      </c>
      <c r="K593" s="252"/>
      <c r="L593" s="261"/>
    </row>
    <row r="594" spans="2:13" ht="32.25" customHeight="1">
      <c r="B594" s="251">
        <v>2</v>
      </c>
      <c r="C594" s="252" t="s">
        <v>3313</v>
      </c>
      <c r="D594" s="252" t="s">
        <v>3314</v>
      </c>
      <c r="E594" s="260">
        <v>33180</v>
      </c>
      <c r="F594" s="252" t="s">
        <v>3315</v>
      </c>
      <c r="G594" s="252" t="s">
        <v>3316</v>
      </c>
      <c r="H594" s="251">
        <v>8.85</v>
      </c>
      <c r="I594" s="252"/>
      <c r="J594" s="252"/>
      <c r="K594" s="252"/>
      <c r="L594" s="261"/>
    </row>
    <row r="595" spans="2:13" ht="29.25" customHeight="1">
      <c r="B595" s="251">
        <v>3</v>
      </c>
      <c r="C595" s="252" t="s">
        <v>3317</v>
      </c>
      <c r="D595" s="252" t="s">
        <v>3318</v>
      </c>
      <c r="E595" s="260">
        <v>34547</v>
      </c>
      <c r="F595" s="252" t="s">
        <v>1467</v>
      </c>
      <c r="G595" s="252" t="s">
        <v>3319</v>
      </c>
      <c r="H595" s="251">
        <v>302.60000000000002</v>
      </c>
      <c r="I595" s="252"/>
      <c r="J595" s="252"/>
      <c r="K595" s="252"/>
      <c r="L595" s="261"/>
    </row>
    <row r="596" spans="2:13" ht="24.75" customHeight="1">
      <c r="B596" s="251">
        <v>4</v>
      </c>
      <c r="C596" s="252" t="s">
        <v>3320</v>
      </c>
      <c r="D596" s="252" t="s">
        <v>3321</v>
      </c>
      <c r="E596" s="260">
        <v>34663</v>
      </c>
      <c r="F596" s="252" t="s">
        <v>3315</v>
      </c>
      <c r="G596" s="252" t="s">
        <v>981</v>
      </c>
      <c r="H596" s="251">
        <v>2.0099999999999998</v>
      </c>
      <c r="I596" s="252"/>
      <c r="J596" s="252"/>
      <c r="K596" s="252"/>
      <c r="L596" s="261"/>
    </row>
    <row r="597" spans="2:13" ht="30" customHeight="1">
      <c r="B597" s="251">
        <v>5</v>
      </c>
      <c r="C597" s="252" t="s">
        <v>3322</v>
      </c>
      <c r="D597" s="252" t="s">
        <v>3323</v>
      </c>
      <c r="E597" s="260">
        <v>35580</v>
      </c>
      <c r="F597" s="252" t="s">
        <v>1467</v>
      </c>
      <c r="G597" s="252" t="s">
        <v>3324</v>
      </c>
      <c r="H597" s="251">
        <v>100</v>
      </c>
      <c r="I597" s="252"/>
      <c r="J597" s="252" t="s">
        <v>3325</v>
      </c>
      <c r="K597" s="252"/>
      <c r="L597" s="261"/>
      <c r="M597" s="264"/>
    </row>
    <row r="598" spans="2:13" s="264" customFormat="1" ht="39" customHeight="1">
      <c r="B598" s="251">
        <v>6</v>
      </c>
      <c r="C598" s="252" t="s">
        <v>3326</v>
      </c>
      <c r="D598" s="252" t="s">
        <v>3327</v>
      </c>
      <c r="E598" s="260">
        <v>35779</v>
      </c>
      <c r="F598" s="252" t="s">
        <v>1467</v>
      </c>
      <c r="G598" s="252" t="s">
        <v>3328</v>
      </c>
      <c r="H598" s="251">
        <v>113</v>
      </c>
      <c r="I598" s="252"/>
      <c r="J598" s="252" t="s">
        <v>3329</v>
      </c>
      <c r="K598" s="252"/>
      <c r="L598" s="261"/>
    </row>
    <row r="599" spans="2:13" s="264" customFormat="1" ht="54" customHeight="1">
      <c r="B599" s="251">
        <v>7</v>
      </c>
      <c r="C599" s="252" t="s">
        <v>3330</v>
      </c>
      <c r="D599" s="252" t="s">
        <v>3331</v>
      </c>
      <c r="E599" s="260">
        <v>36356</v>
      </c>
      <c r="F599" s="252" t="s">
        <v>1467</v>
      </c>
      <c r="G599" s="252" t="s">
        <v>3332</v>
      </c>
      <c r="H599" s="251">
        <v>372.08199999999999</v>
      </c>
      <c r="I599" s="252"/>
      <c r="J599" s="252" t="s">
        <v>3333</v>
      </c>
      <c r="K599" s="252"/>
      <c r="L599" s="261"/>
    </row>
    <row r="600" spans="2:13" s="264" customFormat="1" ht="69">
      <c r="B600" s="251">
        <v>8</v>
      </c>
      <c r="C600" s="252" t="s">
        <v>3334</v>
      </c>
      <c r="D600" s="252" t="s">
        <v>3335</v>
      </c>
      <c r="E600" s="260">
        <v>36376</v>
      </c>
      <c r="F600" s="252" t="s">
        <v>1467</v>
      </c>
      <c r="G600" s="252" t="s">
        <v>3336</v>
      </c>
      <c r="H600" s="251">
        <v>199.8</v>
      </c>
      <c r="I600" s="252"/>
      <c r="J600" s="252" t="s">
        <v>3337</v>
      </c>
      <c r="K600" s="252" t="s">
        <v>3338</v>
      </c>
      <c r="L600" s="261"/>
    </row>
    <row r="601" spans="2:13" s="264" customFormat="1" ht="92.25" customHeight="1">
      <c r="B601" s="251">
        <v>9</v>
      </c>
      <c r="C601" s="252" t="s">
        <v>3339</v>
      </c>
      <c r="D601" s="252" t="s">
        <v>3340</v>
      </c>
      <c r="E601" s="260">
        <v>31033</v>
      </c>
      <c r="F601" s="252" t="s">
        <v>1467</v>
      </c>
      <c r="G601" s="252" t="s">
        <v>1231</v>
      </c>
      <c r="H601" s="251">
        <v>387.2</v>
      </c>
      <c r="I601" s="252"/>
      <c r="J601" s="252" t="s">
        <v>3341</v>
      </c>
      <c r="K601" s="252" t="s">
        <v>3342</v>
      </c>
      <c r="L601" s="261"/>
    </row>
    <row r="602" spans="2:13" s="264" customFormat="1" ht="92.25" customHeight="1">
      <c r="B602" s="251">
        <v>10</v>
      </c>
      <c r="C602" s="252" t="s">
        <v>3343</v>
      </c>
      <c r="D602" s="252" t="s">
        <v>3344</v>
      </c>
      <c r="E602" s="260">
        <v>36581</v>
      </c>
      <c r="F602" s="252" t="s">
        <v>1467</v>
      </c>
      <c r="G602" s="252" t="s">
        <v>3345</v>
      </c>
      <c r="H602" s="251">
        <v>211.98</v>
      </c>
      <c r="I602" s="252"/>
      <c r="J602" s="252"/>
      <c r="K602" s="252" t="s">
        <v>3346</v>
      </c>
      <c r="L602" s="261"/>
      <c r="M602" s="267"/>
    </row>
    <row r="603" spans="2:13" s="267" customFormat="1" ht="55.15">
      <c r="B603" s="251">
        <v>11</v>
      </c>
      <c r="C603" s="252" t="s">
        <v>3347</v>
      </c>
      <c r="D603" s="252" t="s">
        <v>3348</v>
      </c>
      <c r="E603" s="260">
        <v>40989</v>
      </c>
      <c r="F603" s="252" t="s">
        <v>1467</v>
      </c>
      <c r="G603" s="252" t="s">
        <v>3349</v>
      </c>
      <c r="H603" s="251">
        <v>16.103000000000002</v>
      </c>
      <c r="I603" s="252"/>
      <c r="J603" s="252" t="s">
        <v>3350</v>
      </c>
      <c r="K603" s="252"/>
      <c r="L603" s="261"/>
      <c r="M603" s="261"/>
    </row>
    <row r="604" spans="2:13" ht="27.6">
      <c r="B604" s="251">
        <v>12</v>
      </c>
      <c r="C604" s="252" t="s">
        <v>3351</v>
      </c>
      <c r="D604" s="252" t="s">
        <v>3352</v>
      </c>
      <c r="E604" s="260">
        <v>41124</v>
      </c>
      <c r="F604" s="252" t="s">
        <v>1467</v>
      </c>
      <c r="G604" s="252" t="s">
        <v>823</v>
      </c>
      <c r="H604" s="251">
        <v>99.944000000000003</v>
      </c>
      <c r="I604" s="252"/>
      <c r="J604" s="252"/>
      <c r="K604" s="252"/>
      <c r="L604" s="261"/>
    </row>
    <row r="605" spans="2:13" ht="69">
      <c r="B605" s="251">
        <v>13</v>
      </c>
      <c r="C605" s="252" t="s">
        <v>3353</v>
      </c>
      <c r="D605" s="252" t="s">
        <v>3354</v>
      </c>
      <c r="E605" s="260">
        <v>41263</v>
      </c>
      <c r="F605" s="252" t="s">
        <v>1467</v>
      </c>
      <c r="G605" s="252" t="s">
        <v>3355</v>
      </c>
      <c r="H605" s="251">
        <v>40</v>
      </c>
      <c r="I605" s="252"/>
      <c r="J605" s="252" t="s">
        <v>3356</v>
      </c>
      <c r="K605" s="252"/>
      <c r="L605" s="261"/>
    </row>
    <row r="606" spans="2:13" ht="55.15">
      <c r="B606" s="251">
        <v>14</v>
      </c>
      <c r="C606" s="252" t="s">
        <v>682</v>
      </c>
      <c r="D606" s="252" t="s">
        <v>3357</v>
      </c>
      <c r="E606" s="260">
        <v>41403</v>
      </c>
      <c r="F606" s="252" t="s">
        <v>1467</v>
      </c>
      <c r="G606" s="252" t="s">
        <v>3358</v>
      </c>
      <c r="H606" s="251">
        <v>148</v>
      </c>
      <c r="I606" s="252"/>
      <c r="J606" s="252" t="s">
        <v>3359</v>
      </c>
      <c r="K606" s="252"/>
      <c r="L606" s="261"/>
    </row>
    <row r="607" spans="2:13" ht="41.45">
      <c r="B607" s="251">
        <v>15</v>
      </c>
      <c r="C607" s="252" t="s">
        <v>3360</v>
      </c>
      <c r="D607" s="252" t="s">
        <v>3361</v>
      </c>
      <c r="E607" s="260">
        <v>41683</v>
      </c>
      <c r="F607" s="252" t="s">
        <v>1467</v>
      </c>
      <c r="G607" s="252" t="s">
        <v>3362</v>
      </c>
      <c r="H607" s="251">
        <v>250</v>
      </c>
      <c r="I607" s="252"/>
      <c r="J607" s="252" t="s">
        <v>3363</v>
      </c>
      <c r="K607" s="252"/>
      <c r="L607" s="261"/>
    </row>
    <row r="608" spans="2:13" ht="13.9">
      <c r="B608" s="251">
        <v>16</v>
      </c>
      <c r="C608" s="252" t="s">
        <v>3364</v>
      </c>
      <c r="D608" s="252" t="s">
        <v>3365</v>
      </c>
      <c r="E608" s="260">
        <v>41683</v>
      </c>
      <c r="F608" s="252" t="s">
        <v>1467</v>
      </c>
      <c r="G608" s="252" t="s">
        <v>3366</v>
      </c>
      <c r="H608" s="251">
        <v>75</v>
      </c>
      <c r="I608" s="252"/>
      <c r="J608" s="252"/>
      <c r="K608" s="252"/>
      <c r="L608" s="261"/>
    </row>
    <row r="609" spans="2:13" ht="13.9">
      <c r="B609" s="251">
        <v>17</v>
      </c>
      <c r="C609" s="252" t="s">
        <v>3367</v>
      </c>
      <c r="D609" s="252" t="s">
        <v>3368</v>
      </c>
      <c r="E609" s="260">
        <v>41803</v>
      </c>
      <c r="F609" s="252" t="s">
        <v>1467</v>
      </c>
      <c r="G609" s="252" t="s">
        <v>3369</v>
      </c>
      <c r="H609" s="251">
        <v>52</v>
      </c>
      <c r="I609" s="252"/>
      <c r="J609" s="252"/>
      <c r="K609" s="252"/>
      <c r="L609" s="261"/>
    </row>
    <row r="610" spans="2:13" ht="13.9">
      <c r="B610" s="251">
        <v>18</v>
      </c>
      <c r="C610" s="252" t="s">
        <v>16</v>
      </c>
      <c r="D610" s="252" t="s">
        <v>3370</v>
      </c>
      <c r="E610" s="260">
        <v>42216</v>
      </c>
      <c r="F610" s="252" t="s">
        <v>1467</v>
      </c>
      <c r="G610" s="252" t="s">
        <v>1306</v>
      </c>
      <c r="H610" s="251">
        <v>135.69999999999999</v>
      </c>
      <c r="I610" s="252"/>
      <c r="J610" s="252"/>
      <c r="K610" s="252"/>
      <c r="L610" s="261"/>
    </row>
    <row r="611" spans="2:13" ht="48.6" customHeight="1">
      <c r="B611" s="251">
        <v>19</v>
      </c>
      <c r="C611" s="252" t="s">
        <v>3371</v>
      </c>
      <c r="D611" s="252" t="s">
        <v>3372</v>
      </c>
      <c r="E611" s="260">
        <v>43700</v>
      </c>
      <c r="F611" s="252" t="s">
        <v>3373</v>
      </c>
      <c r="G611" s="252" t="s">
        <v>3374</v>
      </c>
      <c r="H611" s="251">
        <v>100</v>
      </c>
      <c r="I611" s="252"/>
      <c r="J611" s="252"/>
      <c r="K611" s="252" t="s">
        <v>3375</v>
      </c>
      <c r="L611" s="261"/>
    </row>
    <row r="612" spans="2:13" ht="13.9">
      <c r="B612" s="251">
        <v>20</v>
      </c>
      <c r="C612" s="252" t="s">
        <v>1938</v>
      </c>
      <c r="D612" s="252" t="s">
        <v>3376</v>
      </c>
      <c r="E612" s="260">
        <v>44505</v>
      </c>
      <c r="F612" s="252" t="s">
        <v>2978</v>
      </c>
      <c r="G612" s="252" t="s">
        <v>3377</v>
      </c>
      <c r="H612" s="251">
        <v>150</v>
      </c>
      <c r="I612" s="252"/>
      <c r="J612" s="252"/>
      <c r="K612" s="252"/>
      <c r="L612" s="261"/>
    </row>
    <row r="613" spans="2:13" ht="13.9">
      <c r="B613" s="251">
        <v>21</v>
      </c>
      <c r="C613" s="252" t="s">
        <v>3378</v>
      </c>
      <c r="D613" s="252" t="s">
        <v>3379</v>
      </c>
      <c r="E613" s="260">
        <v>44505</v>
      </c>
      <c r="F613" s="252" t="s">
        <v>3373</v>
      </c>
      <c r="G613" s="252" t="s">
        <v>3380</v>
      </c>
      <c r="H613" s="251" t="s">
        <v>3381</v>
      </c>
      <c r="I613" s="252"/>
      <c r="J613" s="252"/>
      <c r="K613" s="252"/>
      <c r="L613" s="261"/>
    </row>
    <row r="614" spans="2:13" ht="13.9">
      <c r="B614" s="251">
        <v>22</v>
      </c>
      <c r="C614" s="252" t="s">
        <v>432</v>
      </c>
      <c r="D614" s="252" t="s">
        <v>3382</v>
      </c>
      <c r="E614" s="260">
        <v>44644</v>
      </c>
      <c r="F614" s="252" t="s">
        <v>1467</v>
      </c>
      <c r="G614" s="252" t="s">
        <v>3383</v>
      </c>
      <c r="H614" s="251">
        <v>34.200000000000003</v>
      </c>
      <c r="I614" s="252"/>
      <c r="J614" s="252"/>
      <c r="K614" s="252"/>
      <c r="L614" s="261"/>
    </row>
    <row r="615" spans="2:13" ht="13.9">
      <c r="B615" s="251"/>
      <c r="C615" s="252"/>
      <c r="D615" s="252"/>
      <c r="E615" s="252"/>
      <c r="F615" s="252"/>
      <c r="G615" s="252"/>
      <c r="H615" s="251"/>
      <c r="I615" s="252"/>
      <c r="J615" s="252"/>
      <c r="K615" s="252"/>
    </row>
    <row r="616" spans="2:13" ht="31.5" customHeight="1">
      <c r="B616" s="396" t="s">
        <v>3384</v>
      </c>
      <c r="C616" s="396"/>
      <c r="D616" s="396"/>
      <c r="E616" s="396"/>
      <c r="F616" s="396"/>
      <c r="G616" s="396"/>
      <c r="H616" s="396"/>
      <c r="I616" s="396"/>
      <c r="J616" s="396"/>
      <c r="K616" s="396"/>
    </row>
    <row r="617" spans="2:13" ht="5.25" customHeight="1">
      <c r="B617" s="395"/>
      <c r="C617" s="395"/>
      <c r="D617" s="395"/>
      <c r="E617" s="395"/>
      <c r="F617" s="395"/>
      <c r="G617" s="395"/>
      <c r="H617" s="395"/>
      <c r="I617" s="395"/>
      <c r="J617" s="395"/>
      <c r="K617" s="395"/>
    </row>
    <row r="618" spans="2:13" ht="32.25" customHeight="1">
      <c r="B618" s="243" t="s">
        <v>1453</v>
      </c>
      <c r="C618" s="244" t="s">
        <v>1454</v>
      </c>
      <c r="D618" s="244" t="s">
        <v>3009</v>
      </c>
      <c r="E618" s="244" t="s">
        <v>3010</v>
      </c>
      <c r="F618" s="244" t="s">
        <v>3011</v>
      </c>
      <c r="G618" s="244" t="s">
        <v>1457</v>
      </c>
      <c r="H618" s="243" t="s">
        <v>3385</v>
      </c>
      <c r="I618" s="244" t="s">
        <v>2831</v>
      </c>
      <c r="J618" s="244" t="s">
        <v>1461</v>
      </c>
      <c r="K618" s="244" t="s">
        <v>1463</v>
      </c>
      <c r="L618" s="243" t="s">
        <v>816</v>
      </c>
      <c r="M618" s="244" t="s">
        <v>3386</v>
      </c>
    </row>
    <row r="619" spans="2:13" ht="55.15">
      <c r="B619" s="251">
        <v>1</v>
      </c>
      <c r="C619" s="252" t="s">
        <v>2895</v>
      </c>
      <c r="D619" s="252" t="s">
        <v>3387</v>
      </c>
      <c r="E619" s="252" t="s">
        <v>3388</v>
      </c>
      <c r="F619" s="260">
        <v>39813</v>
      </c>
      <c r="G619" s="252" t="s">
        <v>1467</v>
      </c>
      <c r="H619" s="251" t="s">
        <v>3389</v>
      </c>
      <c r="I619" s="252">
        <v>48</v>
      </c>
      <c r="J619" s="252">
        <v>41295</v>
      </c>
      <c r="K619" s="252" t="s">
        <v>3390</v>
      </c>
      <c r="L619" s="251" t="s">
        <v>3391</v>
      </c>
      <c r="M619" s="252" t="s">
        <v>3392</v>
      </c>
    </row>
    <row r="620" spans="2:13" ht="48" customHeight="1">
      <c r="B620" s="251">
        <v>2</v>
      </c>
      <c r="C620" s="252" t="s">
        <v>3393</v>
      </c>
      <c r="D620" s="252" t="s">
        <v>3394</v>
      </c>
      <c r="E620" s="252" t="s">
        <v>3395</v>
      </c>
      <c r="F620" s="260">
        <v>40823</v>
      </c>
      <c r="G620" s="252" t="s">
        <v>3315</v>
      </c>
      <c r="H620" s="251" t="s">
        <v>3038</v>
      </c>
      <c r="I620" s="252">
        <v>1.6E-2</v>
      </c>
      <c r="J620" s="252"/>
      <c r="K620" s="252"/>
      <c r="L620" s="251" t="s">
        <v>3391</v>
      </c>
      <c r="M620" s="252"/>
    </row>
    <row r="621" spans="2:13" ht="30" customHeight="1">
      <c r="B621" s="251">
        <v>3</v>
      </c>
      <c r="C621" s="252" t="s">
        <v>3396</v>
      </c>
      <c r="D621" s="252" t="s">
        <v>3397</v>
      </c>
      <c r="E621" s="252" t="s">
        <v>3398</v>
      </c>
      <c r="F621" s="260">
        <v>41065</v>
      </c>
      <c r="G621" s="252" t="s">
        <v>1467</v>
      </c>
      <c r="H621" s="251" t="s">
        <v>3399</v>
      </c>
      <c r="I621" s="252">
        <v>8</v>
      </c>
      <c r="J621" s="252" t="s">
        <v>3400</v>
      </c>
      <c r="K621" s="252">
        <v>8</v>
      </c>
      <c r="L621" s="251" t="s">
        <v>3391</v>
      </c>
      <c r="M621" s="252" t="s">
        <v>1469</v>
      </c>
    </row>
    <row r="622" spans="2:13" s="295" customFormat="1" ht="50.25" customHeight="1" thickBot="1">
      <c r="B622" s="251">
        <v>4</v>
      </c>
      <c r="C622" s="252" t="s">
        <v>3401</v>
      </c>
      <c r="D622" s="252" t="s">
        <v>3402</v>
      </c>
      <c r="E622" s="252" t="s">
        <v>3403</v>
      </c>
      <c r="F622" s="260">
        <v>41466</v>
      </c>
      <c r="G622" s="252" t="s">
        <v>1467</v>
      </c>
      <c r="H622" s="251" t="s">
        <v>1631</v>
      </c>
      <c r="I622" s="252">
        <v>6</v>
      </c>
      <c r="J622" s="252" t="s">
        <v>3404</v>
      </c>
      <c r="K622" s="252">
        <v>6</v>
      </c>
      <c r="L622" s="251" t="s">
        <v>3391</v>
      </c>
      <c r="M622" s="252" t="s">
        <v>3405</v>
      </c>
    </row>
    <row r="623" spans="2:13" ht="52.5" customHeight="1">
      <c r="B623" s="251">
        <v>5</v>
      </c>
      <c r="C623" s="252" t="s">
        <v>3406</v>
      </c>
      <c r="D623" s="252" t="s">
        <v>3407</v>
      </c>
      <c r="E623" s="252" t="s">
        <v>3408</v>
      </c>
      <c r="F623" s="260">
        <v>41684</v>
      </c>
      <c r="G623" s="252" t="s">
        <v>1467</v>
      </c>
      <c r="H623" s="251" t="s">
        <v>3409</v>
      </c>
      <c r="I623" s="252">
        <v>89</v>
      </c>
      <c r="J623" s="252" t="s">
        <v>3410</v>
      </c>
      <c r="K623" s="252"/>
      <c r="L623" s="251" t="s">
        <v>3391</v>
      </c>
      <c r="M623" s="252"/>
    </row>
    <row r="624" spans="2:13" ht="19.5" customHeight="1">
      <c r="B624" s="251">
        <v>6</v>
      </c>
      <c r="C624" s="252" t="s">
        <v>3411</v>
      </c>
      <c r="D624" s="252" t="s">
        <v>3412</v>
      </c>
      <c r="E624" s="252" t="s">
        <v>3413</v>
      </c>
      <c r="F624" s="260">
        <v>42221</v>
      </c>
      <c r="G624" s="252" t="s">
        <v>1467</v>
      </c>
      <c r="H624" s="251" t="s">
        <v>3414</v>
      </c>
      <c r="I624" s="252">
        <v>8</v>
      </c>
      <c r="J624" s="252"/>
      <c r="K624" s="252"/>
      <c r="L624" s="251" t="s">
        <v>3391</v>
      </c>
      <c r="M624" s="252"/>
    </row>
    <row r="625" spans="2:13" ht="31.5" customHeight="1">
      <c r="B625" s="251">
        <v>7</v>
      </c>
      <c r="C625" s="252" t="s">
        <v>3415</v>
      </c>
      <c r="D625" s="252" t="s">
        <v>3416</v>
      </c>
      <c r="E625" s="252" t="s">
        <v>3417</v>
      </c>
      <c r="F625" s="260">
        <v>42586</v>
      </c>
      <c r="G625" s="252" t="s">
        <v>1467</v>
      </c>
      <c r="H625" s="251" t="s">
        <v>3418</v>
      </c>
      <c r="I625" s="252">
        <v>100</v>
      </c>
      <c r="J625" s="252" t="s">
        <v>3419</v>
      </c>
      <c r="K625" s="252"/>
      <c r="L625" s="251" t="s">
        <v>3391</v>
      </c>
      <c r="M625" s="252"/>
    </row>
    <row r="626" spans="2:13" ht="43.5" customHeight="1">
      <c r="B626" s="251">
        <v>8</v>
      </c>
      <c r="C626" s="252" t="s">
        <v>3420</v>
      </c>
      <c r="D626" s="252" t="s">
        <v>3421</v>
      </c>
      <c r="E626" s="252" t="s">
        <v>3422</v>
      </c>
      <c r="F626" s="260">
        <v>42699</v>
      </c>
      <c r="G626" s="252" t="s">
        <v>1467</v>
      </c>
      <c r="H626" s="251" t="s">
        <v>3423</v>
      </c>
      <c r="I626" s="252">
        <v>23</v>
      </c>
      <c r="J626" s="252" t="s">
        <v>3424</v>
      </c>
      <c r="K626" s="252"/>
      <c r="L626" s="251" t="s">
        <v>3391</v>
      </c>
      <c r="M626" s="252"/>
    </row>
    <row r="627" spans="2:13" ht="33.75" customHeight="1">
      <c r="B627" s="251">
        <v>9</v>
      </c>
      <c r="C627" s="252" t="s">
        <v>3425</v>
      </c>
      <c r="D627" s="252" t="s">
        <v>3426</v>
      </c>
      <c r="E627" s="252" t="s">
        <v>3427</v>
      </c>
      <c r="F627" s="260">
        <v>42699</v>
      </c>
      <c r="G627" s="252" t="s">
        <v>1467</v>
      </c>
      <c r="H627" s="251" t="s">
        <v>3428</v>
      </c>
      <c r="I627" s="252">
        <v>113</v>
      </c>
      <c r="J627" s="252" t="s">
        <v>3429</v>
      </c>
      <c r="K627" s="252"/>
      <c r="L627" s="251" t="s">
        <v>3391</v>
      </c>
      <c r="M627" s="252"/>
    </row>
    <row r="628" spans="2:13" ht="27.6">
      <c r="B628" s="251">
        <v>10</v>
      </c>
      <c r="C628" s="252" t="s">
        <v>3430</v>
      </c>
      <c r="D628" s="252" t="s">
        <v>3431</v>
      </c>
      <c r="E628" s="252" t="s">
        <v>3432</v>
      </c>
      <c r="F628" s="260">
        <v>42703</v>
      </c>
      <c r="G628" s="252" t="s">
        <v>3433</v>
      </c>
      <c r="H628" s="251" t="s">
        <v>3434</v>
      </c>
      <c r="I628" s="252">
        <v>100</v>
      </c>
      <c r="J628" s="252"/>
      <c r="K628" s="252"/>
      <c r="L628" s="251" t="s">
        <v>3391</v>
      </c>
      <c r="M628" s="252" t="s">
        <v>3435</v>
      </c>
    </row>
    <row r="629" spans="2:13" ht="17.25" customHeight="1">
      <c r="B629" s="251">
        <v>11</v>
      </c>
      <c r="C629" s="252" t="s">
        <v>3436</v>
      </c>
      <c r="D629" s="252" t="s">
        <v>3437</v>
      </c>
      <c r="E629" s="252" t="s">
        <v>3438</v>
      </c>
      <c r="F629" s="260">
        <v>42733</v>
      </c>
      <c r="G629" s="252" t="s">
        <v>1467</v>
      </c>
      <c r="H629" s="251" t="s">
        <v>3439</v>
      </c>
      <c r="I629" s="252">
        <v>45</v>
      </c>
      <c r="J629" s="252" t="s">
        <v>1469</v>
      </c>
      <c r="K629" s="252"/>
      <c r="L629" s="251" t="s">
        <v>3391</v>
      </c>
      <c r="M629" s="252"/>
    </row>
    <row r="630" spans="2:13" ht="54" customHeight="1">
      <c r="B630" s="251">
        <v>12</v>
      </c>
      <c r="C630" s="252" t="s">
        <v>3440</v>
      </c>
      <c r="D630" s="252" t="s">
        <v>3441</v>
      </c>
      <c r="E630" s="252" t="s">
        <v>3442</v>
      </c>
      <c r="F630" s="260">
        <v>42909</v>
      </c>
      <c r="G630" s="252" t="s">
        <v>1467</v>
      </c>
      <c r="H630" s="251" t="s">
        <v>3443</v>
      </c>
      <c r="I630" s="252">
        <v>143</v>
      </c>
      <c r="J630" s="252" t="s">
        <v>3444</v>
      </c>
      <c r="K630" s="252" t="s">
        <v>3445</v>
      </c>
      <c r="L630" s="251" t="s">
        <v>3391</v>
      </c>
      <c r="M630" s="252"/>
    </row>
    <row r="631" spans="2:13" ht="42" customHeight="1">
      <c r="B631" s="251">
        <v>13</v>
      </c>
      <c r="C631" s="252" t="s">
        <v>3446</v>
      </c>
      <c r="D631" s="252" t="s">
        <v>3447</v>
      </c>
      <c r="E631" s="252" t="s">
        <v>3448</v>
      </c>
      <c r="F631" s="260">
        <v>42997</v>
      </c>
      <c r="G631" s="252" t="s">
        <v>1467</v>
      </c>
      <c r="H631" s="251" t="s">
        <v>3449</v>
      </c>
      <c r="I631" s="252">
        <v>4</v>
      </c>
      <c r="J631" s="252" t="s">
        <v>3450</v>
      </c>
      <c r="K631" s="252"/>
      <c r="L631" s="251" t="s">
        <v>3391</v>
      </c>
      <c r="M631" s="252"/>
    </row>
    <row r="632" spans="2:13" ht="41.45">
      <c r="B632" s="251">
        <v>14</v>
      </c>
      <c r="C632" s="252" t="s">
        <v>3451</v>
      </c>
      <c r="D632" s="252" t="s">
        <v>3452</v>
      </c>
      <c r="E632" s="252" t="s">
        <v>3453</v>
      </c>
      <c r="F632" s="260">
        <v>43151</v>
      </c>
      <c r="G632" s="252" t="s">
        <v>2978</v>
      </c>
      <c r="H632" s="251" t="s">
        <v>3454</v>
      </c>
      <c r="I632" s="252">
        <v>91.62</v>
      </c>
      <c r="J632" s="252"/>
      <c r="K632" s="252"/>
      <c r="L632" s="251" t="s">
        <v>3391</v>
      </c>
      <c r="M632" s="252"/>
    </row>
    <row r="633" spans="2:13" ht="27.6">
      <c r="B633" s="251">
        <v>15</v>
      </c>
      <c r="C633" s="252" t="s">
        <v>3455</v>
      </c>
      <c r="D633" s="252" t="s">
        <v>3456</v>
      </c>
      <c r="E633" s="252" t="s">
        <v>3457</v>
      </c>
      <c r="F633" s="260">
        <v>42871</v>
      </c>
      <c r="G633" s="252" t="s">
        <v>2978</v>
      </c>
      <c r="H633" s="251" t="s">
        <v>3458</v>
      </c>
      <c r="I633" s="252">
        <v>44</v>
      </c>
      <c r="J633" s="252" t="s">
        <v>1469</v>
      </c>
      <c r="K633" s="252"/>
      <c r="L633" s="251" t="s">
        <v>3391</v>
      </c>
      <c r="M633" s="252"/>
    </row>
    <row r="634" spans="2:13" ht="69">
      <c r="B634" s="251">
        <v>16</v>
      </c>
      <c r="C634" s="252" t="s">
        <v>3459</v>
      </c>
      <c r="D634" s="252" t="s">
        <v>3460</v>
      </c>
      <c r="E634" s="252" t="s">
        <v>3461</v>
      </c>
      <c r="F634" s="260">
        <v>43300</v>
      </c>
      <c r="G634" s="252" t="s">
        <v>2978</v>
      </c>
      <c r="H634" s="251" t="s">
        <v>3462</v>
      </c>
      <c r="I634" s="252">
        <v>90</v>
      </c>
      <c r="J634" s="252" t="s">
        <v>1469</v>
      </c>
      <c r="K634" s="252" t="s">
        <v>3463</v>
      </c>
      <c r="L634" s="251" t="s">
        <v>3391</v>
      </c>
      <c r="M634" s="252"/>
    </row>
    <row r="635" spans="2:13" ht="22.5" customHeight="1">
      <c r="B635" s="251">
        <v>17</v>
      </c>
      <c r="C635" s="252" t="s">
        <v>3464</v>
      </c>
      <c r="D635" s="252" t="s">
        <v>3465</v>
      </c>
      <c r="E635" s="252" t="s">
        <v>3466</v>
      </c>
      <c r="F635" s="260">
        <v>43307</v>
      </c>
      <c r="G635" s="252" t="s">
        <v>1725</v>
      </c>
      <c r="H635" s="251" t="s">
        <v>3467</v>
      </c>
      <c r="I635" s="252">
        <v>33.72</v>
      </c>
      <c r="J635" s="252" t="s">
        <v>1469</v>
      </c>
      <c r="K635" s="252"/>
      <c r="L635" s="251" t="s">
        <v>3391</v>
      </c>
      <c r="M635" s="252"/>
    </row>
    <row r="636" spans="2:13" ht="55.15">
      <c r="B636" s="251">
        <v>18</v>
      </c>
      <c r="C636" s="252" t="s">
        <v>3468</v>
      </c>
      <c r="D636" s="252" t="s">
        <v>3469</v>
      </c>
      <c r="E636" s="252" t="s">
        <v>3470</v>
      </c>
      <c r="F636" s="260">
        <v>43328</v>
      </c>
      <c r="G636" s="252" t="s">
        <v>1725</v>
      </c>
      <c r="H636" s="251" t="s">
        <v>3471</v>
      </c>
      <c r="I636" s="252">
        <v>35</v>
      </c>
      <c r="J636" s="252" t="s">
        <v>1469</v>
      </c>
      <c r="K636" s="252" t="s">
        <v>3472</v>
      </c>
      <c r="L636" s="251" t="s">
        <v>3391</v>
      </c>
      <c r="M636" s="252"/>
    </row>
    <row r="637" spans="2:13" ht="50.25" customHeight="1">
      <c r="B637" s="251">
        <v>19</v>
      </c>
      <c r="C637" s="252" t="s">
        <v>2042</v>
      </c>
      <c r="D637" s="252" t="s">
        <v>3473</v>
      </c>
      <c r="E637" s="252" t="s">
        <v>3474</v>
      </c>
      <c r="F637" s="260">
        <v>43383</v>
      </c>
      <c r="G637" s="252" t="s">
        <v>1725</v>
      </c>
      <c r="H637" s="251" t="s">
        <v>3475</v>
      </c>
      <c r="I637" s="252">
        <v>28</v>
      </c>
      <c r="J637" s="252" t="s">
        <v>1469</v>
      </c>
      <c r="K637" s="252" t="s">
        <v>3476</v>
      </c>
      <c r="L637" s="251" t="s">
        <v>3391</v>
      </c>
      <c r="M637" s="252"/>
    </row>
    <row r="638" spans="2:13" ht="41.45">
      <c r="B638" s="251">
        <v>20</v>
      </c>
      <c r="C638" s="252" t="s">
        <v>3477</v>
      </c>
      <c r="D638" s="252" t="s">
        <v>3478</v>
      </c>
      <c r="E638" s="252" t="s">
        <v>3479</v>
      </c>
      <c r="F638" s="260">
        <v>43447</v>
      </c>
      <c r="G638" s="252" t="s">
        <v>1725</v>
      </c>
      <c r="H638" s="251" t="s">
        <v>3480</v>
      </c>
      <c r="I638" s="252">
        <v>100</v>
      </c>
      <c r="J638" s="252"/>
      <c r="K638" s="252"/>
      <c r="L638" s="251"/>
      <c r="M638" s="252"/>
    </row>
    <row r="639" spans="2:13" ht="44.25" customHeight="1">
      <c r="B639" s="251">
        <v>21</v>
      </c>
      <c r="C639" s="252" t="s">
        <v>3481</v>
      </c>
      <c r="D639" s="252" t="s">
        <v>3482</v>
      </c>
      <c r="E639" s="252" t="s">
        <v>3483</v>
      </c>
      <c r="F639" s="260">
        <v>43465</v>
      </c>
      <c r="G639" s="252" t="s">
        <v>1467</v>
      </c>
      <c r="H639" s="251" t="s">
        <v>3484</v>
      </c>
      <c r="I639" s="252">
        <v>27</v>
      </c>
      <c r="J639" s="252" t="s">
        <v>3485</v>
      </c>
      <c r="K639" s="252"/>
      <c r="L639" s="251" t="s">
        <v>3391</v>
      </c>
      <c r="M639" s="252"/>
    </row>
    <row r="640" spans="2:13" ht="13.9">
      <c r="B640" s="251">
        <v>22</v>
      </c>
      <c r="C640" s="252" t="s">
        <v>3486</v>
      </c>
      <c r="D640" s="252" t="s">
        <v>3473</v>
      </c>
      <c r="E640" s="252" t="s">
        <v>2176</v>
      </c>
      <c r="F640" s="260">
        <v>43465</v>
      </c>
      <c r="G640" s="252" t="s">
        <v>2978</v>
      </c>
      <c r="H640" s="251" t="s">
        <v>3487</v>
      </c>
      <c r="I640" s="252">
        <v>75</v>
      </c>
      <c r="J640" s="252"/>
      <c r="K640" s="252"/>
      <c r="L640" s="251"/>
      <c r="M640" s="252"/>
    </row>
    <row r="641" spans="2:13" ht="27.6">
      <c r="B641" s="251">
        <v>23</v>
      </c>
      <c r="C641" s="252" t="s">
        <v>3488</v>
      </c>
      <c r="D641" s="252" t="s">
        <v>3489</v>
      </c>
      <c r="E641" s="252" t="s">
        <v>3490</v>
      </c>
      <c r="F641" s="260">
        <v>43739</v>
      </c>
      <c r="G641" s="252" t="s">
        <v>1725</v>
      </c>
      <c r="H641" s="251" t="s">
        <v>3491</v>
      </c>
      <c r="I641" s="252" t="s">
        <v>3492</v>
      </c>
      <c r="J641" s="252"/>
      <c r="K641" s="252"/>
      <c r="L641" s="251"/>
      <c r="M641" s="252"/>
    </row>
    <row r="642" spans="2:13" ht="13.9">
      <c r="B642" s="251">
        <v>24</v>
      </c>
      <c r="C642" s="252" t="s">
        <v>1767</v>
      </c>
      <c r="D642" s="252" t="s">
        <v>3493</v>
      </c>
      <c r="E642" s="252" t="s">
        <v>3494</v>
      </c>
      <c r="F642" s="260">
        <v>43760</v>
      </c>
      <c r="G642" s="252" t="s">
        <v>1725</v>
      </c>
      <c r="H642" s="251" t="s">
        <v>1769</v>
      </c>
      <c r="I642" s="252">
        <v>10.5</v>
      </c>
      <c r="J642" s="252"/>
      <c r="K642" s="252"/>
      <c r="L642" s="251"/>
      <c r="M642" s="252"/>
    </row>
    <row r="643" spans="2:13" ht="13.9">
      <c r="B643" s="251">
        <v>25</v>
      </c>
      <c r="C643" s="252" t="s">
        <v>3495</v>
      </c>
      <c r="D643" s="252" t="s">
        <v>3496</v>
      </c>
      <c r="E643" s="252" t="s">
        <v>3497</v>
      </c>
      <c r="F643" s="260">
        <v>43909</v>
      </c>
      <c r="G643" s="252" t="s">
        <v>2978</v>
      </c>
      <c r="H643" s="251" t="s">
        <v>3498</v>
      </c>
      <c r="I643" s="252">
        <v>20</v>
      </c>
      <c r="J643" s="252"/>
      <c r="K643" s="252"/>
      <c r="L643" s="251"/>
      <c r="M643" s="252"/>
    </row>
    <row r="644" spans="2:13" ht="13.9">
      <c r="B644" s="251">
        <v>26</v>
      </c>
      <c r="C644" s="252" t="s">
        <v>3499</v>
      </c>
      <c r="D644" s="252" t="s">
        <v>3500</v>
      </c>
      <c r="E644" s="252" t="s">
        <v>3501</v>
      </c>
      <c r="F644" s="260">
        <v>43910</v>
      </c>
      <c r="G644" s="252" t="s">
        <v>1725</v>
      </c>
      <c r="H644" s="251" t="s">
        <v>3502</v>
      </c>
      <c r="I644" s="252">
        <v>100</v>
      </c>
      <c r="J644" s="252"/>
      <c r="K644" s="252"/>
      <c r="L644" s="251"/>
      <c r="M644" s="252"/>
    </row>
    <row r="645" spans="2:13" ht="41.45">
      <c r="B645" s="251">
        <v>27</v>
      </c>
      <c r="C645" s="252" t="s">
        <v>3503</v>
      </c>
      <c r="D645" s="252" t="s">
        <v>3504</v>
      </c>
      <c r="E645" s="252" t="s">
        <v>3505</v>
      </c>
      <c r="F645" s="260">
        <v>43983</v>
      </c>
      <c r="G645" s="252" t="s">
        <v>1467</v>
      </c>
      <c r="H645" s="251" t="s">
        <v>3506</v>
      </c>
      <c r="I645" s="252">
        <v>10</v>
      </c>
      <c r="J645" s="252"/>
      <c r="K645" s="252"/>
      <c r="L645" s="251"/>
      <c r="M645" s="252"/>
    </row>
    <row r="646" spans="2:13" ht="13.9">
      <c r="B646" s="251">
        <v>28</v>
      </c>
      <c r="C646" s="252" t="s">
        <v>3507</v>
      </c>
      <c r="D646" s="252" t="s">
        <v>3508</v>
      </c>
      <c r="E646" s="252" t="s">
        <v>3509</v>
      </c>
      <c r="F646" s="260">
        <v>44264</v>
      </c>
      <c r="G646" s="252" t="s">
        <v>1467</v>
      </c>
      <c r="H646" s="251" t="s">
        <v>3510</v>
      </c>
      <c r="I646" s="252">
        <v>40</v>
      </c>
      <c r="J646" s="252"/>
      <c r="K646" s="252"/>
      <c r="L646" s="251"/>
      <c r="M646" s="252"/>
    </row>
    <row r="647" spans="2:13" ht="27.6">
      <c r="B647" s="251">
        <v>29</v>
      </c>
      <c r="C647" s="252" t="s">
        <v>3511</v>
      </c>
      <c r="D647" s="252" t="s">
        <v>3512</v>
      </c>
      <c r="E647" s="252" t="s">
        <v>3513</v>
      </c>
      <c r="F647" s="260">
        <v>44293</v>
      </c>
      <c r="G647" s="252" t="s">
        <v>1467</v>
      </c>
      <c r="H647" s="251" t="s">
        <v>3514</v>
      </c>
      <c r="I647" s="252">
        <v>92.5</v>
      </c>
      <c r="J647" s="252"/>
      <c r="K647" s="252"/>
      <c r="L647" s="251"/>
      <c r="M647" s="252"/>
    </row>
    <row r="648" spans="2:13" ht="41.45">
      <c r="B648" s="251">
        <v>30</v>
      </c>
      <c r="C648" s="252" t="s">
        <v>3515</v>
      </c>
      <c r="D648" s="252" t="s">
        <v>3516</v>
      </c>
      <c r="E648" s="252" t="s">
        <v>3517</v>
      </c>
      <c r="F648" s="260">
        <v>44315</v>
      </c>
      <c r="G648" s="252" t="s">
        <v>1467</v>
      </c>
      <c r="H648" s="251" t="s">
        <v>3518</v>
      </c>
      <c r="I648" s="252">
        <v>147</v>
      </c>
      <c r="J648" s="252"/>
      <c r="K648" s="252"/>
      <c r="L648" s="251"/>
      <c r="M648" s="252"/>
    </row>
    <row r="649" spans="2:13" ht="26.85" customHeight="1">
      <c r="B649" s="251">
        <v>31</v>
      </c>
      <c r="C649" s="252" t="s">
        <v>3519</v>
      </c>
      <c r="D649" s="252" t="s">
        <v>3520</v>
      </c>
      <c r="E649" s="252" t="s">
        <v>3521</v>
      </c>
      <c r="F649" s="260">
        <v>44315</v>
      </c>
      <c r="G649" s="252" t="s">
        <v>1467</v>
      </c>
      <c r="H649" s="251" t="s">
        <v>3522</v>
      </c>
      <c r="I649" s="252">
        <v>6</v>
      </c>
      <c r="J649" s="252"/>
      <c r="K649" s="252"/>
      <c r="L649" s="251"/>
      <c r="M649" s="252"/>
    </row>
    <row r="650" spans="2:13" ht="19.5" customHeight="1">
      <c r="B650" s="251">
        <v>32</v>
      </c>
      <c r="C650" s="252" t="s">
        <v>3523</v>
      </c>
      <c r="D650" s="252" t="s">
        <v>3524</v>
      </c>
      <c r="E650" s="252" t="s">
        <v>3525</v>
      </c>
      <c r="F650" s="260">
        <v>44330</v>
      </c>
      <c r="G650" s="252" t="s">
        <v>1725</v>
      </c>
      <c r="H650" s="251" t="s">
        <v>3526</v>
      </c>
      <c r="I650" s="252"/>
      <c r="J650" s="252"/>
      <c r="K650" s="252"/>
      <c r="L650" s="251"/>
      <c r="M650" s="252"/>
    </row>
    <row r="651" spans="2:13" ht="19.5" customHeight="1">
      <c r="B651" s="251">
        <v>33</v>
      </c>
      <c r="C651" s="252" t="s">
        <v>3527</v>
      </c>
      <c r="D651" s="252" t="s">
        <v>3528</v>
      </c>
      <c r="E651" s="252" t="s">
        <v>3529</v>
      </c>
      <c r="F651" s="260">
        <v>44396</v>
      </c>
      <c r="G651" s="252" t="s">
        <v>1725</v>
      </c>
      <c r="H651" s="251" t="s">
        <v>3530</v>
      </c>
      <c r="I651" s="252">
        <v>48</v>
      </c>
      <c r="J651" s="252"/>
      <c r="K651" s="252"/>
      <c r="L651" s="251"/>
      <c r="M651" s="252"/>
    </row>
    <row r="652" spans="2:13" ht="19.5" customHeight="1">
      <c r="B652" s="251">
        <v>34</v>
      </c>
      <c r="C652" s="252" t="s">
        <v>3531</v>
      </c>
      <c r="D652" s="252" t="s">
        <v>3532</v>
      </c>
      <c r="E652" s="252" t="s">
        <v>3533</v>
      </c>
      <c r="F652" s="260">
        <v>44425</v>
      </c>
      <c r="G652" s="252" t="s">
        <v>1725</v>
      </c>
      <c r="H652" s="251" t="s">
        <v>3534</v>
      </c>
      <c r="I652" s="252">
        <v>100</v>
      </c>
      <c r="J652" s="252"/>
      <c r="K652" s="252"/>
      <c r="L652" s="251"/>
      <c r="M652" s="252"/>
    </row>
    <row r="653" spans="2:13" ht="19.5" customHeight="1">
      <c r="B653" s="251">
        <v>35</v>
      </c>
      <c r="C653" s="252" t="s">
        <v>3535</v>
      </c>
      <c r="D653" s="252" t="s">
        <v>3536</v>
      </c>
      <c r="E653" s="252" t="s">
        <v>3537</v>
      </c>
      <c r="F653" s="260">
        <v>44449</v>
      </c>
      <c r="G653" s="252" t="s">
        <v>2978</v>
      </c>
      <c r="H653" s="251" t="s">
        <v>3538</v>
      </c>
      <c r="I653" s="252">
        <v>100</v>
      </c>
      <c r="J653" s="252"/>
      <c r="K653" s="252"/>
      <c r="L653" s="251"/>
      <c r="M653" s="252"/>
    </row>
    <row r="654" spans="2:13" ht="47.25" customHeight="1">
      <c r="B654" s="251">
        <v>36</v>
      </c>
      <c r="C654" s="252" t="s">
        <v>3539</v>
      </c>
      <c r="D654" s="252" t="s">
        <v>3524</v>
      </c>
      <c r="E654" s="252" t="s">
        <v>3540</v>
      </c>
      <c r="F654" s="260">
        <v>44456</v>
      </c>
      <c r="G654" s="252" t="s">
        <v>1725</v>
      </c>
      <c r="H654" s="251" t="s">
        <v>1642</v>
      </c>
      <c r="I654" s="252">
        <v>16</v>
      </c>
      <c r="J654" s="252"/>
      <c r="K654" s="252" t="s">
        <v>3541</v>
      </c>
      <c r="L654" s="251"/>
      <c r="M654" s="252"/>
    </row>
    <row r="655" spans="2:13" ht="33" customHeight="1">
      <c r="B655" s="251">
        <v>37</v>
      </c>
      <c r="C655" s="252" t="s">
        <v>3542</v>
      </c>
      <c r="D655" s="252" t="s">
        <v>3543</v>
      </c>
      <c r="E655" s="252" t="s">
        <v>3544</v>
      </c>
      <c r="F655" s="260">
        <v>44456</v>
      </c>
      <c r="G655" s="252" t="s">
        <v>1725</v>
      </c>
      <c r="H655" s="251" t="s">
        <v>3545</v>
      </c>
      <c r="I655" s="252">
        <v>59</v>
      </c>
      <c r="J655" s="252"/>
      <c r="K655" s="252"/>
      <c r="L655" s="251"/>
      <c r="M655" s="252"/>
    </row>
    <row r="656" spans="2:13" ht="24.75" customHeight="1">
      <c r="B656" s="251">
        <v>38</v>
      </c>
      <c r="C656" s="252" t="s">
        <v>3546</v>
      </c>
      <c r="D656" s="252" t="s">
        <v>3547</v>
      </c>
      <c r="E656" s="252" t="s">
        <v>3548</v>
      </c>
      <c r="F656" s="260">
        <v>44510</v>
      </c>
      <c r="G656" s="252" t="s">
        <v>1725</v>
      </c>
      <c r="H656" s="251" t="s">
        <v>3549</v>
      </c>
      <c r="I656" s="252">
        <v>71</v>
      </c>
      <c r="J656" s="252"/>
      <c r="K656" s="252"/>
      <c r="L656" s="251"/>
      <c r="M656" s="252"/>
    </row>
    <row r="657" spans="2:13" ht="24.75" customHeight="1">
      <c r="B657" s="251">
        <v>39</v>
      </c>
      <c r="C657" s="252" t="s">
        <v>3550</v>
      </c>
      <c r="D657" s="252" t="s">
        <v>3551</v>
      </c>
      <c r="E657" s="252" t="s">
        <v>3552</v>
      </c>
      <c r="F657" s="260">
        <v>44516</v>
      </c>
      <c r="G657" s="252" t="s">
        <v>1725</v>
      </c>
      <c r="H657" s="251" t="s">
        <v>3553</v>
      </c>
      <c r="I657" s="252">
        <v>100</v>
      </c>
      <c r="J657" s="252"/>
      <c r="K657" s="252"/>
      <c r="L657" s="251"/>
      <c r="M657" s="252"/>
    </row>
    <row r="658" spans="2:13" ht="24.6" customHeight="1">
      <c r="B658" s="251">
        <v>40</v>
      </c>
      <c r="C658" s="252" t="s">
        <v>3554</v>
      </c>
      <c r="D658" s="252" t="s">
        <v>3555</v>
      </c>
      <c r="E658" s="252" t="s">
        <v>3556</v>
      </c>
      <c r="F658" s="260">
        <v>44526</v>
      </c>
      <c r="G658" s="252" t="s">
        <v>1725</v>
      </c>
      <c r="H658" s="251" t="s">
        <v>3557</v>
      </c>
      <c r="I658" s="252">
        <v>94</v>
      </c>
      <c r="J658" s="252"/>
      <c r="K658" s="252"/>
      <c r="L658" s="251"/>
      <c r="M658" s="252"/>
    </row>
    <row r="659" spans="2:13" ht="30" customHeight="1">
      <c r="B659" s="251">
        <v>41</v>
      </c>
      <c r="C659" s="252" t="s">
        <v>3558</v>
      </c>
      <c r="D659" s="252" t="s">
        <v>3559</v>
      </c>
      <c r="E659" s="252" t="s">
        <v>3560</v>
      </c>
      <c r="F659" s="260">
        <v>44596</v>
      </c>
      <c r="G659" s="252" t="s">
        <v>1725</v>
      </c>
      <c r="H659" s="251" t="s">
        <v>3561</v>
      </c>
      <c r="I659" s="252">
        <v>8</v>
      </c>
      <c r="J659" s="252"/>
      <c r="K659" s="252"/>
      <c r="L659" s="251"/>
      <c r="M659" s="252"/>
    </row>
    <row r="660" spans="2:13" ht="24.75" customHeight="1">
      <c r="B660" s="251">
        <v>42</v>
      </c>
      <c r="C660" s="252" t="s">
        <v>3562</v>
      </c>
      <c r="D660" s="252" t="s">
        <v>3563</v>
      </c>
      <c r="E660" s="252" t="s">
        <v>3564</v>
      </c>
      <c r="F660" s="260">
        <v>44622</v>
      </c>
      <c r="G660" s="252" t="s">
        <v>2859</v>
      </c>
      <c r="H660" s="251" t="s">
        <v>3565</v>
      </c>
      <c r="I660" s="252">
        <v>85</v>
      </c>
      <c r="J660" s="252"/>
      <c r="K660" s="252"/>
      <c r="L660" s="251"/>
      <c r="M660" s="252"/>
    </row>
    <row r="661" spans="2:13" ht="24.75" customHeight="1">
      <c r="B661" s="251">
        <v>43</v>
      </c>
      <c r="C661" s="252" t="s">
        <v>3566</v>
      </c>
      <c r="D661" s="252" t="s">
        <v>3567</v>
      </c>
      <c r="E661" s="252" t="s">
        <v>3568</v>
      </c>
      <c r="F661" s="260">
        <v>44623</v>
      </c>
      <c r="G661" s="252" t="s">
        <v>2978</v>
      </c>
      <c r="H661" s="251" t="s">
        <v>3569</v>
      </c>
      <c r="I661" s="252">
        <v>45</v>
      </c>
      <c r="J661" s="252"/>
      <c r="K661" s="252"/>
      <c r="L661" s="251"/>
      <c r="M661" s="252"/>
    </row>
    <row r="662" spans="2:13" ht="33.75" customHeight="1">
      <c r="B662" s="251">
        <v>44</v>
      </c>
      <c r="C662" s="252" t="s">
        <v>3570</v>
      </c>
      <c r="D662" s="252" t="s">
        <v>3571</v>
      </c>
      <c r="E662" s="252" t="s">
        <v>3572</v>
      </c>
      <c r="F662" s="260">
        <v>44648</v>
      </c>
      <c r="G662" s="252" t="s">
        <v>1467</v>
      </c>
      <c r="H662" s="251" t="s">
        <v>3573</v>
      </c>
      <c r="I662" s="252">
        <v>42</v>
      </c>
      <c r="J662" s="252"/>
      <c r="K662" s="252"/>
      <c r="L662" s="251"/>
      <c r="M662" s="252"/>
    </row>
    <row r="663" spans="2:13" ht="24.75" customHeight="1">
      <c r="B663" s="251">
        <v>45</v>
      </c>
      <c r="C663" s="252" t="s">
        <v>3574</v>
      </c>
      <c r="D663" s="252" t="s">
        <v>3575</v>
      </c>
      <c r="E663" s="252" t="s">
        <v>3576</v>
      </c>
      <c r="F663" s="260">
        <v>44652</v>
      </c>
      <c r="G663" s="252" t="s">
        <v>1467</v>
      </c>
      <c r="H663" s="251" t="s">
        <v>3577</v>
      </c>
      <c r="I663" s="252">
        <v>15</v>
      </c>
      <c r="J663" s="252"/>
      <c r="K663" s="252"/>
      <c r="L663" s="251"/>
      <c r="M663" s="252"/>
    </row>
    <row r="664" spans="2:13" ht="33.75" customHeight="1">
      <c r="B664" s="251">
        <v>46</v>
      </c>
      <c r="C664" s="252" t="s">
        <v>3578</v>
      </c>
      <c r="D664" s="252" t="s">
        <v>3579</v>
      </c>
      <c r="E664" s="252" t="s">
        <v>3580</v>
      </c>
      <c r="F664" s="260">
        <v>44658</v>
      </c>
      <c r="G664" s="252" t="s">
        <v>1467</v>
      </c>
      <c r="H664" s="251" t="s">
        <v>3581</v>
      </c>
      <c r="I664" s="252">
        <v>100</v>
      </c>
      <c r="J664" s="252"/>
      <c r="K664" s="252"/>
      <c r="L664" s="251"/>
      <c r="M664" s="252"/>
    </row>
    <row r="665" spans="2:13" ht="27.75" customHeight="1">
      <c r="B665" s="251">
        <v>47</v>
      </c>
      <c r="C665" s="252" t="s">
        <v>3582</v>
      </c>
      <c r="D665" s="252" t="s">
        <v>3583</v>
      </c>
      <c r="E665" s="252" t="s">
        <v>3584</v>
      </c>
      <c r="F665" s="260">
        <v>44666</v>
      </c>
      <c r="G665" s="252" t="s">
        <v>1725</v>
      </c>
      <c r="H665" s="251" t="s">
        <v>3585</v>
      </c>
      <c r="I665" s="252">
        <v>83.1</v>
      </c>
      <c r="J665" s="252"/>
      <c r="K665" s="252"/>
      <c r="L665" s="251"/>
      <c r="M665" s="252"/>
    </row>
    <row r="666" spans="2:13" ht="27.75" customHeight="1">
      <c r="B666" s="251">
        <v>48</v>
      </c>
      <c r="C666" s="252" t="s">
        <v>3586</v>
      </c>
      <c r="D666" s="252" t="s">
        <v>3587</v>
      </c>
      <c r="E666" s="252" t="s">
        <v>3588</v>
      </c>
      <c r="F666" s="260">
        <v>44699</v>
      </c>
      <c r="G666" s="252" t="s">
        <v>1725</v>
      </c>
      <c r="H666" s="251" t="s">
        <v>3589</v>
      </c>
      <c r="I666" s="252">
        <v>16.5</v>
      </c>
      <c r="J666" s="252"/>
      <c r="K666" s="252"/>
      <c r="L666" s="251"/>
      <c r="M666" s="252"/>
    </row>
    <row r="667" spans="2:13" ht="45.75" customHeight="1">
      <c r="B667" s="251">
        <v>49</v>
      </c>
      <c r="C667" s="252" t="s">
        <v>3590</v>
      </c>
      <c r="D667" s="252" t="s">
        <v>3591</v>
      </c>
      <c r="E667" s="252" t="s">
        <v>3592</v>
      </c>
      <c r="F667" s="260">
        <v>44705</v>
      </c>
      <c r="G667" s="252" t="s">
        <v>1725</v>
      </c>
      <c r="H667" s="251" t="s">
        <v>3593</v>
      </c>
      <c r="I667" s="252">
        <v>100</v>
      </c>
      <c r="J667" s="252"/>
      <c r="K667" s="252"/>
      <c r="L667" s="251"/>
      <c r="M667" s="252"/>
    </row>
    <row r="668" spans="2:13" ht="27.75" customHeight="1">
      <c r="B668" s="251">
        <v>50</v>
      </c>
      <c r="C668" s="252" t="s">
        <v>3594</v>
      </c>
      <c r="D668" s="252" t="s">
        <v>3595</v>
      </c>
      <c r="E668" s="252" t="s">
        <v>3596</v>
      </c>
      <c r="F668" s="260">
        <v>44707</v>
      </c>
      <c r="G668" s="252" t="s">
        <v>1725</v>
      </c>
      <c r="H668" s="251" t="s">
        <v>3597</v>
      </c>
      <c r="I668" s="252">
        <v>8</v>
      </c>
      <c r="J668" s="252"/>
      <c r="K668" s="252"/>
      <c r="L668" s="251"/>
      <c r="M668" s="252"/>
    </row>
    <row r="669" spans="2:13" ht="27.75" customHeight="1">
      <c r="B669" s="251">
        <v>51</v>
      </c>
      <c r="C669" s="252" t="s">
        <v>3598</v>
      </c>
      <c r="D669" s="252" t="s">
        <v>3599</v>
      </c>
      <c r="E669" s="252" t="s">
        <v>3600</v>
      </c>
      <c r="F669" s="260">
        <v>44712</v>
      </c>
      <c r="G669" s="252" t="s">
        <v>1725</v>
      </c>
      <c r="H669" s="251" t="s">
        <v>3601</v>
      </c>
      <c r="I669" s="252">
        <v>35</v>
      </c>
      <c r="J669" s="252"/>
      <c r="K669" s="252"/>
      <c r="L669" s="251"/>
      <c r="M669" s="252"/>
    </row>
    <row r="670" spans="2:13" ht="27.75" customHeight="1">
      <c r="B670" s="251">
        <v>52</v>
      </c>
      <c r="C670" s="252" t="s">
        <v>3602</v>
      </c>
      <c r="D670" s="252" t="s">
        <v>3603</v>
      </c>
      <c r="E670" s="252" t="s">
        <v>3604</v>
      </c>
      <c r="F670" s="260">
        <v>44719</v>
      </c>
      <c r="G670" s="252" t="s">
        <v>1725</v>
      </c>
      <c r="H670" s="251" t="s">
        <v>3605</v>
      </c>
      <c r="I670" s="252">
        <v>33</v>
      </c>
      <c r="J670" s="252"/>
      <c r="K670" s="252"/>
      <c r="L670" s="251"/>
      <c r="M670" s="252"/>
    </row>
    <row r="671" spans="2:13" ht="27.75" customHeight="1">
      <c r="B671" s="251">
        <v>53</v>
      </c>
      <c r="C671" s="252" t="s">
        <v>3606</v>
      </c>
      <c r="D671" s="252" t="s">
        <v>3607</v>
      </c>
      <c r="E671" s="252" t="s">
        <v>3608</v>
      </c>
      <c r="F671" s="260">
        <v>44720</v>
      </c>
      <c r="G671" s="252" t="s">
        <v>1725</v>
      </c>
      <c r="H671" s="251" t="s">
        <v>3609</v>
      </c>
      <c r="I671" s="252">
        <v>69</v>
      </c>
      <c r="J671" s="252"/>
      <c r="K671" s="252"/>
      <c r="L671" s="251"/>
      <c r="M671" s="252"/>
    </row>
    <row r="672" spans="2:13" ht="24.75" customHeight="1">
      <c r="B672" s="251">
        <v>54</v>
      </c>
      <c r="C672" s="252" t="s">
        <v>3610</v>
      </c>
      <c r="D672" s="252" t="s">
        <v>3611</v>
      </c>
      <c r="E672" s="252" t="s">
        <v>3612</v>
      </c>
      <c r="F672" s="260">
        <v>44720</v>
      </c>
      <c r="G672" s="252" t="s">
        <v>1725</v>
      </c>
      <c r="H672" s="251" t="s">
        <v>3613</v>
      </c>
      <c r="I672" s="252">
        <v>41</v>
      </c>
      <c r="J672" s="252"/>
      <c r="K672" s="252"/>
      <c r="L672" s="251"/>
      <c r="M672" s="252"/>
    </row>
    <row r="673" spans="2:13" ht="24.75" customHeight="1">
      <c r="B673" s="251">
        <v>55</v>
      </c>
      <c r="C673" s="252" t="s">
        <v>3614</v>
      </c>
      <c r="D673" s="252" t="s">
        <v>3615</v>
      </c>
      <c r="E673" s="252" t="s">
        <v>3616</v>
      </c>
      <c r="F673" s="260">
        <v>44755</v>
      </c>
      <c r="G673" s="252" t="s">
        <v>1725</v>
      </c>
      <c r="H673" s="251" t="s">
        <v>3617</v>
      </c>
      <c r="I673" s="252">
        <v>43.14</v>
      </c>
      <c r="J673" s="252"/>
      <c r="K673" s="252"/>
      <c r="L673" s="251"/>
      <c r="M673" s="252"/>
    </row>
    <row r="674" spans="2:13" ht="36" customHeight="1">
      <c r="B674" s="251">
        <v>56</v>
      </c>
      <c r="C674" s="252" t="s">
        <v>3618</v>
      </c>
      <c r="D674" s="252" t="s">
        <v>3619</v>
      </c>
      <c r="E674" s="252" t="s">
        <v>3620</v>
      </c>
      <c r="F674" s="260">
        <v>44760</v>
      </c>
      <c r="G674" s="252" t="s">
        <v>2978</v>
      </c>
      <c r="H674" s="251" t="s">
        <v>2996</v>
      </c>
      <c r="I674" s="252">
        <v>100</v>
      </c>
      <c r="J674" s="252"/>
      <c r="K674" s="252"/>
      <c r="L674" s="251"/>
      <c r="M674" s="252"/>
    </row>
    <row r="675" spans="2:13" ht="24.75" customHeight="1">
      <c r="B675" s="251">
        <v>57</v>
      </c>
      <c r="C675" s="252" t="s">
        <v>3621</v>
      </c>
      <c r="D675" s="252" t="s">
        <v>3622</v>
      </c>
      <c r="E675" s="252" t="s">
        <v>3623</v>
      </c>
      <c r="F675" s="260">
        <v>44767</v>
      </c>
      <c r="G675" s="252" t="s">
        <v>1467</v>
      </c>
      <c r="H675" s="251" t="s">
        <v>3624</v>
      </c>
      <c r="I675" s="252">
        <v>22</v>
      </c>
      <c r="J675" s="252"/>
      <c r="K675" s="252"/>
      <c r="L675" s="251"/>
      <c r="M675" s="252"/>
    </row>
    <row r="676" spans="2:13" ht="24.75" customHeight="1">
      <c r="B676" s="251">
        <v>58</v>
      </c>
      <c r="C676" s="252" t="s">
        <v>3625</v>
      </c>
      <c r="D676" s="252" t="s">
        <v>3626</v>
      </c>
      <c r="E676" s="252" t="s">
        <v>3627</v>
      </c>
      <c r="F676" s="260">
        <v>44770</v>
      </c>
      <c r="G676" s="252" t="s">
        <v>1467</v>
      </c>
      <c r="H676" s="251" t="s">
        <v>3628</v>
      </c>
      <c r="I676" s="252">
        <v>8</v>
      </c>
      <c r="J676" s="252"/>
      <c r="K676" s="252"/>
      <c r="L676" s="251"/>
      <c r="M676" s="252"/>
    </row>
    <row r="677" spans="2:13" ht="35.25" customHeight="1">
      <c r="B677" s="251">
        <v>59</v>
      </c>
      <c r="C677" s="252" t="s">
        <v>3629</v>
      </c>
      <c r="D677" s="252" t="s">
        <v>3630</v>
      </c>
      <c r="E677" s="252" t="s">
        <v>3631</v>
      </c>
      <c r="F677" s="260">
        <v>44728</v>
      </c>
      <c r="G677" s="252" t="s">
        <v>1725</v>
      </c>
      <c r="H677" s="251" t="s">
        <v>3632</v>
      </c>
      <c r="I677" s="252">
        <v>20</v>
      </c>
      <c r="J677" s="252"/>
      <c r="K677" s="252"/>
      <c r="L677" s="251"/>
      <c r="M677" s="252"/>
    </row>
    <row r="678" spans="2:13" ht="24.75" customHeight="1">
      <c r="B678" s="251">
        <v>60</v>
      </c>
      <c r="C678" s="252" t="s">
        <v>3633</v>
      </c>
      <c r="D678" s="252" t="s">
        <v>3634</v>
      </c>
      <c r="E678" s="252" t="s">
        <v>3635</v>
      </c>
      <c r="F678" s="260">
        <v>44777</v>
      </c>
      <c r="G678" s="252" t="s">
        <v>1725</v>
      </c>
      <c r="H678" s="251" t="s">
        <v>3636</v>
      </c>
      <c r="I678" s="252">
        <v>42</v>
      </c>
      <c r="J678" s="252"/>
      <c r="K678" s="252"/>
      <c r="L678" s="251"/>
      <c r="M678" s="252"/>
    </row>
    <row r="679" spans="2:13" ht="24.75" customHeight="1">
      <c r="B679" s="251">
        <v>61</v>
      </c>
      <c r="C679" s="252" t="s">
        <v>3621</v>
      </c>
      <c r="D679" s="252" t="s">
        <v>3637</v>
      </c>
      <c r="E679" s="252" t="s">
        <v>3638</v>
      </c>
      <c r="F679" s="260">
        <v>44778</v>
      </c>
      <c r="G679" s="252" t="s">
        <v>1725</v>
      </c>
      <c r="H679" s="251" t="s">
        <v>3639</v>
      </c>
      <c r="I679" s="252">
        <v>25</v>
      </c>
      <c r="J679" s="252"/>
      <c r="K679" s="252"/>
      <c r="L679" s="251"/>
      <c r="M679" s="252"/>
    </row>
    <row r="680" spans="2:13" ht="24.75" customHeight="1">
      <c r="B680" s="251">
        <v>62</v>
      </c>
      <c r="C680" s="252" t="s">
        <v>3640</v>
      </c>
      <c r="D680" s="252" t="s">
        <v>3622</v>
      </c>
      <c r="E680" s="252" t="s">
        <v>3641</v>
      </c>
      <c r="F680" s="260">
        <v>44810</v>
      </c>
      <c r="G680" s="252" t="s">
        <v>1725</v>
      </c>
      <c r="H680" s="251" t="s">
        <v>3642</v>
      </c>
      <c r="I680" s="252">
        <v>8</v>
      </c>
      <c r="J680" s="252"/>
      <c r="K680" s="252"/>
      <c r="L680" s="251"/>
      <c r="M680" s="252"/>
    </row>
    <row r="681" spans="2:13" ht="24.75" customHeight="1">
      <c r="B681" s="251">
        <v>63</v>
      </c>
      <c r="C681" s="252" t="s">
        <v>3643</v>
      </c>
      <c r="D681" s="252" t="s">
        <v>3644</v>
      </c>
      <c r="E681" s="252" t="s">
        <v>3645</v>
      </c>
      <c r="F681" s="260">
        <v>44837</v>
      </c>
      <c r="G681" s="252" t="s">
        <v>1725</v>
      </c>
      <c r="H681" s="251" t="s">
        <v>3646</v>
      </c>
      <c r="I681" s="252">
        <v>20</v>
      </c>
      <c r="J681" s="252"/>
      <c r="K681" s="252"/>
      <c r="L681" s="251"/>
      <c r="M681" s="252"/>
    </row>
    <row r="682" spans="2:13" ht="24.75" customHeight="1">
      <c r="B682" s="251">
        <v>64</v>
      </c>
      <c r="C682" s="252" t="s">
        <v>3647</v>
      </c>
      <c r="D682" s="252" t="s">
        <v>3648</v>
      </c>
      <c r="E682" s="252" t="s">
        <v>3649</v>
      </c>
      <c r="F682" s="260">
        <v>44855</v>
      </c>
      <c r="G682" s="252" t="s">
        <v>1725</v>
      </c>
      <c r="H682" s="251" t="s">
        <v>3650</v>
      </c>
      <c r="I682" s="252">
        <v>36</v>
      </c>
      <c r="J682" s="252"/>
      <c r="K682" s="252"/>
      <c r="L682" s="251"/>
      <c r="M682" s="252"/>
    </row>
    <row r="683" spans="2:13" ht="37.5" customHeight="1">
      <c r="B683" s="251">
        <v>65</v>
      </c>
      <c r="C683" s="252" t="s">
        <v>3297</v>
      </c>
      <c r="D683" s="252" t="s">
        <v>3651</v>
      </c>
      <c r="E683" s="252" t="s">
        <v>3652</v>
      </c>
      <c r="F683" s="260">
        <v>44858</v>
      </c>
      <c r="G683" s="252" t="s">
        <v>2978</v>
      </c>
      <c r="H683" s="251" t="s">
        <v>3653</v>
      </c>
      <c r="I683" s="252">
        <v>16.68</v>
      </c>
      <c r="J683" s="252"/>
      <c r="K683" s="252"/>
      <c r="L683" s="251"/>
      <c r="M683" s="252"/>
    </row>
    <row r="684" spans="2:13" ht="30.75" customHeight="1">
      <c r="B684" s="251">
        <v>66</v>
      </c>
      <c r="C684" s="252" t="s">
        <v>3654</v>
      </c>
      <c r="D684" s="252" t="s">
        <v>3655</v>
      </c>
      <c r="E684" s="252" t="s">
        <v>3656</v>
      </c>
      <c r="F684" s="260">
        <v>44925</v>
      </c>
      <c r="G684" s="252" t="s">
        <v>1467</v>
      </c>
      <c r="H684" s="251" t="s">
        <v>3657</v>
      </c>
      <c r="I684" s="252">
        <v>16</v>
      </c>
      <c r="J684" s="252"/>
      <c r="K684" s="252"/>
      <c r="L684" s="251"/>
      <c r="M684" s="252"/>
    </row>
    <row r="685" spans="2:13" ht="24.75" customHeight="1">
      <c r="C685" s="266"/>
      <c r="D685" s="264"/>
      <c r="E685" s="272"/>
      <c r="F685" s="278"/>
      <c r="H685" s="264"/>
      <c r="I685" s="264"/>
      <c r="K685" s="262"/>
      <c r="L685" s="264"/>
      <c r="M685" s="262"/>
    </row>
    <row r="686" spans="2:13" ht="13.9">
      <c r="C686" s="279" t="s">
        <v>3658</v>
      </c>
    </row>
    <row r="687" spans="2:13" ht="13.9">
      <c r="C687" s="266"/>
    </row>
    <row r="688" spans="2:13" ht="33.75" customHeight="1">
      <c r="B688" s="243" t="s">
        <v>1453</v>
      </c>
      <c r="C688" s="244" t="s">
        <v>1454</v>
      </c>
      <c r="D688" s="244" t="s">
        <v>3010</v>
      </c>
      <c r="E688" s="244" t="s">
        <v>3011</v>
      </c>
      <c r="F688" s="244" t="s">
        <v>1457</v>
      </c>
      <c r="G688" s="244" t="s">
        <v>1458</v>
      </c>
      <c r="H688" s="243" t="s">
        <v>3659</v>
      </c>
      <c r="I688" s="244" t="s">
        <v>3660</v>
      </c>
      <c r="J688" s="244"/>
    </row>
    <row r="689" spans="2:10" ht="27.75" customHeight="1">
      <c r="B689" s="251">
        <v>1</v>
      </c>
      <c r="C689" s="252" t="s">
        <v>3661</v>
      </c>
      <c r="D689" s="252" t="s">
        <v>3662</v>
      </c>
      <c r="E689" s="260">
        <v>42361</v>
      </c>
      <c r="F689" s="252" t="s">
        <v>2859</v>
      </c>
      <c r="G689" s="252" t="s">
        <v>3663</v>
      </c>
      <c r="H689" s="251">
        <v>497</v>
      </c>
      <c r="I689" s="252"/>
      <c r="J689" s="252"/>
    </row>
    <row r="690" spans="2:10" ht="45.75" customHeight="1">
      <c r="B690" s="251">
        <v>2</v>
      </c>
      <c r="C690" s="252" t="s">
        <v>3664</v>
      </c>
      <c r="D690" s="252" t="s">
        <v>3665</v>
      </c>
      <c r="E690" s="260">
        <v>43571</v>
      </c>
      <c r="F690" s="252" t="s">
        <v>2859</v>
      </c>
      <c r="G690" s="252" t="s">
        <v>3666</v>
      </c>
      <c r="H690" s="251">
        <v>720</v>
      </c>
      <c r="I690" s="252"/>
      <c r="J690" s="252"/>
    </row>
    <row r="691" spans="2:10" ht="27.6" customHeight="1">
      <c r="E691" s="268"/>
      <c r="F691" s="264"/>
      <c r="J691" s="268"/>
    </row>
    <row r="692" spans="2:10" ht="27.6" customHeight="1">
      <c r="C692" s="279" t="s">
        <v>3667</v>
      </c>
    </row>
    <row r="693" spans="2:10" ht="27.6" customHeight="1">
      <c r="C693" s="266"/>
    </row>
    <row r="694" spans="2:10" ht="27.6" customHeight="1">
      <c r="B694" s="243" t="s">
        <v>1453</v>
      </c>
      <c r="C694" s="244" t="s">
        <v>1454</v>
      </c>
      <c r="D694" s="244" t="s">
        <v>3010</v>
      </c>
      <c r="E694" s="244" t="s">
        <v>3011</v>
      </c>
      <c r="F694" s="244" t="s">
        <v>1457</v>
      </c>
      <c r="G694" s="244" t="s">
        <v>1458</v>
      </c>
      <c r="H694" s="243" t="s">
        <v>3659</v>
      </c>
      <c r="I694" s="244" t="s">
        <v>3660</v>
      </c>
      <c r="J694" s="244" t="s">
        <v>3668</v>
      </c>
    </row>
    <row r="695" spans="2:10" ht="27.75" customHeight="1">
      <c r="B695" s="251">
        <v>1</v>
      </c>
      <c r="C695" s="252" t="s">
        <v>3669</v>
      </c>
      <c r="D695" s="252" t="s">
        <v>3564</v>
      </c>
      <c r="E695" s="260">
        <v>44257</v>
      </c>
      <c r="F695" s="252" t="s">
        <v>2859</v>
      </c>
      <c r="G695" s="252" t="s">
        <v>3670</v>
      </c>
      <c r="H695" s="251">
        <v>85</v>
      </c>
      <c r="I695" s="252"/>
      <c r="J695" s="260">
        <v>45718</v>
      </c>
    </row>
    <row r="696" spans="2:10" ht="27.75" customHeight="1">
      <c r="B696" s="251">
        <v>2</v>
      </c>
      <c r="C696" s="252" t="s">
        <v>3671</v>
      </c>
      <c r="D696" s="252" t="s">
        <v>3672</v>
      </c>
      <c r="E696" s="260">
        <v>44762</v>
      </c>
      <c r="F696" s="252" t="s">
        <v>2859</v>
      </c>
      <c r="G696" s="252" t="s">
        <v>3673</v>
      </c>
      <c r="H696" s="251">
        <v>308</v>
      </c>
      <c r="I696" s="252"/>
      <c r="J696" s="260">
        <v>46223</v>
      </c>
    </row>
    <row r="697" spans="2:10" ht="27.75" customHeight="1">
      <c r="C697" s="280"/>
      <c r="D697" s="281"/>
      <c r="E697" s="282"/>
      <c r="F697" s="283"/>
      <c r="J697" s="268"/>
    </row>
    <row r="698" spans="2:10" ht="13.9">
      <c r="C698" s="397" t="s">
        <v>3674</v>
      </c>
      <c r="D698" s="397"/>
      <c r="E698" s="397"/>
      <c r="F698" s="397"/>
    </row>
    <row r="699" spans="2:10" ht="13.9">
      <c r="C699" s="398"/>
      <c r="D699" s="398"/>
      <c r="E699" s="398"/>
      <c r="F699" s="398"/>
    </row>
    <row r="700" spans="2:10" ht="25.5" customHeight="1">
      <c r="B700" s="243" t="s">
        <v>1453</v>
      </c>
      <c r="C700" s="244" t="s">
        <v>1454</v>
      </c>
      <c r="D700" s="244" t="s">
        <v>3010</v>
      </c>
      <c r="E700" s="244" t="s">
        <v>3011</v>
      </c>
      <c r="F700" s="244" t="s">
        <v>1457</v>
      </c>
      <c r="G700" s="244" t="s">
        <v>1458</v>
      </c>
      <c r="H700" s="243" t="s">
        <v>3659</v>
      </c>
      <c r="I700" s="244" t="s">
        <v>3659</v>
      </c>
      <c r="J700" s="244" t="s">
        <v>3668</v>
      </c>
    </row>
    <row r="701" spans="2:10" ht="48.6" customHeight="1">
      <c r="B701" s="251">
        <v>1</v>
      </c>
      <c r="C701" s="252" t="s">
        <v>3675</v>
      </c>
      <c r="D701" s="252" t="s">
        <v>3676</v>
      </c>
      <c r="E701" s="260">
        <v>35173</v>
      </c>
      <c r="F701" s="252" t="s">
        <v>3677</v>
      </c>
      <c r="G701" s="252" t="s">
        <v>3678</v>
      </c>
      <c r="H701" s="251">
        <v>60</v>
      </c>
      <c r="I701" s="252" t="s">
        <v>3679</v>
      </c>
      <c r="J701" s="260">
        <v>46130</v>
      </c>
    </row>
    <row r="702" spans="2:10" ht="13.9">
      <c r="E702" s="268"/>
      <c r="J702" s="268"/>
    </row>
    <row r="703" spans="2:10" ht="13.9">
      <c r="C703" s="271" t="s">
        <v>3680</v>
      </c>
      <c r="E703" s="268"/>
      <c r="J703" s="268"/>
    </row>
    <row r="704" spans="2:10" ht="33.75" customHeight="1">
      <c r="B704" s="243" t="s">
        <v>1453</v>
      </c>
      <c r="C704" s="244" t="s">
        <v>1454</v>
      </c>
      <c r="D704" s="244" t="s">
        <v>3010</v>
      </c>
      <c r="E704" s="259" t="s">
        <v>3011</v>
      </c>
      <c r="F704" s="244" t="s">
        <v>1457</v>
      </c>
      <c r="G704" s="244" t="s">
        <v>1458</v>
      </c>
      <c r="H704" s="243" t="s">
        <v>3659</v>
      </c>
      <c r="I704" s="244" t="s">
        <v>816</v>
      </c>
      <c r="J704" s="259" t="s">
        <v>3668</v>
      </c>
    </row>
    <row r="705" spans="2:13" ht="69.599999999999994" customHeight="1">
      <c r="B705" s="251">
        <v>1</v>
      </c>
      <c r="C705" s="252" t="s">
        <v>3681</v>
      </c>
      <c r="D705" s="252" t="s">
        <v>3682</v>
      </c>
      <c r="E705" s="260">
        <v>40739</v>
      </c>
      <c r="F705" s="252" t="s">
        <v>3683</v>
      </c>
      <c r="G705" s="252" t="s">
        <v>3684</v>
      </c>
      <c r="H705" s="251">
        <v>212</v>
      </c>
      <c r="I705" s="252" t="s">
        <v>3685</v>
      </c>
      <c r="J705" s="260">
        <v>51697</v>
      </c>
    </row>
    <row r="706" spans="2:13" ht="13.9">
      <c r="E706" s="268"/>
    </row>
    <row r="707" spans="2:13" ht="13.9">
      <c r="C707" s="399" t="s">
        <v>3686</v>
      </c>
      <c r="D707" s="400"/>
      <c r="E707" s="400"/>
      <c r="F707" s="400"/>
      <c r="G707" s="400"/>
    </row>
    <row r="708" spans="2:13" ht="13.9">
      <c r="C708" s="400"/>
      <c r="D708" s="400"/>
      <c r="E708" s="400"/>
      <c r="F708" s="400"/>
      <c r="G708" s="400"/>
    </row>
    <row r="709" spans="2:13" ht="43.5" customHeight="1">
      <c r="B709" s="243" t="s">
        <v>1453</v>
      </c>
      <c r="C709" s="244" t="s">
        <v>1454</v>
      </c>
      <c r="D709" s="244" t="s">
        <v>3010</v>
      </c>
      <c r="E709" s="259" t="s">
        <v>3687</v>
      </c>
      <c r="F709" s="244" t="s">
        <v>1457</v>
      </c>
      <c r="G709" s="244" t="s">
        <v>1458</v>
      </c>
      <c r="H709" s="243" t="s">
        <v>3688</v>
      </c>
      <c r="I709" s="244" t="s">
        <v>2831</v>
      </c>
      <c r="J709" s="244" t="s">
        <v>3689</v>
      </c>
      <c r="K709" s="243" t="s">
        <v>3660</v>
      </c>
      <c r="L709" s="244" t="s">
        <v>3690</v>
      </c>
      <c r="M709" s="244" t="s">
        <v>816</v>
      </c>
    </row>
    <row r="710" spans="2:13" ht="27.6">
      <c r="B710" s="251">
        <v>1</v>
      </c>
      <c r="C710" s="252" t="s">
        <v>3691</v>
      </c>
      <c r="D710" s="252" t="s">
        <v>3692</v>
      </c>
      <c r="E710" s="260">
        <v>42675</v>
      </c>
      <c r="F710" s="252" t="s">
        <v>1467</v>
      </c>
      <c r="G710" s="252" t="s">
        <v>3693</v>
      </c>
      <c r="H710" s="251" t="s">
        <v>1626</v>
      </c>
      <c r="I710" s="252">
        <v>10</v>
      </c>
      <c r="J710" s="252" t="s">
        <v>3694</v>
      </c>
      <c r="K710" s="251"/>
      <c r="L710" s="252"/>
      <c r="M710" s="251"/>
    </row>
    <row r="711" spans="2:13" ht="27.6">
      <c r="B711" s="251">
        <v>2</v>
      </c>
      <c r="C711" s="252" t="s">
        <v>1995</v>
      </c>
      <c r="D711" s="252" t="s">
        <v>3695</v>
      </c>
      <c r="E711" s="260">
        <v>43153</v>
      </c>
      <c r="F711" s="252" t="s">
        <v>1467</v>
      </c>
      <c r="G711" s="252" t="s">
        <v>3696</v>
      </c>
      <c r="H711" s="251" t="s">
        <v>1477</v>
      </c>
      <c r="I711" s="252">
        <v>8</v>
      </c>
      <c r="J711" s="252" t="s">
        <v>1469</v>
      </c>
      <c r="K711" s="251"/>
      <c r="L711" s="252"/>
      <c r="M711" s="251"/>
    </row>
    <row r="712" spans="2:13" ht="13.9">
      <c r="B712" s="251">
        <v>3</v>
      </c>
      <c r="C712" s="252" t="s">
        <v>3697</v>
      </c>
      <c r="D712" s="252" t="s">
        <v>3236</v>
      </c>
      <c r="E712" s="260">
        <v>43153</v>
      </c>
      <c r="F712" s="252" t="s">
        <v>1467</v>
      </c>
      <c r="G712" s="252" t="s">
        <v>3698</v>
      </c>
      <c r="H712" s="251" t="s">
        <v>1626</v>
      </c>
      <c r="I712" s="252">
        <v>8</v>
      </c>
      <c r="J712" s="252" t="s">
        <v>1469</v>
      </c>
      <c r="K712" s="251"/>
      <c r="L712" s="252"/>
      <c r="M712" s="251"/>
    </row>
    <row r="713" spans="2:13" ht="13.9">
      <c r="B713" s="251">
        <v>4</v>
      </c>
      <c r="C713" s="252" t="s">
        <v>3699</v>
      </c>
      <c r="D713" s="252" t="s">
        <v>3700</v>
      </c>
      <c r="E713" s="260">
        <v>43306</v>
      </c>
      <c r="F713" s="252" t="s">
        <v>1725</v>
      </c>
      <c r="G713" s="252" t="s">
        <v>3701</v>
      </c>
      <c r="H713" s="251" t="s">
        <v>1477</v>
      </c>
      <c r="I713" s="252">
        <v>10</v>
      </c>
      <c r="J713" s="252"/>
      <c r="K713" s="251"/>
      <c r="L713" s="252"/>
      <c r="M713" s="251"/>
    </row>
    <row r="714" spans="2:13" ht="55.15">
      <c r="B714" s="251">
        <v>5</v>
      </c>
      <c r="C714" s="252" t="s">
        <v>3702</v>
      </c>
      <c r="D714" s="252" t="s">
        <v>3703</v>
      </c>
      <c r="E714" s="260">
        <v>43431</v>
      </c>
      <c r="F714" s="252" t="s">
        <v>1725</v>
      </c>
      <c r="G714" s="252" t="s">
        <v>3704</v>
      </c>
      <c r="H714" s="251" t="s">
        <v>1626</v>
      </c>
      <c r="I714" s="252">
        <v>10</v>
      </c>
      <c r="J714" s="252" t="s">
        <v>3705</v>
      </c>
      <c r="K714" s="251">
        <v>10</v>
      </c>
      <c r="L714" s="252"/>
      <c r="M714" s="251" t="s">
        <v>3706</v>
      </c>
    </row>
    <row r="715" spans="2:13" ht="27.6">
      <c r="B715" s="251">
        <v>6</v>
      </c>
      <c r="C715" s="252" t="s">
        <v>3707</v>
      </c>
      <c r="D715" s="252" t="s">
        <v>3708</v>
      </c>
      <c r="E715" s="260">
        <v>43465</v>
      </c>
      <c r="F715" s="252" t="s">
        <v>1725</v>
      </c>
      <c r="G715" s="252" t="s">
        <v>3709</v>
      </c>
      <c r="H715" s="251" t="s">
        <v>1626</v>
      </c>
      <c r="I715" s="252">
        <v>8</v>
      </c>
      <c r="J715" s="252" t="s">
        <v>1469</v>
      </c>
      <c r="K715" s="251"/>
      <c r="L715" s="252"/>
      <c r="M715" s="251"/>
    </row>
    <row r="716" spans="2:13" ht="41.45">
      <c r="B716" s="251">
        <v>7</v>
      </c>
      <c r="C716" s="252" t="s">
        <v>3710</v>
      </c>
      <c r="D716" s="252" t="s">
        <v>3711</v>
      </c>
      <c r="E716" s="260">
        <v>43573</v>
      </c>
      <c r="F716" s="252" t="s">
        <v>1725</v>
      </c>
      <c r="G716" s="252" t="s">
        <v>3712</v>
      </c>
      <c r="H716" s="251" t="s">
        <v>1626</v>
      </c>
      <c r="I716" s="252">
        <v>6</v>
      </c>
      <c r="J716" s="252" t="s">
        <v>3713</v>
      </c>
      <c r="K716" s="251"/>
      <c r="L716" s="252"/>
      <c r="M716" s="251"/>
    </row>
    <row r="717" spans="2:13" ht="13.9">
      <c r="B717" s="251">
        <v>8</v>
      </c>
      <c r="C717" s="252" t="s">
        <v>3714</v>
      </c>
      <c r="D717" s="252" t="s">
        <v>3243</v>
      </c>
      <c r="E717" s="260">
        <v>43573</v>
      </c>
      <c r="F717" s="252" t="s">
        <v>1725</v>
      </c>
      <c r="G717" s="252" t="s">
        <v>3715</v>
      </c>
      <c r="H717" s="251" t="s">
        <v>3716</v>
      </c>
      <c r="I717" s="252">
        <v>8</v>
      </c>
      <c r="J717" s="252"/>
      <c r="K717" s="251"/>
      <c r="L717" s="252"/>
      <c r="M717" s="251"/>
    </row>
    <row r="718" spans="2:13" ht="13.9">
      <c r="B718" s="251">
        <v>9</v>
      </c>
      <c r="C718" s="252" t="s">
        <v>3717</v>
      </c>
      <c r="D718" s="252" t="s">
        <v>3718</v>
      </c>
      <c r="E718" s="260">
        <v>43873</v>
      </c>
      <c r="F718" s="252" t="s">
        <v>1725</v>
      </c>
      <c r="G718" s="252" t="s">
        <v>3719</v>
      </c>
      <c r="H718" s="251" t="s">
        <v>1626</v>
      </c>
      <c r="I718" s="252">
        <v>10</v>
      </c>
      <c r="J718" s="252"/>
      <c r="K718" s="251"/>
      <c r="L718" s="252"/>
      <c r="M718" s="251"/>
    </row>
    <row r="719" spans="2:13" ht="41.45">
      <c r="B719" s="251">
        <v>10</v>
      </c>
      <c r="C719" s="252" t="s">
        <v>3720</v>
      </c>
      <c r="D719" s="252" t="s">
        <v>3721</v>
      </c>
      <c r="E719" s="260">
        <v>43985</v>
      </c>
      <c r="F719" s="252" t="s">
        <v>1725</v>
      </c>
      <c r="G719" s="252" t="s">
        <v>3722</v>
      </c>
      <c r="H719" s="251" t="s">
        <v>1626</v>
      </c>
      <c r="I719" s="252">
        <v>3</v>
      </c>
      <c r="J719" s="252" t="s">
        <v>3723</v>
      </c>
      <c r="K719" s="251"/>
      <c r="L719" s="252"/>
      <c r="M719" s="251"/>
    </row>
    <row r="720" spans="2:13" ht="13.9">
      <c r="C720" s="266"/>
      <c r="E720" s="268"/>
      <c r="J720" s="264"/>
      <c r="K720" s="275"/>
      <c r="L720" s="284"/>
      <c r="M720" s="285"/>
    </row>
    <row r="721" spans="2:13" ht="13.9">
      <c r="C721" s="392" t="s">
        <v>3724</v>
      </c>
      <c r="D721" s="393"/>
      <c r="E721" s="393"/>
      <c r="F721" s="393"/>
      <c r="G721" s="393"/>
    </row>
    <row r="722" spans="2:13" ht="13.9">
      <c r="C722" s="393"/>
      <c r="D722" s="393"/>
      <c r="E722" s="393"/>
      <c r="F722" s="393"/>
      <c r="G722" s="393"/>
    </row>
    <row r="723" spans="2:13" ht="38.25" customHeight="1">
      <c r="B723" s="243" t="s">
        <v>1453</v>
      </c>
      <c r="C723" s="244" t="s">
        <v>1454</v>
      </c>
      <c r="D723" s="244" t="s">
        <v>3010</v>
      </c>
      <c r="E723" s="244" t="s">
        <v>3687</v>
      </c>
      <c r="F723" s="244" t="s">
        <v>1457</v>
      </c>
      <c r="G723" s="244" t="s">
        <v>1458</v>
      </c>
      <c r="H723" s="243" t="s">
        <v>3688</v>
      </c>
      <c r="I723" s="244" t="s">
        <v>2831</v>
      </c>
      <c r="J723" s="244" t="s">
        <v>3689</v>
      </c>
      <c r="K723" s="243" t="s">
        <v>3725</v>
      </c>
      <c r="L723" s="244"/>
      <c r="M723" s="290"/>
    </row>
    <row r="724" spans="2:13" ht="13.9">
      <c r="B724" s="251">
        <v>1</v>
      </c>
      <c r="C724" s="252" t="s">
        <v>3726</v>
      </c>
      <c r="D724" s="252" t="s">
        <v>3727</v>
      </c>
      <c r="E724" s="260">
        <v>41695</v>
      </c>
      <c r="F724" s="252" t="s">
        <v>3728</v>
      </c>
      <c r="G724" s="252" t="s">
        <v>3729</v>
      </c>
      <c r="H724" s="251" t="s">
        <v>3730</v>
      </c>
      <c r="I724" s="252">
        <v>400</v>
      </c>
      <c r="J724" s="252"/>
      <c r="K724" s="251"/>
      <c r="L724" s="252"/>
      <c r="M724" s="290"/>
    </row>
    <row r="725" spans="2:13" ht="69">
      <c r="B725" s="251">
        <v>2</v>
      </c>
      <c r="C725" s="252" t="s">
        <v>3731</v>
      </c>
      <c r="D725" s="252" t="s">
        <v>3732</v>
      </c>
      <c r="E725" s="260">
        <v>42241</v>
      </c>
      <c r="F725" s="252" t="s">
        <v>3728</v>
      </c>
      <c r="G725" s="252" t="s">
        <v>3733</v>
      </c>
      <c r="H725" s="251" t="s">
        <v>1491</v>
      </c>
      <c r="I725" s="252">
        <v>75</v>
      </c>
      <c r="J725" s="252" t="s">
        <v>3734</v>
      </c>
      <c r="K725" s="251" t="s">
        <v>3735</v>
      </c>
      <c r="L725" s="252" t="s">
        <v>3736</v>
      </c>
      <c r="M725" s="290"/>
    </row>
    <row r="726" spans="2:13" ht="41.45">
      <c r="B726" s="251">
        <v>3</v>
      </c>
      <c r="C726" s="252" t="s">
        <v>3731</v>
      </c>
      <c r="D726" s="252" t="s">
        <v>3737</v>
      </c>
      <c r="E726" s="260">
        <v>43441</v>
      </c>
      <c r="F726" s="252" t="s">
        <v>3728</v>
      </c>
      <c r="G726" s="252" t="s">
        <v>3738</v>
      </c>
      <c r="H726" s="251" t="s">
        <v>1491</v>
      </c>
      <c r="I726" s="252">
        <v>67</v>
      </c>
      <c r="J726" s="252"/>
      <c r="K726" s="251"/>
      <c r="L726" s="252" t="s">
        <v>3739</v>
      </c>
      <c r="M726" s="290"/>
    </row>
    <row r="727" spans="2:13" ht="41.45">
      <c r="B727" s="251">
        <v>4</v>
      </c>
      <c r="C727" s="252" t="s">
        <v>3731</v>
      </c>
      <c r="D727" s="252" t="s">
        <v>3737</v>
      </c>
      <c r="E727" s="260">
        <v>43441</v>
      </c>
      <c r="F727" s="252" t="s">
        <v>3728</v>
      </c>
      <c r="G727" s="252" t="s">
        <v>2442</v>
      </c>
      <c r="H727" s="251" t="s">
        <v>1491</v>
      </c>
      <c r="I727" s="252">
        <v>125</v>
      </c>
      <c r="J727" s="252" t="s">
        <v>3740</v>
      </c>
      <c r="K727" s="251"/>
      <c r="L727" s="252"/>
      <c r="M727" s="290"/>
    </row>
    <row r="728" spans="2:13" ht="13.9">
      <c r="B728" s="267"/>
      <c r="C728" s="286"/>
      <c r="E728" s="268"/>
      <c r="F728" s="287"/>
      <c r="H728" s="288"/>
      <c r="K728" s="267"/>
    </row>
    <row r="729" spans="2:13" ht="13.9">
      <c r="B729" s="267"/>
      <c r="C729" s="286"/>
      <c r="E729" s="268"/>
      <c r="F729" s="287"/>
      <c r="H729" s="288"/>
    </row>
    <row r="730" spans="2:13" ht="13.9">
      <c r="C730" s="289" t="s">
        <v>3741</v>
      </c>
      <c r="E730" s="268"/>
      <c r="F730" s="287"/>
      <c r="H730" s="288"/>
    </row>
    <row r="731" spans="2:13" ht="27.6">
      <c r="B731" s="243" t="s">
        <v>1453</v>
      </c>
      <c r="C731" s="244" t="s">
        <v>3742</v>
      </c>
      <c r="D731" s="244" t="s">
        <v>3743</v>
      </c>
      <c r="E731" s="259" t="s">
        <v>3744</v>
      </c>
      <c r="F731" s="244" t="s">
        <v>1457</v>
      </c>
      <c r="G731" s="244" t="s">
        <v>3745</v>
      </c>
      <c r="H731" s="243" t="s">
        <v>3746</v>
      </c>
      <c r="I731" s="244" t="s">
        <v>3747</v>
      </c>
      <c r="J731" s="244" t="s">
        <v>3748</v>
      </c>
      <c r="K731" s="244" t="s">
        <v>3749</v>
      </c>
      <c r="L731" s="243" t="s">
        <v>816</v>
      </c>
      <c r="M731" s="290"/>
    </row>
    <row r="732" spans="2:13" ht="42" customHeight="1">
      <c r="B732" s="251">
        <v>1</v>
      </c>
      <c r="C732" s="252" t="s">
        <v>3750</v>
      </c>
      <c r="D732" s="252" t="s">
        <v>3751</v>
      </c>
      <c r="E732" s="260">
        <v>42937</v>
      </c>
      <c r="F732" s="252" t="s">
        <v>3373</v>
      </c>
      <c r="G732" s="252" t="s">
        <v>3752</v>
      </c>
      <c r="H732" s="251" t="s">
        <v>965</v>
      </c>
      <c r="I732" s="252">
        <v>100</v>
      </c>
      <c r="J732" s="252" t="s">
        <v>3753</v>
      </c>
      <c r="K732" s="251"/>
      <c r="L732" s="252"/>
      <c r="M732" s="290"/>
    </row>
    <row r="733" spans="2:13" ht="39.75" customHeight="1">
      <c r="B733" s="251">
        <v>2</v>
      </c>
      <c r="C733" s="252" t="s">
        <v>3754</v>
      </c>
      <c r="D733" s="252" t="s">
        <v>3755</v>
      </c>
      <c r="E733" s="260">
        <v>42937</v>
      </c>
      <c r="F733" s="252" t="s">
        <v>3373</v>
      </c>
      <c r="G733" s="252" t="s">
        <v>3756</v>
      </c>
      <c r="H733" s="251" t="s">
        <v>965</v>
      </c>
      <c r="I733" s="252">
        <v>100</v>
      </c>
      <c r="J733" s="252" t="s">
        <v>3757</v>
      </c>
      <c r="K733" s="251"/>
      <c r="L733" s="252"/>
      <c r="M733" s="290"/>
    </row>
    <row r="734" spans="2:13" ht="41.25" customHeight="1">
      <c r="B734" s="251">
        <v>3</v>
      </c>
      <c r="C734" s="252" t="s">
        <v>3754</v>
      </c>
      <c r="D734" s="252" t="s">
        <v>3758</v>
      </c>
      <c r="E734" s="260">
        <v>42968</v>
      </c>
      <c r="F734" s="252" t="s">
        <v>3373</v>
      </c>
      <c r="G734" s="252" t="s">
        <v>3759</v>
      </c>
      <c r="H734" s="251" t="s">
        <v>1236</v>
      </c>
      <c r="I734" s="252">
        <v>70</v>
      </c>
      <c r="J734" s="252" t="s">
        <v>3760</v>
      </c>
      <c r="K734" s="251"/>
      <c r="L734" s="252"/>
      <c r="M734" s="290"/>
    </row>
    <row r="735" spans="2:13" ht="45.75" customHeight="1">
      <c r="B735" s="251">
        <v>4</v>
      </c>
      <c r="C735" s="252" t="s">
        <v>3761</v>
      </c>
      <c r="D735" s="252" t="s">
        <v>3762</v>
      </c>
      <c r="E735" s="260">
        <v>43053</v>
      </c>
      <c r="F735" s="252" t="s">
        <v>3373</v>
      </c>
      <c r="G735" s="252" t="s">
        <v>3763</v>
      </c>
      <c r="H735" s="251" t="s">
        <v>965</v>
      </c>
      <c r="I735" s="252">
        <v>58</v>
      </c>
      <c r="J735" s="252" t="s">
        <v>3764</v>
      </c>
      <c r="K735" s="251"/>
      <c r="L735" s="252"/>
      <c r="M735" s="290"/>
    </row>
    <row r="736" spans="2:13" ht="60" customHeight="1">
      <c r="B736" s="251">
        <v>5</v>
      </c>
      <c r="C736" s="252" t="s">
        <v>3761</v>
      </c>
      <c r="D736" s="252" t="s">
        <v>3765</v>
      </c>
      <c r="E736" s="260">
        <v>43075</v>
      </c>
      <c r="F736" s="252" t="s">
        <v>3373</v>
      </c>
      <c r="G736" s="252" t="s">
        <v>3766</v>
      </c>
      <c r="H736" s="251" t="s">
        <v>965</v>
      </c>
      <c r="I736" s="252">
        <v>100</v>
      </c>
      <c r="J736" s="252" t="s">
        <v>3767</v>
      </c>
      <c r="K736" s="251"/>
      <c r="L736" s="252"/>
      <c r="M736" s="290"/>
    </row>
    <row r="737" spans="2:13" ht="38.25" customHeight="1">
      <c r="B737" s="251">
        <v>6</v>
      </c>
      <c r="C737" s="252" t="s">
        <v>3768</v>
      </c>
      <c r="D737" s="252" t="s">
        <v>3769</v>
      </c>
      <c r="E737" s="260">
        <v>43175</v>
      </c>
      <c r="F737" s="252" t="s">
        <v>3373</v>
      </c>
      <c r="G737" s="252" t="s">
        <v>2504</v>
      </c>
      <c r="H737" s="251" t="s">
        <v>965</v>
      </c>
      <c r="I737" s="252">
        <v>75</v>
      </c>
      <c r="J737" s="252" t="s">
        <v>3770</v>
      </c>
      <c r="K737" s="251"/>
      <c r="L737" s="252"/>
      <c r="M737" s="290"/>
    </row>
    <row r="738" spans="2:13" ht="13.9">
      <c r="B738" s="251">
        <v>7</v>
      </c>
      <c r="C738" s="252" t="s">
        <v>3378</v>
      </c>
      <c r="D738" s="252" t="s">
        <v>3771</v>
      </c>
      <c r="E738" s="260">
        <v>43203</v>
      </c>
      <c r="F738" s="252" t="s">
        <v>3373</v>
      </c>
      <c r="G738" s="252" t="s">
        <v>3772</v>
      </c>
      <c r="H738" s="251" t="s">
        <v>965</v>
      </c>
      <c r="I738" s="252">
        <v>98</v>
      </c>
      <c r="J738" s="252" t="s">
        <v>1469</v>
      </c>
      <c r="K738" s="251"/>
      <c r="L738" s="252"/>
      <c r="M738" s="290"/>
    </row>
    <row r="739" spans="2:13" ht="44.25" customHeight="1">
      <c r="B739" s="251">
        <v>8</v>
      </c>
      <c r="C739" s="252" t="s">
        <v>3768</v>
      </c>
      <c r="D739" s="252" t="s">
        <v>3773</v>
      </c>
      <c r="E739" s="260">
        <v>43235</v>
      </c>
      <c r="F739" s="252" t="s">
        <v>3373</v>
      </c>
      <c r="G739" s="252" t="s">
        <v>3774</v>
      </c>
      <c r="H739" s="251" t="s">
        <v>965</v>
      </c>
      <c r="I739" s="252">
        <v>100</v>
      </c>
      <c r="J739" s="252" t="s">
        <v>3775</v>
      </c>
      <c r="K739" s="251"/>
      <c r="L739" s="252"/>
      <c r="M739" s="290"/>
    </row>
    <row r="740" spans="2:13" ht="27.6">
      <c r="B740" s="251">
        <v>9</v>
      </c>
      <c r="C740" s="252" t="s">
        <v>3776</v>
      </c>
      <c r="D740" s="252" t="s">
        <v>3777</v>
      </c>
      <c r="E740" s="260">
        <v>43462</v>
      </c>
      <c r="F740" s="252" t="s">
        <v>3373</v>
      </c>
      <c r="G740" s="252" t="s">
        <v>3778</v>
      </c>
      <c r="H740" s="251" t="s">
        <v>965</v>
      </c>
      <c r="I740" s="252">
        <v>100</v>
      </c>
      <c r="J740" s="252" t="s">
        <v>1469</v>
      </c>
      <c r="K740" s="251"/>
      <c r="L740" s="252"/>
      <c r="M740" s="290"/>
    </row>
    <row r="741" spans="2:13" ht="13.9">
      <c r="B741" s="251">
        <v>10</v>
      </c>
      <c r="C741" s="252" t="s">
        <v>3776</v>
      </c>
      <c r="D741" s="252" t="s">
        <v>3779</v>
      </c>
      <c r="E741" s="260">
        <v>43465</v>
      </c>
      <c r="F741" s="252" t="s">
        <v>3373</v>
      </c>
      <c r="G741" s="252" t="s">
        <v>3780</v>
      </c>
      <c r="H741" s="251" t="s">
        <v>965</v>
      </c>
      <c r="I741" s="252">
        <v>100</v>
      </c>
      <c r="J741" s="252" t="s">
        <v>1469</v>
      </c>
      <c r="K741" s="251"/>
      <c r="L741" s="252"/>
      <c r="M741" s="290"/>
    </row>
    <row r="742" spans="2:13" ht="207">
      <c r="B742" s="251">
        <v>11</v>
      </c>
      <c r="C742" s="252" t="s">
        <v>3781</v>
      </c>
      <c r="D742" s="252" t="s">
        <v>3782</v>
      </c>
      <c r="E742" s="260">
        <v>43773</v>
      </c>
      <c r="F742" s="252" t="s">
        <v>3373</v>
      </c>
      <c r="G742" s="252" t="s">
        <v>3783</v>
      </c>
      <c r="H742" s="251" t="s">
        <v>965</v>
      </c>
      <c r="I742" s="252">
        <v>45</v>
      </c>
      <c r="J742" s="252"/>
      <c r="K742" s="251" t="s">
        <v>3784</v>
      </c>
      <c r="L742" s="252"/>
      <c r="M742" s="290"/>
    </row>
    <row r="743" spans="2:13" ht="69">
      <c r="B743" s="251">
        <v>12</v>
      </c>
      <c r="C743" s="252" t="s">
        <v>3785</v>
      </c>
      <c r="D743" s="252" t="s">
        <v>3786</v>
      </c>
      <c r="E743" s="260">
        <v>43852</v>
      </c>
      <c r="F743" s="252" t="s">
        <v>3373</v>
      </c>
      <c r="G743" s="252" t="s">
        <v>3787</v>
      </c>
      <c r="H743" s="251" t="s">
        <v>965</v>
      </c>
      <c r="I743" s="252">
        <v>44</v>
      </c>
      <c r="J743" s="252"/>
      <c r="K743" s="251" t="s">
        <v>3788</v>
      </c>
      <c r="L743" s="252"/>
      <c r="M743" s="290"/>
    </row>
    <row r="744" spans="2:13" s="296" customFormat="1" ht="69">
      <c r="B744" s="251">
        <v>13</v>
      </c>
      <c r="C744" s="252" t="s">
        <v>3378</v>
      </c>
      <c r="D744" s="252" t="s">
        <v>3789</v>
      </c>
      <c r="E744" s="260">
        <v>43852</v>
      </c>
      <c r="F744" s="252" t="s">
        <v>3373</v>
      </c>
      <c r="G744" s="252" t="s">
        <v>3790</v>
      </c>
      <c r="H744" s="251" t="s">
        <v>965</v>
      </c>
      <c r="I744" s="252">
        <v>100</v>
      </c>
      <c r="J744" s="252"/>
      <c r="K744" s="251" t="s">
        <v>3791</v>
      </c>
      <c r="L744" s="252"/>
      <c r="M744" s="290"/>
    </row>
    <row r="745" spans="2:13" ht="27.6">
      <c r="B745" s="251">
        <v>14</v>
      </c>
      <c r="C745" s="252" t="s">
        <v>3792</v>
      </c>
      <c r="D745" s="252" t="s">
        <v>3793</v>
      </c>
      <c r="E745" s="260">
        <v>43909</v>
      </c>
      <c r="F745" s="252" t="s">
        <v>3373</v>
      </c>
      <c r="G745" s="252" t="s">
        <v>3794</v>
      </c>
      <c r="H745" s="251" t="s">
        <v>965</v>
      </c>
      <c r="I745" s="252">
        <v>52</v>
      </c>
      <c r="J745" s="252"/>
      <c r="K745" s="251"/>
      <c r="L745" s="252"/>
      <c r="M745" s="290"/>
    </row>
    <row r="746" spans="2:13" ht="96.6">
      <c r="B746" s="251">
        <v>15</v>
      </c>
      <c r="C746" s="252" t="s">
        <v>2499</v>
      </c>
      <c r="D746" s="252" t="s">
        <v>3795</v>
      </c>
      <c r="E746" s="260">
        <v>44390</v>
      </c>
      <c r="F746" s="252" t="s">
        <v>3796</v>
      </c>
      <c r="G746" s="252" t="s">
        <v>3797</v>
      </c>
      <c r="H746" s="251" t="s">
        <v>965</v>
      </c>
      <c r="I746" s="252">
        <v>100</v>
      </c>
      <c r="J746" s="252"/>
      <c r="K746" s="251" t="s">
        <v>3798</v>
      </c>
      <c r="L746" s="252">
        <v>214</v>
      </c>
      <c r="M746" s="290"/>
    </row>
    <row r="747" spans="2:13" ht="13.9">
      <c r="B747" s="251">
        <v>16</v>
      </c>
      <c r="C747" s="252" t="s">
        <v>3799</v>
      </c>
      <c r="D747" s="252" t="s">
        <v>3800</v>
      </c>
      <c r="E747" s="260">
        <v>44516</v>
      </c>
      <c r="F747" s="252" t="s">
        <v>3373</v>
      </c>
      <c r="G747" s="252" t="s">
        <v>3801</v>
      </c>
      <c r="H747" s="251" t="s">
        <v>1615</v>
      </c>
      <c r="I747" s="252">
        <v>75</v>
      </c>
      <c r="J747" s="252"/>
      <c r="K747" s="251"/>
      <c r="L747" s="252"/>
      <c r="M747" s="290"/>
    </row>
    <row r="748" spans="2:13" ht="13.9">
      <c r="B748" s="251">
        <v>17</v>
      </c>
      <c r="C748" s="252" t="s">
        <v>3802</v>
      </c>
      <c r="D748" s="252" t="s">
        <v>3803</v>
      </c>
      <c r="E748" s="260">
        <v>44659</v>
      </c>
      <c r="F748" s="252" t="s">
        <v>3373</v>
      </c>
      <c r="G748" s="252" t="s">
        <v>3804</v>
      </c>
      <c r="H748" s="251" t="s">
        <v>965</v>
      </c>
      <c r="I748" s="252">
        <v>60</v>
      </c>
      <c r="J748" s="252"/>
      <c r="K748" s="251"/>
      <c r="L748" s="252"/>
      <c r="M748" s="290"/>
    </row>
    <row r="749" spans="2:13" ht="27.6">
      <c r="B749" s="251">
        <v>18</v>
      </c>
      <c r="C749" s="252" t="s">
        <v>3805</v>
      </c>
      <c r="D749" s="252" t="s">
        <v>3806</v>
      </c>
      <c r="E749" s="260">
        <v>44775</v>
      </c>
      <c r="F749" s="252" t="s">
        <v>3796</v>
      </c>
      <c r="G749" s="252" t="s">
        <v>2423</v>
      </c>
      <c r="H749" s="251" t="s">
        <v>965</v>
      </c>
      <c r="I749" s="252">
        <v>61</v>
      </c>
      <c r="J749" s="252"/>
      <c r="K749" s="251"/>
      <c r="L749" s="252"/>
      <c r="M749" s="290"/>
    </row>
    <row r="750" spans="2:13" ht="13.9">
      <c r="B750" s="251">
        <v>19</v>
      </c>
      <c r="C750" s="252" t="s">
        <v>3807</v>
      </c>
      <c r="D750" s="252" t="s">
        <v>2537</v>
      </c>
      <c r="E750" s="260">
        <v>44796</v>
      </c>
      <c r="F750" s="252" t="s">
        <v>3796</v>
      </c>
      <c r="G750" s="252" t="s">
        <v>3808</v>
      </c>
      <c r="H750" s="251" t="s">
        <v>965</v>
      </c>
      <c r="I750" s="252">
        <v>100</v>
      </c>
      <c r="J750" s="252"/>
      <c r="K750" s="251"/>
      <c r="L750" s="252"/>
      <c r="M750" s="290"/>
    </row>
    <row r="751" spans="2:13" ht="13.9">
      <c r="B751" s="251">
        <v>20</v>
      </c>
      <c r="C751" s="252" t="s">
        <v>3807</v>
      </c>
      <c r="D751" s="252" t="s">
        <v>3809</v>
      </c>
      <c r="E751" s="260">
        <v>44796</v>
      </c>
      <c r="F751" s="252" t="s">
        <v>3796</v>
      </c>
      <c r="G751" s="252" t="s">
        <v>3810</v>
      </c>
      <c r="H751" s="251" t="s">
        <v>965</v>
      </c>
      <c r="I751" s="252">
        <v>40</v>
      </c>
      <c r="J751" s="252"/>
      <c r="K751" s="251"/>
      <c r="L751" s="252"/>
      <c r="M751" s="290"/>
    </row>
    <row r="752" spans="2:13" ht="27.6">
      <c r="B752" s="251">
        <v>21</v>
      </c>
      <c r="C752" s="252" t="s">
        <v>3811</v>
      </c>
      <c r="D752" s="252" t="s">
        <v>3812</v>
      </c>
      <c r="E752" s="260">
        <v>44796</v>
      </c>
      <c r="F752" s="252" t="s">
        <v>3796</v>
      </c>
      <c r="G752" s="252" t="s">
        <v>3813</v>
      </c>
      <c r="H752" s="251" t="s">
        <v>965</v>
      </c>
      <c r="I752" s="252">
        <v>68</v>
      </c>
      <c r="J752" s="252"/>
      <c r="K752" s="251"/>
      <c r="L752" s="252"/>
      <c r="M752" s="290"/>
    </row>
    <row r="753" spans="2:13" ht="13.9">
      <c r="D753" s="268"/>
      <c r="E753" s="268"/>
      <c r="H753" s="291"/>
      <c r="K753" s="292"/>
      <c r="L753" s="267"/>
    </row>
    <row r="754" spans="2:13" ht="13.9">
      <c r="C754" s="279" t="s">
        <v>3814</v>
      </c>
    </row>
    <row r="755" spans="2:13" ht="27" customHeight="1">
      <c r="B755" s="243" t="s">
        <v>1453</v>
      </c>
      <c r="C755" s="244" t="s">
        <v>1454</v>
      </c>
      <c r="D755" s="244" t="s">
        <v>1455</v>
      </c>
      <c r="E755" s="244" t="s">
        <v>1456</v>
      </c>
      <c r="F755" s="244" t="s">
        <v>1457</v>
      </c>
      <c r="G755" s="244" t="s">
        <v>1458</v>
      </c>
      <c r="H755" s="243" t="s">
        <v>1459</v>
      </c>
      <c r="I755" s="244" t="s">
        <v>1460</v>
      </c>
      <c r="J755" s="244" t="s">
        <v>1461</v>
      </c>
      <c r="K755" s="244" t="s">
        <v>1462</v>
      </c>
      <c r="L755" s="243" t="s">
        <v>1463</v>
      </c>
      <c r="M755" s="243" t="s">
        <v>1464</v>
      </c>
    </row>
    <row r="756" spans="2:13" ht="27.6">
      <c r="B756" s="251">
        <v>1</v>
      </c>
      <c r="C756" s="252" t="s">
        <v>1934</v>
      </c>
      <c r="D756" s="252" t="s">
        <v>3815</v>
      </c>
      <c r="E756" s="260">
        <v>41291</v>
      </c>
      <c r="F756" s="252" t="s">
        <v>3677</v>
      </c>
      <c r="G756" s="252" t="s">
        <v>3816</v>
      </c>
      <c r="H756" s="251" t="s">
        <v>3817</v>
      </c>
      <c r="I756" s="252">
        <v>200</v>
      </c>
      <c r="J756" s="252" t="s">
        <v>3818</v>
      </c>
      <c r="K756" s="251">
        <v>200</v>
      </c>
      <c r="L756" s="252" t="s">
        <v>3819</v>
      </c>
      <c r="M756" s="251">
        <v>200</v>
      </c>
    </row>
    <row r="757" spans="2:13" ht="55.15">
      <c r="B757" s="251">
        <v>2</v>
      </c>
      <c r="C757" s="252" t="s">
        <v>2949</v>
      </c>
      <c r="D757" s="252" t="s">
        <v>3820</v>
      </c>
      <c r="E757" s="260">
        <v>41491</v>
      </c>
      <c r="F757" s="252" t="s">
        <v>3677</v>
      </c>
      <c r="G757" s="252" t="s">
        <v>3821</v>
      </c>
      <c r="H757" s="251"/>
      <c r="I757" s="252">
        <v>100</v>
      </c>
      <c r="J757" s="252"/>
      <c r="K757" s="251"/>
      <c r="L757" s="252"/>
      <c r="M757" s="251" t="s">
        <v>3822</v>
      </c>
    </row>
    <row r="758" spans="2:13" ht="13.9">
      <c r="B758" s="251">
        <v>3</v>
      </c>
      <c r="C758" s="252" t="s">
        <v>1934</v>
      </c>
      <c r="D758" s="252" t="s">
        <v>3823</v>
      </c>
      <c r="E758" s="260">
        <v>43759</v>
      </c>
      <c r="F758" s="252" t="s">
        <v>3677</v>
      </c>
      <c r="G758" s="252" t="s">
        <v>3824</v>
      </c>
      <c r="H758" s="251" t="s">
        <v>3817</v>
      </c>
      <c r="I758" s="252">
        <v>589</v>
      </c>
      <c r="J758" s="252"/>
      <c r="K758" s="251"/>
      <c r="L758" s="252"/>
      <c r="M758" s="251"/>
    </row>
    <row r="759" spans="2:13" ht="13.9">
      <c r="B759" s="251">
        <v>4</v>
      </c>
      <c r="C759" s="252" t="s">
        <v>1934</v>
      </c>
      <c r="D759" s="252" t="s">
        <v>3825</v>
      </c>
      <c r="E759" s="260">
        <v>43788</v>
      </c>
      <c r="F759" s="252" t="s">
        <v>3677</v>
      </c>
      <c r="G759" s="252" t="s">
        <v>3678</v>
      </c>
      <c r="H759" s="251" t="s">
        <v>3826</v>
      </c>
      <c r="I759" s="252">
        <v>417</v>
      </c>
      <c r="J759" s="252"/>
      <c r="K759" s="251"/>
      <c r="L759" s="252"/>
      <c r="M759" s="251"/>
    </row>
    <row r="761" spans="2:13" s="5" customFormat="1" ht="13.9">
      <c r="B761" s="256"/>
      <c r="C761" s="298" t="s">
        <v>3827</v>
      </c>
      <c r="D761" s="298"/>
      <c r="E761" s="298"/>
      <c r="F761" s="298"/>
      <c r="G761" s="298"/>
      <c r="H761" s="299"/>
      <c r="I761" s="299"/>
      <c r="J761" s="256"/>
    </row>
    <row r="762" spans="2:13" s="5" customFormat="1" ht="13.9">
      <c r="B762" s="256"/>
      <c r="C762" s="298"/>
      <c r="D762" s="298"/>
      <c r="E762" s="298"/>
      <c r="F762" s="298"/>
      <c r="G762" s="298"/>
      <c r="H762" s="299"/>
      <c r="I762" s="299"/>
      <c r="J762" s="256"/>
    </row>
    <row r="763" spans="2:13" s="5" customFormat="1" ht="41.45">
      <c r="B763" s="243" t="s">
        <v>1453</v>
      </c>
      <c r="C763" s="244" t="s">
        <v>1454</v>
      </c>
      <c r="D763" s="244" t="s">
        <v>3828</v>
      </c>
      <c r="E763" s="244" t="s">
        <v>3829</v>
      </c>
      <c r="F763" s="244" t="s">
        <v>1457</v>
      </c>
      <c r="G763" s="244" t="s">
        <v>1458</v>
      </c>
      <c r="H763" s="243" t="s">
        <v>3830</v>
      </c>
      <c r="I763" s="244" t="s">
        <v>2831</v>
      </c>
      <c r="J763" s="244" t="s">
        <v>3831</v>
      </c>
      <c r="K763" s="244" t="s">
        <v>3832</v>
      </c>
      <c r="L763" s="243" t="s">
        <v>816</v>
      </c>
    </row>
    <row r="764" spans="2:13" s="5" customFormat="1" ht="27.6">
      <c r="B764" s="251">
        <v>1</v>
      </c>
      <c r="C764" s="252" t="s">
        <v>2131</v>
      </c>
      <c r="D764" s="252" t="s">
        <v>2132</v>
      </c>
      <c r="E764" s="260">
        <v>43441</v>
      </c>
      <c r="F764" s="252" t="s">
        <v>1725</v>
      </c>
      <c r="G764" s="252" t="s">
        <v>2133</v>
      </c>
      <c r="H764" s="251" t="s">
        <v>1626</v>
      </c>
      <c r="I764" s="252">
        <v>44</v>
      </c>
      <c r="J764" s="252" t="s">
        <v>3833</v>
      </c>
      <c r="K764" s="251" t="s">
        <v>3834</v>
      </c>
      <c r="L764" s="252"/>
    </row>
    <row r="765" spans="2:13" s="5" customFormat="1" ht="27.6">
      <c r="B765" s="251">
        <v>2</v>
      </c>
      <c r="C765" s="252" t="s">
        <v>2288</v>
      </c>
      <c r="D765" s="252" t="s">
        <v>2289</v>
      </c>
      <c r="E765" s="260">
        <v>43794</v>
      </c>
      <c r="F765" s="252" t="s">
        <v>1725</v>
      </c>
      <c r="G765" s="252" t="s">
        <v>2290</v>
      </c>
      <c r="H765" s="251" t="s">
        <v>2291</v>
      </c>
      <c r="I765" s="252">
        <v>66.41</v>
      </c>
      <c r="J765" s="252" t="s">
        <v>3833</v>
      </c>
      <c r="K765" s="251" t="s">
        <v>3834</v>
      </c>
      <c r="L765" s="252"/>
    </row>
    <row r="766" spans="2:13" s="5" customFormat="1" ht="27.6">
      <c r="B766" s="251">
        <v>3</v>
      </c>
      <c r="C766" s="252" t="s">
        <v>2042</v>
      </c>
      <c r="D766" s="252" t="s">
        <v>2563</v>
      </c>
      <c r="E766" s="260">
        <v>44501</v>
      </c>
      <c r="F766" s="252" t="s">
        <v>1725</v>
      </c>
      <c r="G766" s="252" t="s">
        <v>2409</v>
      </c>
      <c r="H766" s="251" t="s">
        <v>1626</v>
      </c>
      <c r="I766" s="252">
        <v>32</v>
      </c>
      <c r="J766" s="252"/>
      <c r="K766" s="251" t="s">
        <v>3834</v>
      </c>
      <c r="L766" s="252"/>
    </row>
    <row r="767" spans="2:13" s="5" customFormat="1" ht="27.6">
      <c r="B767" s="251">
        <v>4</v>
      </c>
      <c r="C767" s="252" t="s">
        <v>2265</v>
      </c>
      <c r="D767" s="252" t="s">
        <v>2266</v>
      </c>
      <c r="E767" s="260">
        <v>43734</v>
      </c>
      <c r="F767" s="252" t="s">
        <v>1725</v>
      </c>
      <c r="G767" s="252" t="s">
        <v>2267</v>
      </c>
      <c r="H767" s="251" t="s">
        <v>1626</v>
      </c>
      <c r="I767" s="252">
        <v>30</v>
      </c>
      <c r="J767" s="252" t="s">
        <v>3833</v>
      </c>
      <c r="K767" s="251" t="s">
        <v>3834</v>
      </c>
      <c r="L767" s="252"/>
    </row>
    <row r="768" spans="2:13" s="5" customFormat="1" ht="27.6">
      <c r="B768" s="251">
        <v>5</v>
      </c>
      <c r="C768" s="252" t="s">
        <v>2042</v>
      </c>
      <c r="D768" s="252" t="s">
        <v>2110</v>
      </c>
      <c r="E768" s="260">
        <v>43431</v>
      </c>
      <c r="F768" s="252" t="s">
        <v>1725</v>
      </c>
      <c r="G768" s="252" t="s">
        <v>2111</v>
      </c>
      <c r="H768" s="251" t="s">
        <v>1626</v>
      </c>
      <c r="I768" s="252">
        <v>82.3</v>
      </c>
      <c r="J768" s="252" t="s">
        <v>3833</v>
      </c>
      <c r="K768" s="251" t="s">
        <v>3834</v>
      </c>
      <c r="L768" s="252"/>
    </row>
    <row r="769" spans="2:12" s="5" customFormat="1" ht="110.45">
      <c r="B769" s="251">
        <v>6</v>
      </c>
      <c r="C769" s="252" t="s">
        <v>2042</v>
      </c>
      <c r="D769" s="252" t="s">
        <v>3474</v>
      </c>
      <c r="E769" s="260">
        <v>43383</v>
      </c>
      <c r="F769" s="252">
        <v>43383</v>
      </c>
      <c r="G769" s="252" t="s">
        <v>3475</v>
      </c>
      <c r="H769" s="251" t="s">
        <v>1626</v>
      </c>
      <c r="I769" s="252">
        <v>28</v>
      </c>
      <c r="J769" s="252" t="s">
        <v>3833</v>
      </c>
      <c r="K769" s="251" t="s">
        <v>3835</v>
      </c>
      <c r="L769" s="252" t="s">
        <v>3836</v>
      </c>
    </row>
    <row r="770" spans="2:12" s="5" customFormat="1" ht="27.6">
      <c r="B770" s="251">
        <v>7</v>
      </c>
      <c r="C770" s="252" t="s">
        <v>2227</v>
      </c>
      <c r="D770" s="252" t="s">
        <v>2228</v>
      </c>
      <c r="E770" s="260">
        <v>43662</v>
      </c>
      <c r="F770" s="252" t="s">
        <v>1725</v>
      </c>
      <c r="G770" s="252" t="s">
        <v>2229</v>
      </c>
      <c r="H770" s="251" t="s">
        <v>1626</v>
      </c>
      <c r="I770" s="252">
        <v>60</v>
      </c>
      <c r="J770" s="252" t="s">
        <v>3833</v>
      </c>
      <c r="K770" s="251" t="s">
        <v>3834</v>
      </c>
      <c r="L770" s="252"/>
    </row>
    <row r="771" spans="2:12" s="5" customFormat="1" ht="27.6">
      <c r="B771" s="251">
        <v>8</v>
      </c>
      <c r="C771" s="252" t="s">
        <v>3837</v>
      </c>
      <c r="D771" s="252" t="s">
        <v>2375</v>
      </c>
      <c r="E771" s="260">
        <v>44196</v>
      </c>
      <c r="F771" s="252" t="s">
        <v>1725</v>
      </c>
      <c r="G771" s="252" t="s">
        <v>2376</v>
      </c>
      <c r="H771" s="251" t="s">
        <v>1626</v>
      </c>
      <c r="I771" s="252">
        <v>15</v>
      </c>
      <c r="J771" s="252"/>
      <c r="K771" s="251" t="s">
        <v>3834</v>
      </c>
      <c r="L771" s="252"/>
    </row>
    <row r="772" spans="2:12" s="5" customFormat="1" ht="82.9">
      <c r="B772" s="251">
        <v>9</v>
      </c>
      <c r="C772" s="252" t="s">
        <v>2042</v>
      </c>
      <c r="D772" s="252" t="s">
        <v>2043</v>
      </c>
      <c r="E772" s="260">
        <v>43312</v>
      </c>
      <c r="F772" s="252" t="s">
        <v>1725</v>
      </c>
      <c r="G772" s="252" t="s">
        <v>2044</v>
      </c>
      <c r="H772" s="251" t="s">
        <v>1626</v>
      </c>
      <c r="I772" s="252">
        <v>28</v>
      </c>
      <c r="J772" s="252" t="s">
        <v>2045</v>
      </c>
      <c r="K772" s="251" t="s">
        <v>3834</v>
      </c>
      <c r="L772" s="252" t="s">
        <v>3838</v>
      </c>
    </row>
    <row r="773" spans="2:12" s="5" customFormat="1" ht="27.6">
      <c r="B773" s="251">
        <v>10</v>
      </c>
      <c r="C773" s="252" t="s">
        <v>2042</v>
      </c>
      <c r="D773" s="252" t="s">
        <v>3839</v>
      </c>
      <c r="E773" s="260">
        <v>44855</v>
      </c>
      <c r="F773" s="252" t="s">
        <v>1725</v>
      </c>
      <c r="G773" s="252" t="s">
        <v>3840</v>
      </c>
      <c r="H773" s="251" t="s">
        <v>1626</v>
      </c>
      <c r="I773" s="252">
        <v>55</v>
      </c>
      <c r="J773" s="252"/>
      <c r="K773" s="251" t="s">
        <v>3834</v>
      </c>
      <c r="L773" s="252"/>
    </row>
    <row r="774" spans="2:12" ht="13.9">
      <c r="E774" s="268"/>
    </row>
    <row r="775" spans="2:12" s="5" customFormat="1" ht="13.9">
      <c r="B775" s="256"/>
      <c r="C775" s="256"/>
      <c r="E775" s="226"/>
      <c r="F775" s="298" t="s">
        <v>3841</v>
      </c>
      <c r="G775" s="298"/>
      <c r="H775" s="298"/>
      <c r="I775" s="298"/>
      <c r="J775" s="298"/>
      <c r="K775" s="299"/>
      <c r="L775" s="256"/>
    </row>
    <row r="776" spans="2:12" s="5" customFormat="1" ht="41.45">
      <c r="B776" s="243" t="s">
        <v>1453</v>
      </c>
      <c r="C776" s="244" t="s">
        <v>1454</v>
      </c>
      <c r="D776" s="244" t="s">
        <v>3828</v>
      </c>
      <c r="E776" s="259" t="s">
        <v>3829</v>
      </c>
      <c r="F776" s="244" t="s">
        <v>1457</v>
      </c>
      <c r="G776" s="244" t="s">
        <v>1458</v>
      </c>
      <c r="H776" s="243" t="s">
        <v>1459</v>
      </c>
      <c r="I776" s="244" t="s">
        <v>1460</v>
      </c>
      <c r="J776" s="244" t="s">
        <v>1461</v>
      </c>
      <c r="K776" s="244" t="s">
        <v>3842</v>
      </c>
      <c r="L776" s="243" t="s">
        <v>3843</v>
      </c>
    </row>
    <row r="777" spans="2:12" s="5" customFormat="1" ht="57" customHeight="1">
      <c r="B777" s="251">
        <v>1</v>
      </c>
      <c r="C777" s="252" t="s">
        <v>3768</v>
      </c>
      <c r="D777" s="252" t="s">
        <v>3769</v>
      </c>
      <c r="E777" s="260">
        <v>43175</v>
      </c>
      <c r="F777" s="252" t="s">
        <v>3373</v>
      </c>
      <c r="G777" s="252" t="s">
        <v>2504</v>
      </c>
      <c r="H777" s="251" t="s">
        <v>965</v>
      </c>
      <c r="I777" s="252">
        <v>75</v>
      </c>
      <c r="J777" s="252" t="s">
        <v>3770</v>
      </c>
      <c r="K777" s="251" t="s">
        <v>824</v>
      </c>
      <c r="L777" s="252" t="s">
        <v>3844</v>
      </c>
    </row>
    <row r="778" spans="2:12" s="5" customFormat="1" ht="55.5" customHeight="1">
      <c r="B778" s="251">
        <v>2</v>
      </c>
      <c r="C778" s="252" t="s">
        <v>3768</v>
      </c>
      <c r="D778" s="252" t="s">
        <v>3773</v>
      </c>
      <c r="E778" s="260">
        <v>43235</v>
      </c>
      <c r="F778" s="252" t="s">
        <v>3373</v>
      </c>
      <c r="G778" s="252" t="s">
        <v>3774</v>
      </c>
      <c r="H778" s="251" t="s">
        <v>965</v>
      </c>
      <c r="I778" s="252">
        <v>100</v>
      </c>
      <c r="J778" s="252" t="s">
        <v>3775</v>
      </c>
      <c r="K778" s="251" t="s">
        <v>824</v>
      </c>
      <c r="L778" s="252" t="s">
        <v>3845</v>
      </c>
    </row>
  </sheetData>
  <mergeCells count="7">
    <mergeCell ref="C721:G722"/>
    <mergeCell ref="C3:G3"/>
    <mergeCell ref="B452:M452"/>
    <mergeCell ref="B503:L503"/>
    <mergeCell ref="B616:K617"/>
    <mergeCell ref="C698:F699"/>
    <mergeCell ref="C707:G708"/>
  </mergeCells>
  <pageMargins left="0.27777777777777779" right="0.27777777777777779" top="0.27777777777777779" bottom="0.27777777777777779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F06F-5AC3-47B2-93F1-F4D575AA49D8}">
  <sheetPr>
    <tabColor theme="9"/>
  </sheetPr>
  <dimension ref="B1:J385"/>
  <sheetViews>
    <sheetView showGridLines="0" workbookViewId="0">
      <selection activeCell="B1" sqref="B1"/>
    </sheetView>
  </sheetViews>
  <sheetFormatPr defaultColWidth="10.85546875" defaultRowHeight="13.9"/>
  <cols>
    <col min="1" max="2" width="10.85546875" style="5"/>
    <col min="3" max="3" width="46.85546875" style="5" bestFit="1" customWidth="1"/>
    <col min="4" max="4" width="20.5703125" style="5" customWidth="1"/>
    <col min="5" max="5" width="17.140625" style="5" bestFit="1" customWidth="1"/>
    <col min="6" max="6" width="11" style="5" bestFit="1" customWidth="1"/>
    <col min="7" max="7" width="21.42578125" style="5" bestFit="1" customWidth="1"/>
    <col min="8" max="8" width="11" style="5" bestFit="1" customWidth="1"/>
    <col min="9" max="9" width="11.5703125" style="5" bestFit="1" customWidth="1"/>
    <col min="10" max="16384" width="10.85546875" style="5"/>
  </cols>
  <sheetData>
    <row r="1" spans="2:7">
      <c r="B1" s="15" t="s">
        <v>3846</v>
      </c>
    </row>
    <row r="3" spans="2:7">
      <c r="B3" s="248" t="s">
        <v>3847</v>
      </c>
    </row>
    <row r="4" spans="2:7">
      <c r="B4" s="30"/>
    </row>
    <row r="5" spans="2:7">
      <c r="B5" s="246" t="s">
        <v>3848</v>
      </c>
    </row>
    <row r="6" spans="2:7" ht="14.45" thickBot="1">
      <c r="B6" s="249"/>
    </row>
    <row r="7" spans="2:7" ht="36.950000000000003" customHeight="1" thickBot="1">
      <c r="B7" s="243" t="s">
        <v>406</v>
      </c>
      <c r="C7" s="244" t="s">
        <v>3849</v>
      </c>
      <c r="D7" s="244" t="s">
        <v>3850</v>
      </c>
      <c r="E7" s="244" t="s">
        <v>3851</v>
      </c>
      <c r="F7" s="244" t="s">
        <v>3852</v>
      </c>
      <c r="G7" s="244" t="s">
        <v>3853</v>
      </c>
    </row>
    <row r="8" spans="2:7" ht="28.15" thickBot="1">
      <c r="B8" s="316" t="s">
        <v>3854</v>
      </c>
      <c r="C8" s="252" t="s">
        <v>3855</v>
      </c>
      <c r="D8" s="252" t="s">
        <v>3856</v>
      </c>
      <c r="E8" s="252" t="s">
        <v>1725</v>
      </c>
      <c r="F8" s="252">
        <v>8</v>
      </c>
      <c r="G8" s="252" t="s">
        <v>3857</v>
      </c>
    </row>
    <row r="9" spans="2:7" ht="28.15" thickBot="1">
      <c r="B9" s="316" t="s">
        <v>3858</v>
      </c>
      <c r="C9" s="252" t="s">
        <v>3859</v>
      </c>
      <c r="D9" s="252" t="s">
        <v>3860</v>
      </c>
      <c r="E9" s="252" t="s">
        <v>1725</v>
      </c>
      <c r="F9" s="252">
        <v>16</v>
      </c>
      <c r="G9" s="252" t="s">
        <v>3861</v>
      </c>
    </row>
    <row r="10" spans="2:7" ht="28.15" thickBot="1">
      <c r="B10" s="316" t="s">
        <v>3862</v>
      </c>
      <c r="C10" s="252" t="s">
        <v>3863</v>
      </c>
      <c r="D10" s="252" t="s">
        <v>3864</v>
      </c>
      <c r="E10" s="252" t="s">
        <v>2859</v>
      </c>
      <c r="F10" s="252">
        <v>75</v>
      </c>
      <c r="G10" s="252" t="s">
        <v>3865</v>
      </c>
    </row>
    <row r="11" spans="2:7" ht="28.15" thickBot="1">
      <c r="B11" s="316" t="s">
        <v>3866</v>
      </c>
      <c r="C11" s="252" t="s">
        <v>3867</v>
      </c>
      <c r="D11" s="252" t="s">
        <v>3868</v>
      </c>
      <c r="E11" s="252" t="s">
        <v>1725</v>
      </c>
      <c r="F11" s="252">
        <v>50</v>
      </c>
      <c r="G11" s="252" t="s">
        <v>3869</v>
      </c>
    </row>
    <row r="12" spans="2:7" ht="28.15" thickBot="1">
      <c r="B12" s="316" t="s">
        <v>3870</v>
      </c>
      <c r="C12" s="252" t="s">
        <v>3871</v>
      </c>
      <c r="D12" s="252" t="s">
        <v>3872</v>
      </c>
      <c r="E12" s="252" t="s">
        <v>1725</v>
      </c>
      <c r="F12" s="252">
        <v>1.4</v>
      </c>
      <c r="G12" s="252" t="s">
        <v>3873</v>
      </c>
    </row>
    <row r="13" spans="2:7" ht="28.15" thickBot="1">
      <c r="B13" s="316" t="s">
        <v>3874</v>
      </c>
      <c r="C13" s="252" t="s">
        <v>3875</v>
      </c>
      <c r="D13" s="252" t="s">
        <v>3876</v>
      </c>
      <c r="E13" s="252" t="s">
        <v>3877</v>
      </c>
      <c r="F13" s="252">
        <v>60</v>
      </c>
      <c r="G13" s="252" t="s">
        <v>3878</v>
      </c>
    </row>
    <row r="14" spans="2:7" ht="28.15" thickBot="1">
      <c r="B14" s="316" t="s">
        <v>3879</v>
      </c>
      <c r="C14" s="252" t="s">
        <v>3880</v>
      </c>
      <c r="D14" s="252" t="s">
        <v>3881</v>
      </c>
      <c r="E14" s="252" t="s">
        <v>1725</v>
      </c>
      <c r="F14" s="252">
        <v>67</v>
      </c>
      <c r="G14" s="252" t="s">
        <v>3882</v>
      </c>
    </row>
    <row r="15" spans="2:7" ht="28.15" thickBot="1">
      <c r="B15" s="316" t="s">
        <v>3883</v>
      </c>
      <c r="C15" s="252" t="s">
        <v>3884</v>
      </c>
      <c r="D15" s="252" t="s">
        <v>3885</v>
      </c>
      <c r="E15" s="252" t="s">
        <v>2978</v>
      </c>
      <c r="F15" s="252">
        <v>80</v>
      </c>
      <c r="G15" s="252" t="s">
        <v>3886</v>
      </c>
    </row>
    <row r="16" spans="2:7" ht="28.15" thickBot="1">
      <c r="B16" s="316" t="s">
        <v>3887</v>
      </c>
      <c r="C16" s="252" t="s">
        <v>3297</v>
      </c>
      <c r="D16" s="252" t="s">
        <v>3888</v>
      </c>
      <c r="E16" s="252" t="s">
        <v>3016</v>
      </c>
      <c r="F16" s="252">
        <v>4.95</v>
      </c>
      <c r="G16" s="252" t="s">
        <v>3889</v>
      </c>
    </row>
    <row r="17" spans="2:7" ht="28.15" thickBot="1">
      <c r="B17" s="316" t="s">
        <v>3890</v>
      </c>
      <c r="C17" s="252" t="s">
        <v>3297</v>
      </c>
      <c r="D17" s="252" t="s">
        <v>3891</v>
      </c>
      <c r="E17" s="252" t="s">
        <v>3016</v>
      </c>
      <c r="F17" s="252">
        <v>8.0399999999999991</v>
      </c>
      <c r="G17" s="252" t="s">
        <v>3892</v>
      </c>
    </row>
    <row r="18" spans="2:7" ht="28.15" thickBot="1">
      <c r="B18" s="316" t="s">
        <v>3893</v>
      </c>
      <c r="C18" s="252" t="s">
        <v>3894</v>
      </c>
      <c r="D18" s="252" t="s">
        <v>3895</v>
      </c>
      <c r="E18" s="252" t="s">
        <v>1725</v>
      </c>
      <c r="F18" s="252">
        <v>7</v>
      </c>
      <c r="G18" s="252" t="s">
        <v>3896</v>
      </c>
    </row>
    <row r="19" spans="2:7" ht="28.15" thickBot="1">
      <c r="B19" s="316" t="s">
        <v>3897</v>
      </c>
      <c r="C19" s="252" t="s">
        <v>3898</v>
      </c>
      <c r="D19" s="252" t="s">
        <v>3899</v>
      </c>
      <c r="E19" s="252" t="s">
        <v>1725</v>
      </c>
      <c r="F19" s="252">
        <v>74</v>
      </c>
      <c r="G19" s="252" t="s">
        <v>3900</v>
      </c>
    </row>
    <row r="20" spans="2:7" ht="28.15" thickBot="1">
      <c r="B20" s="316" t="s">
        <v>3901</v>
      </c>
      <c r="C20" s="252" t="s">
        <v>3902</v>
      </c>
      <c r="D20" s="252" t="s">
        <v>3903</v>
      </c>
      <c r="E20" s="252" t="s">
        <v>3877</v>
      </c>
      <c r="F20" s="252">
        <v>799</v>
      </c>
      <c r="G20" s="252" t="s">
        <v>3904</v>
      </c>
    </row>
    <row r="21" spans="2:7" ht="28.15" thickBot="1">
      <c r="B21" s="316" t="s">
        <v>3905</v>
      </c>
      <c r="C21" s="252" t="s">
        <v>3906</v>
      </c>
      <c r="D21" s="252" t="s">
        <v>3907</v>
      </c>
      <c r="E21" s="252" t="s">
        <v>1725</v>
      </c>
      <c r="F21" s="252">
        <v>10</v>
      </c>
      <c r="G21" s="252" t="s">
        <v>3908</v>
      </c>
    </row>
    <row r="22" spans="2:7" ht="28.15" thickBot="1">
      <c r="B22" s="316" t="s">
        <v>3909</v>
      </c>
      <c r="C22" s="252" t="s">
        <v>3910</v>
      </c>
      <c r="D22" s="252" t="s">
        <v>3911</v>
      </c>
      <c r="E22" s="252" t="s">
        <v>1725</v>
      </c>
      <c r="F22" s="252">
        <v>35</v>
      </c>
      <c r="G22" s="252" t="s">
        <v>3912</v>
      </c>
    </row>
    <row r="23" spans="2:7" ht="28.15" thickBot="1">
      <c r="B23" s="316" t="s">
        <v>3913</v>
      </c>
      <c r="C23" s="252" t="s">
        <v>3914</v>
      </c>
      <c r="D23" s="252" t="s">
        <v>3915</v>
      </c>
      <c r="E23" s="252" t="s">
        <v>3916</v>
      </c>
      <c r="F23" s="252">
        <v>345</v>
      </c>
      <c r="G23" s="252" t="s">
        <v>3917</v>
      </c>
    </row>
    <row r="24" spans="2:7" ht="28.15" thickBot="1">
      <c r="B24" s="316" t="s">
        <v>3918</v>
      </c>
      <c r="C24" s="252" t="s">
        <v>3914</v>
      </c>
      <c r="D24" s="252" t="s">
        <v>3919</v>
      </c>
      <c r="E24" s="252" t="s">
        <v>2859</v>
      </c>
      <c r="F24" s="252">
        <v>195</v>
      </c>
      <c r="G24" s="252" t="s">
        <v>3920</v>
      </c>
    </row>
    <row r="25" spans="2:7" ht="28.15" thickBot="1">
      <c r="B25" s="316" t="s">
        <v>3921</v>
      </c>
      <c r="C25" s="252" t="s">
        <v>2760</v>
      </c>
      <c r="D25" s="252" t="s">
        <v>3922</v>
      </c>
      <c r="E25" s="252" t="s">
        <v>1725</v>
      </c>
      <c r="F25" s="252">
        <v>8</v>
      </c>
      <c r="G25" s="252" t="s">
        <v>3923</v>
      </c>
    </row>
    <row r="26" spans="2:7" ht="28.15" thickBot="1">
      <c r="B26" s="316" t="s">
        <v>3924</v>
      </c>
      <c r="C26" s="252" t="s">
        <v>3925</v>
      </c>
      <c r="D26" s="252" t="s">
        <v>3926</v>
      </c>
      <c r="E26" s="252" t="s">
        <v>1725</v>
      </c>
      <c r="F26" s="252">
        <v>100</v>
      </c>
      <c r="G26" s="252" t="s">
        <v>3927</v>
      </c>
    </row>
    <row r="27" spans="2:7" ht="28.15" thickBot="1">
      <c r="B27" s="316" t="s">
        <v>3928</v>
      </c>
      <c r="C27" s="252" t="s">
        <v>3925</v>
      </c>
      <c r="D27" s="252" t="s">
        <v>3929</v>
      </c>
      <c r="E27" s="252" t="s">
        <v>1725</v>
      </c>
      <c r="F27" s="252">
        <v>80</v>
      </c>
      <c r="G27" s="252" t="s">
        <v>3930</v>
      </c>
    </row>
    <row r="28" spans="2:7" ht="28.15" thickBot="1">
      <c r="B28" s="316" t="s">
        <v>3931</v>
      </c>
      <c r="C28" s="252" t="s">
        <v>3932</v>
      </c>
      <c r="D28" s="252" t="s">
        <v>3933</v>
      </c>
      <c r="E28" s="252" t="s">
        <v>1725</v>
      </c>
      <c r="F28" s="252">
        <v>33</v>
      </c>
      <c r="G28" s="252" t="s">
        <v>3934</v>
      </c>
    </row>
    <row r="29" spans="2:7" ht="28.15" thickBot="1">
      <c r="B29" s="316" t="s">
        <v>3935</v>
      </c>
      <c r="C29" s="252" t="s">
        <v>3621</v>
      </c>
      <c r="D29" s="252" t="s">
        <v>3936</v>
      </c>
      <c r="E29" s="252" t="s">
        <v>1725</v>
      </c>
      <c r="F29" s="252">
        <v>22</v>
      </c>
      <c r="G29" s="252" t="s">
        <v>3937</v>
      </c>
    </row>
    <row r="30" spans="2:7" ht="28.15" thickBot="1">
      <c r="B30" s="316" t="s">
        <v>3938</v>
      </c>
      <c r="C30" s="252" t="s">
        <v>3939</v>
      </c>
      <c r="D30" s="252" t="s">
        <v>3940</v>
      </c>
      <c r="E30" s="252" t="s">
        <v>1725</v>
      </c>
      <c r="F30" s="252">
        <v>55</v>
      </c>
      <c r="G30" s="252" t="s">
        <v>3941</v>
      </c>
    </row>
    <row r="31" spans="2:7" ht="28.15" thickBot="1">
      <c r="B31" s="316" t="s">
        <v>3942</v>
      </c>
      <c r="C31" s="252" t="s">
        <v>3943</v>
      </c>
      <c r="D31" s="252" t="s">
        <v>3944</v>
      </c>
      <c r="E31" s="252" t="s">
        <v>3373</v>
      </c>
      <c r="F31" s="252">
        <v>88</v>
      </c>
      <c r="G31" s="252" t="s">
        <v>3945</v>
      </c>
    </row>
    <row r="32" spans="2:7" ht="28.15" thickBot="1">
      <c r="B32" s="316" t="s">
        <v>3946</v>
      </c>
      <c r="C32" s="252" t="s">
        <v>3947</v>
      </c>
      <c r="D32" s="252" t="s">
        <v>3948</v>
      </c>
      <c r="E32" s="252" t="s">
        <v>3373</v>
      </c>
      <c r="F32" s="252">
        <v>22</v>
      </c>
      <c r="G32" s="252" t="s">
        <v>3949</v>
      </c>
    </row>
    <row r="33" spans="2:7" ht="28.15" thickBot="1">
      <c r="B33" s="316" t="s">
        <v>3950</v>
      </c>
      <c r="C33" s="252" t="s">
        <v>3951</v>
      </c>
      <c r="D33" s="252" t="s">
        <v>3952</v>
      </c>
      <c r="E33" s="252" t="s">
        <v>3016</v>
      </c>
      <c r="F33" s="252">
        <v>14</v>
      </c>
      <c r="G33" s="252" t="s">
        <v>3953</v>
      </c>
    </row>
    <row r="34" spans="2:7" ht="28.15" thickBot="1">
      <c r="B34" s="316" t="s">
        <v>3954</v>
      </c>
      <c r="C34" s="252" t="s">
        <v>3939</v>
      </c>
      <c r="D34" s="252" t="s">
        <v>3955</v>
      </c>
      <c r="E34" s="252" t="s">
        <v>3683</v>
      </c>
      <c r="F34" s="252">
        <v>590</v>
      </c>
      <c r="G34" s="252" t="s">
        <v>3956</v>
      </c>
    </row>
    <row r="35" spans="2:7" ht="42" thickBot="1">
      <c r="B35" s="316" t="s">
        <v>3957</v>
      </c>
      <c r="C35" s="252" t="s">
        <v>3958</v>
      </c>
      <c r="D35" s="252" t="s">
        <v>3959</v>
      </c>
      <c r="E35" s="252" t="s">
        <v>3373</v>
      </c>
      <c r="F35" s="252">
        <v>320</v>
      </c>
      <c r="G35" s="252" t="s">
        <v>3960</v>
      </c>
    </row>
    <row r="36" spans="2:7" ht="42" thickBot="1">
      <c r="B36" s="316" t="s">
        <v>3961</v>
      </c>
      <c r="C36" s="252" t="s">
        <v>3958</v>
      </c>
      <c r="D36" s="252" t="s">
        <v>3962</v>
      </c>
      <c r="E36" s="252" t="s">
        <v>1725</v>
      </c>
      <c r="F36" s="252">
        <v>24</v>
      </c>
      <c r="G36" s="252" t="s">
        <v>3963</v>
      </c>
    </row>
    <row r="37" spans="2:7" ht="28.15" thickBot="1">
      <c r="B37" s="316" t="s">
        <v>3964</v>
      </c>
      <c r="C37" s="252" t="s">
        <v>3965</v>
      </c>
      <c r="D37" s="252" t="s">
        <v>3966</v>
      </c>
      <c r="E37" s="252" t="s">
        <v>1725</v>
      </c>
      <c r="F37" s="252" t="s">
        <v>3967</v>
      </c>
      <c r="G37" s="252" t="s">
        <v>3968</v>
      </c>
    </row>
    <row r="38" spans="2:7" ht="28.15" thickBot="1">
      <c r="B38" s="316" t="s">
        <v>3969</v>
      </c>
      <c r="C38" s="252" t="s">
        <v>3970</v>
      </c>
      <c r="D38" s="252" t="s">
        <v>3971</v>
      </c>
      <c r="E38" s="252" t="s">
        <v>1725</v>
      </c>
      <c r="F38" s="252">
        <v>51</v>
      </c>
      <c r="G38" s="252" t="s">
        <v>3972</v>
      </c>
    </row>
    <row r="39" spans="2:7" ht="28.15" thickBot="1">
      <c r="B39" s="316" t="s">
        <v>3973</v>
      </c>
      <c r="C39" s="252" t="s">
        <v>3974</v>
      </c>
      <c r="D39" s="252" t="s">
        <v>3975</v>
      </c>
      <c r="E39" s="252" t="s">
        <v>3976</v>
      </c>
      <c r="F39" s="252">
        <v>8</v>
      </c>
      <c r="G39" s="252" t="s">
        <v>3977</v>
      </c>
    </row>
    <row r="40" spans="2:7" ht="28.15" thickBot="1">
      <c r="B40" s="316" t="s">
        <v>3978</v>
      </c>
      <c r="C40" s="252" t="s">
        <v>3297</v>
      </c>
      <c r="D40" s="252" t="s">
        <v>3979</v>
      </c>
      <c r="E40" s="252" t="s">
        <v>3976</v>
      </c>
      <c r="F40" s="252" t="s">
        <v>3980</v>
      </c>
      <c r="G40" s="252" t="s">
        <v>3981</v>
      </c>
    </row>
    <row r="41" spans="2:7" ht="28.15" thickBot="1">
      <c r="B41" s="316" t="s">
        <v>3982</v>
      </c>
      <c r="C41" s="252" t="s">
        <v>3983</v>
      </c>
      <c r="D41" s="252" t="s">
        <v>3984</v>
      </c>
      <c r="E41" s="252" t="s">
        <v>3985</v>
      </c>
      <c r="F41" s="252">
        <v>60</v>
      </c>
      <c r="G41" s="252" t="s">
        <v>3986</v>
      </c>
    </row>
    <row r="42" spans="2:7" ht="28.15" thickBot="1">
      <c r="B42" s="316" t="s">
        <v>3987</v>
      </c>
      <c r="C42" s="252" t="s">
        <v>3988</v>
      </c>
      <c r="D42" s="252" t="s">
        <v>3989</v>
      </c>
      <c r="E42" s="252" t="s">
        <v>3006</v>
      </c>
      <c r="F42" s="252">
        <v>45</v>
      </c>
      <c r="G42" s="252" t="s">
        <v>3990</v>
      </c>
    </row>
    <row r="43" spans="2:7" ht="28.15" thickBot="1">
      <c r="B43" s="316" t="s">
        <v>3991</v>
      </c>
      <c r="C43" s="252" t="s">
        <v>3992</v>
      </c>
      <c r="D43" s="252" t="s">
        <v>3993</v>
      </c>
      <c r="E43" s="252" t="s">
        <v>1725</v>
      </c>
      <c r="F43" s="252">
        <v>90</v>
      </c>
      <c r="G43" s="252" t="s">
        <v>3994</v>
      </c>
    </row>
    <row r="44" spans="2:7" ht="28.15" thickBot="1">
      <c r="B44" s="316" t="s">
        <v>3995</v>
      </c>
      <c r="C44" s="252" t="s">
        <v>3996</v>
      </c>
      <c r="D44" s="252" t="s">
        <v>3997</v>
      </c>
      <c r="E44" s="252" t="s">
        <v>1725</v>
      </c>
      <c r="F44" s="252">
        <v>30</v>
      </c>
      <c r="G44" s="252" t="s">
        <v>3998</v>
      </c>
    </row>
    <row r="45" spans="2:7" ht="28.15" thickBot="1">
      <c r="B45" s="316" t="s">
        <v>3999</v>
      </c>
      <c r="C45" s="252" t="s">
        <v>3621</v>
      </c>
      <c r="D45" s="252" t="s">
        <v>4000</v>
      </c>
      <c r="E45" s="252" t="s">
        <v>1725</v>
      </c>
      <c r="F45" s="252">
        <v>25</v>
      </c>
      <c r="G45" s="252" t="s">
        <v>4001</v>
      </c>
    </row>
    <row r="46" spans="2:7" ht="28.15" thickBot="1">
      <c r="B46" s="316" t="s">
        <v>4002</v>
      </c>
      <c r="C46" s="252" t="s">
        <v>4003</v>
      </c>
      <c r="D46" s="252" t="s">
        <v>4004</v>
      </c>
      <c r="E46" s="252" t="s">
        <v>1725</v>
      </c>
      <c r="F46" s="252">
        <v>8</v>
      </c>
      <c r="G46" s="252" t="s">
        <v>4005</v>
      </c>
    </row>
    <row r="47" spans="2:7" ht="28.15" thickBot="1">
      <c r="B47" s="316" t="s">
        <v>4006</v>
      </c>
      <c r="C47" s="252" t="s">
        <v>4007</v>
      </c>
      <c r="D47" s="252" t="s">
        <v>4008</v>
      </c>
      <c r="E47" s="252" t="s">
        <v>1725</v>
      </c>
      <c r="F47" s="252">
        <v>32</v>
      </c>
      <c r="G47" s="252" t="s">
        <v>4009</v>
      </c>
    </row>
    <row r="48" spans="2:7" ht="28.15" thickBot="1">
      <c r="B48" s="316" t="s">
        <v>4010</v>
      </c>
      <c r="C48" s="252" t="s">
        <v>4011</v>
      </c>
      <c r="D48" s="252" t="s">
        <v>4012</v>
      </c>
      <c r="E48" s="252" t="s">
        <v>1725</v>
      </c>
      <c r="F48" s="252">
        <v>33</v>
      </c>
      <c r="G48" s="252" t="s">
        <v>4013</v>
      </c>
    </row>
    <row r="49" spans="2:7" ht="28.15" thickBot="1">
      <c r="B49" s="316" t="s">
        <v>4014</v>
      </c>
      <c r="C49" s="252" t="s">
        <v>4015</v>
      </c>
      <c r="D49" s="252" t="s">
        <v>4016</v>
      </c>
      <c r="E49" s="252" t="s">
        <v>1725</v>
      </c>
      <c r="F49" s="252">
        <v>38</v>
      </c>
      <c r="G49" s="252" t="s">
        <v>4017</v>
      </c>
    </row>
    <row r="50" spans="2:7" ht="28.15" thickBot="1">
      <c r="B50" s="316" t="s">
        <v>4018</v>
      </c>
      <c r="C50" s="252" t="s">
        <v>4011</v>
      </c>
      <c r="D50" s="252" t="s">
        <v>4019</v>
      </c>
      <c r="E50" s="252" t="s">
        <v>1725</v>
      </c>
      <c r="F50" s="252">
        <v>10</v>
      </c>
      <c r="G50" s="252" t="s">
        <v>4020</v>
      </c>
    </row>
    <row r="51" spans="2:7" ht="28.15" thickBot="1">
      <c r="B51" s="316" t="s">
        <v>4021</v>
      </c>
      <c r="C51" s="252" t="s">
        <v>4022</v>
      </c>
      <c r="D51" s="252" t="s">
        <v>4023</v>
      </c>
      <c r="E51" s="252" t="s">
        <v>1725</v>
      </c>
      <c r="F51" s="252">
        <v>12</v>
      </c>
      <c r="G51" s="252" t="s">
        <v>4024</v>
      </c>
    </row>
    <row r="52" spans="2:7" ht="28.15" thickBot="1">
      <c r="B52" s="316" t="s">
        <v>4025</v>
      </c>
      <c r="C52" s="252" t="s">
        <v>4026</v>
      </c>
      <c r="D52" s="252" t="s">
        <v>4027</v>
      </c>
      <c r="E52" s="252" t="s">
        <v>1725</v>
      </c>
      <c r="F52" s="252">
        <v>100</v>
      </c>
      <c r="G52" s="252" t="s">
        <v>4028</v>
      </c>
    </row>
    <row r="53" spans="2:7" ht="28.15" thickBot="1">
      <c r="B53" s="316" t="s">
        <v>4029</v>
      </c>
      <c r="C53" s="252" t="s">
        <v>4026</v>
      </c>
      <c r="D53" s="252" t="s">
        <v>4030</v>
      </c>
      <c r="E53" s="252" t="s">
        <v>1725</v>
      </c>
      <c r="F53" s="252">
        <v>11</v>
      </c>
      <c r="G53" s="252" t="s">
        <v>4031</v>
      </c>
    </row>
    <row r="54" spans="2:7" ht="28.15" thickBot="1">
      <c r="B54" s="316" t="s">
        <v>4032</v>
      </c>
      <c r="C54" s="252" t="s">
        <v>4033</v>
      </c>
      <c r="D54" s="252" t="s">
        <v>4034</v>
      </c>
      <c r="E54" s="252" t="s">
        <v>1725</v>
      </c>
      <c r="F54" s="252">
        <v>56</v>
      </c>
      <c r="G54" s="252" t="s">
        <v>4035</v>
      </c>
    </row>
    <row r="55" spans="2:7" ht="28.15" thickBot="1">
      <c r="B55" s="316" t="s">
        <v>4036</v>
      </c>
      <c r="C55" s="252" t="s">
        <v>4037</v>
      </c>
      <c r="D55" s="252" t="s">
        <v>4038</v>
      </c>
      <c r="E55" s="252" t="s">
        <v>2978</v>
      </c>
      <c r="F55" s="252">
        <v>70</v>
      </c>
      <c r="G55" s="252" t="s">
        <v>4039</v>
      </c>
    </row>
    <row r="56" spans="2:7" ht="28.15" thickBot="1">
      <c r="B56" s="316" t="s">
        <v>4040</v>
      </c>
      <c r="C56" s="252" t="s">
        <v>4041</v>
      </c>
      <c r="D56" s="252" t="s">
        <v>4042</v>
      </c>
      <c r="E56" s="252" t="s">
        <v>3877</v>
      </c>
      <c r="F56" s="252">
        <v>35</v>
      </c>
      <c r="G56" s="252" t="s">
        <v>4043</v>
      </c>
    </row>
    <row r="57" spans="2:7" ht="28.15" thickBot="1">
      <c r="B57" s="316" t="s">
        <v>4044</v>
      </c>
      <c r="C57" s="252" t="s">
        <v>4041</v>
      </c>
      <c r="D57" s="252" t="s">
        <v>4045</v>
      </c>
      <c r="E57" s="252" t="s">
        <v>3877</v>
      </c>
      <c r="F57" s="252">
        <v>96</v>
      </c>
      <c r="G57" s="252" t="s">
        <v>4043</v>
      </c>
    </row>
    <row r="58" spans="2:7" ht="28.15" thickBot="1">
      <c r="B58" s="316" t="s">
        <v>4046</v>
      </c>
      <c r="C58" s="252" t="s">
        <v>4047</v>
      </c>
      <c r="D58" s="252" t="s">
        <v>4048</v>
      </c>
      <c r="E58" s="252" t="s">
        <v>3373</v>
      </c>
      <c r="F58" s="252">
        <v>68</v>
      </c>
      <c r="G58" s="252" t="s">
        <v>4049</v>
      </c>
    </row>
    <row r="59" spans="2:7" ht="28.15" thickBot="1">
      <c r="B59" s="316" t="s">
        <v>4050</v>
      </c>
      <c r="C59" s="252" t="s">
        <v>4051</v>
      </c>
      <c r="D59" s="252" t="s">
        <v>4052</v>
      </c>
      <c r="E59" s="252" t="s">
        <v>1725</v>
      </c>
      <c r="F59" s="252">
        <v>29</v>
      </c>
      <c r="G59" s="252" t="s">
        <v>4053</v>
      </c>
    </row>
    <row r="60" spans="2:7" ht="28.15" thickBot="1">
      <c r="B60" s="316" t="s">
        <v>4054</v>
      </c>
      <c r="C60" s="252" t="s">
        <v>4055</v>
      </c>
      <c r="D60" s="252" t="s">
        <v>4056</v>
      </c>
      <c r="E60" s="252" t="s">
        <v>1725</v>
      </c>
      <c r="F60" s="252">
        <v>18</v>
      </c>
      <c r="G60" s="252" t="s">
        <v>4057</v>
      </c>
    </row>
    <row r="61" spans="2:7" ht="28.15" thickBot="1">
      <c r="B61" s="316" t="s">
        <v>4058</v>
      </c>
      <c r="C61" s="252" t="s">
        <v>4059</v>
      </c>
      <c r="D61" s="252" t="s">
        <v>4060</v>
      </c>
      <c r="E61" s="252" t="s">
        <v>1725</v>
      </c>
      <c r="F61" s="252">
        <v>7</v>
      </c>
      <c r="G61" s="252" t="s">
        <v>4061</v>
      </c>
    </row>
    <row r="62" spans="2:7" ht="28.15" thickBot="1">
      <c r="B62" s="316" t="s">
        <v>4062</v>
      </c>
      <c r="C62" s="252" t="s">
        <v>4063</v>
      </c>
      <c r="D62" s="252" t="s">
        <v>4064</v>
      </c>
      <c r="E62" s="252" t="s">
        <v>3373</v>
      </c>
      <c r="F62" s="252">
        <v>45</v>
      </c>
      <c r="G62" s="252" t="s">
        <v>4065</v>
      </c>
    </row>
    <row r="63" spans="2:7" ht="28.15" thickBot="1">
      <c r="B63" s="316" t="s">
        <v>4066</v>
      </c>
      <c r="C63" s="252" t="s">
        <v>4067</v>
      </c>
      <c r="D63" s="252" t="s">
        <v>4068</v>
      </c>
      <c r="E63" s="252" t="s">
        <v>1725</v>
      </c>
      <c r="F63" s="252">
        <v>10</v>
      </c>
      <c r="G63" s="252" t="s">
        <v>4069</v>
      </c>
    </row>
    <row r="64" spans="2:7" ht="28.15" thickBot="1">
      <c r="B64" s="316" t="s">
        <v>4070</v>
      </c>
      <c r="C64" s="252" t="s">
        <v>4071</v>
      </c>
      <c r="D64" s="252" t="s">
        <v>4072</v>
      </c>
      <c r="E64" s="252" t="s">
        <v>1725</v>
      </c>
      <c r="F64" s="252">
        <v>9</v>
      </c>
      <c r="G64" s="252" t="s">
        <v>4073</v>
      </c>
    </row>
    <row r="65" spans="2:7" ht="28.15" thickBot="1">
      <c r="B65" s="316" t="s">
        <v>4074</v>
      </c>
      <c r="C65" s="252" t="s">
        <v>4075</v>
      </c>
      <c r="D65" s="252" t="s">
        <v>4076</v>
      </c>
      <c r="E65" s="252" t="s">
        <v>1725</v>
      </c>
      <c r="F65" s="252">
        <v>100</v>
      </c>
      <c r="G65" s="252" t="s">
        <v>4077</v>
      </c>
    </row>
    <row r="66" spans="2:7" ht="28.15" thickBot="1">
      <c r="B66" s="316" t="s">
        <v>4078</v>
      </c>
      <c r="C66" s="252" t="s">
        <v>4075</v>
      </c>
      <c r="D66" s="252" t="s">
        <v>4079</v>
      </c>
      <c r="E66" s="252" t="s">
        <v>1725</v>
      </c>
      <c r="F66" s="252">
        <v>25</v>
      </c>
      <c r="G66" s="252" t="s">
        <v>4080</v>
      </c>
    </row>
    <row r="67" spans="2:7" ht="28.15" thickBot="1">
      <c r="B67" s="316" t="s">
        <v>4081</v>
      </c>
      <c r="C67" s="252" t="s">
        <v>4082</v>
      </c>
      <c r="D67" s="252" t="s">
        <v>4083</v>
      </c>
      <c r="E67" s="252" t="s">
        <v>1725</v>
      </c>
      <c r="F67" s="252">
        <v>80</v>
      </c>
      <c r="G67" s="252" t="s">
        <v>4084</v>
      </c>
    </row>
    <row r="68" spans="2:7" ht="28.15" thickBot="1">
      <c r="B68" s="316" t="s">
        <v>4085</v>
      </c>
      <c r="C68" s="252" t="s">
        <v>4082</v>
      </c>
      <c r="D68" s="252" t="s">
        <v>4086</v>
      </c>
      <c r="E68" s="252" t="s">
        <v>1725</v>
      </c>
      <c r="F68" s="252">
        <v>53</v>
      </c>
      <c r="G68" s="252" t="s">
        <v>4087</v>
      </c>
    </row>
    <row r="69" spans="2:7" ht="28.15" thickBot="1">
      <c r="B69" s="316" t="s">
        <v>4088</v>
      </c>
      <c r="C69" s="252" t="s">
        <v>4089</v>
      </c>
      <c r="D69" s="252" t="s">
        <v>4090</v>
      </c>
      <c r="E69" s="252" t="s">
        <v>3373</v>
      </c>
      <c r="F69" s="252">
        <v>68</v>
      </c>
      <c r="G69" s="252" t="s">
        <v>4091</v>
      </c>
    </row>
    <row r="70" spans="2:7" ht="28.15" thickBot="1">
      <c r="B70" s="316" t="s">
        <v>4092</v>
      </c>
      <c r="C70" s="252" t="s">
        <v>4093</v>
      </c>
      <c r="D70" s="252" t="s">
        <v>4094</v>
      </c>
      <c r="E70" s="252" t="s">
        <v>3373</v>
      </c>
      <c r="F70" s="252">
        <v>100</v>
      </c>
      <c r="G70" s="252" t="s">
        <v>4095</v>
      </c>
    </row>
    <row r="71" spans="2:7" ht="28.15" thickBot="1">
      <c r="B71" s="316" t="s">
        <v>4096</v>
      </c>
      <c r="C71" s="252" t="s">
        <v>4097</v>
      </c>
      <c r="D71" s="252" t="s">
        <v>4098</v>
      </c>
      <c r="E71" s="252" t="s">
        <v>3985</v>
      </c>
      <c r="F71" s="252">
        <v>28</v>
      </c>
      <c r="G71" s="252" t="s">
        <v>4099</v>
      </c>
    </row>
    <row r="72" spans="2:7" ht="28.15" thickBot="1">
      <c r="B72" s="316" t="s">
        <v>4100</v>
      </c>
      <c r="C72" s="252" t="s">
        <v>4101</v>
      </c>
      <c r="D72" s="252" t="s">
        <v>4102</v>
      </c>
      <c r="E72" s="252" t="s">
        <v>2762</v>
      </c>
      <c r="F72" s="252">
        <v>21</v>
      </c>
      <c r="G72" s="252" t="s">
        <v>4103</v>
      </c>
    </row>
    <row r="73" spans="2:7" ht="28.15" thickBot="1">
      <c r="B73" s="316" t="s">
        <v>4104</v>
      </c>
      <c r="C73" s="252" t="s">
        <v>4105</v>
      </c>
      <c r="D73" s="252" t="s">
        <v>4106</v>
      </c>
      <c r="E73" s="252" t="s">
        <v>2762</v>
      </c>
      <c r="F73" s="252">
        <v>20</v>
      </c>
      <c r="G73" s="252" t="s">
        <v>4107</v>
      </c>
    </row>
    <row r="74" spans="2:7" ht="28.15" thickBot="1">
      <c r="B74" s="316" t="s">
        <v>4108</v>
      </c>
      <c r="C74" s="252" t="s">
        <v>4109</v>
      </c>
      <c r="D74" s="252" t="s">
        <v>4110</v>
      </c>
      <c r="E74" s="252" t="s">
        <v>2762</v>
      </c>
      <c r="F74" s="252">
        <v>22</v>
      </c>
      <c r="G74" s="252" t="s">
        <v>4111</v>
      </c>
    </row>
    <row r="75" spans="2:7" ht="28.15" thickBot="1">
      <c r="B75" s="316" t="s">
        <v>4112</v>
      </c>
      <c r="C75" s="252" t="s">
        <v>4051</v>
      </c>
      <c r="D75" s="252" t="s">
        <v>4113</v>
      </c>
      <c r="E75" s="252" t="s">
        <v>1725</v>
      </c>
      <c r="F75" s="252" t="s">
        <v>4114</v>
      </c>
      <c r="G75" s="252" t="s">
        <v>4115</v>
      </c>
    </row>
    <row r="76" spans="2:7" ht="28.15" thickBot="1">
      <c r="B76" s="316" t="s">
        <v>4116</v>
      </c>
      <c r="C76" s="252" t="s">
        <v>4105</v>
      </c>
      <c r="D76" s="252" t="s">
        <v>4117</v>
      </c>
      <c r="E76" s="252" t="s">
        <v>2762</v>
      </c>
      <c r="F76" s="252">
        <v>61</v>
      </c>
      <c r="G76" s="252" t="s">
        <v>4118</v>
      </c>
    </row>
    <row r="77" spans="2:7" ht="28.15" thickBot="1">
      <c r="B77" s="316" t="s">
        <v>4119</v>
      </c>
      <c r="C77" s="252" t="s">
        <v>2731</v>
      </c>
      <c r="D77" s="252" t="s">
        <v>4120</v>
      </c>
      <c r="E77" s="252" t="s">
        <v>2762</v>
      </c>
      <c r="F77" s="252">
        <v>33</v>
      </c>
      <c r="G77" s="252" t="s">
        <v>4121</v>
      </c>
    </row>
    <row r="78" spans="2:7" ht="28.15" thickBot="1">
      <c r="B78" s="316" t="s">
        <v>4122</v>
      </c>
      <c r="C78" s="252" t="s">
        <v>4123</v>
      </c>
      <c r="D78" s="252" t="s">
        <v>4124</v>
      </c>
      <c r="E78" s="252" t="s">
        <v>3976</v>
      </c>
      <c r="F78" s="252">
        <v>23</v>
      </c>
      <c r="G78" s="252" t="s">
        <v>4125</v>
      </c>
    </row>
    <row r="79" spans="2:7" ht="28.15" thickBot="1">
      <c r="B79" s="316" t="s">
        <v>4126</v>
      </c>
      <c r="C79" s="252" t="s">
        <v>4123</v>
      </c>
      <c r="D79" s="252" t="s">
        <v>4127</v>
      </c>
      <c r="E79" s="252" t="s">
        <v>1725</v>
      </c>
      <c r="F79" s="252">
        <v>8</v>
      </c>
      <c r="G79" s="252" t="s">
        <v>4128</v>
      </c>
    </row>
    <row r="80" spans="2:7" ht="28.15" thickBot="1">
      <c r="B80" s="316" t="s">
        <v>4129</v>
      </c>
      <c r="C80" s="252" t="s">
        <v>4130</v>
      </c>
      <c r="D80" s="252" t="s">
        <v>4090</v>
      </c>
      <c r="E80" s="252" t="s">
        <v>3796</v>
      </c>
      <c r="F80" s="252">
        <v>68</v>
      </c>
      <c r="G80" s="252" t="s">
        <v>4131</v>
      </c>
    </row>
    <row r="81" spans="2:7" ht="28.15" thickBot="1">
      <c r="B81" s="316" t="s">
        <v>4132</v>
      </c>
      <c r="C81" s="252" t="s">
        <v>4133</v>
      </c>
      <c r="D81" s="252" t="s">
        <v>4134</v>
      </c>
      <c r="E81" s="252" t="s">
        <v>2762</v>
      </c>
      <c r="F81" s="252" t="s">
        <v>4135</v>
      </c>
      <c r="G81" s="252" t="s">
        <v>4136</v>
      </c>
    </row>
    <row r="82" spans="2:7" ht="28.15" thickBot="1">
      <c r="B82" s="316" t="s">
        <v>4137</v>
      </c>
      <c r="C82" s="252" t="s">
        <v>4138</v>
      </c>
      <c r="D82" s="252" t="s">
        <v>4139</v>
      </c>
      <c r="E82" s="252" t="s">
        <v>2762</v>
      </c>
      <c r="F82" s="252">
        <v>58</v>
      </c>
      <c r="G82" s="252" t="s">
        <v>4140</v>
      </c>
    </row>
    <row r="83" spans="2:7" ht="28.15" thickBot="1">
      <c r="B83" s="316" t="s">
        <v>4141</v>
      </c>
      <c r="C83" s="252" t="s">
        <v>4142</v>
      </c>
      <c r="D83" s="252" t="s">
        <v>4143</v>
      </c>
      <c r="E83" s="252" t="s">
        <v>3373</v>
      </c>
      <c r="F83" s="252">
        <v>60</v>
      </c>
      <c r="G83" s="252" t="s">
        <v>4144</v>
      </c>
    </row>
    <row r="84" spans="2:7" ht="28.15" thickBot="1">
      <c r="B84" s="316" t="s">
        <v>4145</v>
      </c>
      <c r="C84" s="252" t="s">
        <v>4146</v>
      </c>
      <c r="D84" s="252" t="s">
        <v>4147</v>
      </c>
      <c r="E84" s="252" t="s">
        <v>2762</v>
      </c>
      <c r="F84" s="252">
        <v>56</v>
      </c>
      <c r="G84" s="252" t="s">
        <v>4148</v>
      </c>
    </row>
    <row r="85" spans="2:7" ht="28.15" thickBot="1">
      <c r="B85" s="316" t="s">
        <v>4149</v>
      </c>
      <c r="C85" s="252" t="s">
        <v>2747</v>
      </c>
      <c r="D85" s="252" t="s">
        <v>4150</v>
      </c>
      <c r="E85" s="252" t="s">
        <v>3796</v>
      </c>
      <c r="F85" s="252">
        <v>32</v>
      </c>
      <c r="G85" s="252" t="s">
        <v>4151</v>
      </c>
    </row>
    <row r="86" spans="2:7" ht="28.15" thickBot="1">
      <c r="B86" s="316" t="s">
        <v>4152</v>
      </c>
      <c r="C86" s="252" t="s">
        <v>4153</v>
      </c>
      <c r="D86" s="252" t="s">
        <v>4154</v>
      </c>
      <c r="E86" s="252" t="s">
        <v>3016</v>
      </c>
      <c r="F86" s="252">
        <v>8</v>
      </c>
      <c r="G86" s="252" t="s">
        <v>4155</v>
      </c>
    </row>
    <row r="87" spans="2:7" ht="28.15" thickBot="1">
      <c r="B87" s="316" t="s">
        <v>4156</v>
      </c>
      <c r="C87" s="252" t="s">
        <v>4157</v>
      </c>
      <c r="D87" s="252" t="s">
        <v>4158</v>
      </c>
      <c r="E87" s="252" t="s">
        <v>2762</v>
      </c>
      <c r="F87" s="252" t="s">
        <v>4159</v>
      </c>
      <c r="G87" s="252" t="s">
        <v>4160</v>
      </c>
    </row>
    <row r="88" spans="2:7" ht="28.15" thickBot="1">
      <c r="B88" s="316" t="s">
        <v>4161</v>
      </c>
      <c r="C88" s="252" t="s">
        <v>4162</v>
      </c>
      <c r="D88" s="252" t="s">
        <v>4163</v>
      </c>
      <c r="E88" s="252" t="s">
        <v>1725</v>
      </c>
      <c r="F88" s="252">
        <v>67</v>
      </c>
      <c r="G88" s="252" t="s">
        <v>4164</v>
      </c>
    </row>
    <row r="89" spans="2:7" ht="28.15" thickBot="1">
      <c r="B89" s="316" t="s">
        <v>4165</v>
      </c>
      <c r="C89" s="252" t="s">
        <v>4166</v>
      </c>
      <c r="D89" s="252" t="s">
        <v>4167</v>
      </c>
      <c r="E89" s="252" t="s">
        <v>3985</v>
      </c>
      <c r="F89" s="252">
        <v>84</v>
      </c>
      <c r="G89" s="252" t="s">
        <v>4168</v>
      </c>
    </row>
    <row r="90" spans="2:7" ht="28.15" thickBot="1">
      <c r="B90" s="316" t="s">
        <v>4169</v>
      </c>
      <c r="C90" s="252" t="s">
        <v>4170</v>
      </c>
      <c r="D90" s="252" t="s">
        <v>4171</v>
      </c>
      <c r="E90" s="252" t="s">
        <v>2762</v>
      </c>
      <c r="F90" s="252">
        <v>80</v>
      </c>
      <c r="G90" s="252" t="s">
        <v>4172</v>
      </c>
    </row>
    <row r="91" spans="2:7" ht="28.15" thickBot="1">
      <c r="B91" s="316" t="s">
        <v>4173</v>
      </c>
      <c r="C91" s="252" t="s">
        <v>4170</v>
      </c>
      <c r="D91" s="252" t="s">
        <v>4174</v>
      </c>
      <c r="E91" s="252" t="s">
        <v>1725</v>
      </c>
      <c r="F91" s="252">
        <v>35</v>
      </c>
      <c r="G91" s="252" t="s">
        <v>4175</v>
      </c>
    </row>
    <row r="92" spans="2:7" ht="28.15" thickBot="1">
      <c r="B92" s="316" t="s">
        <v>4176</v>
      </c>
      <c r="C92" s="252" t="s">
        <v>4170</v>
      </c>
      <c r="D92" s="252" t="s">
        <v>4177</v>
      </c>
      <c r="E92" s="252" t="s">
        <v>2762</v>
      </c>
      <c r="F92" s="252">
        <v>70</v>
      </c>
      <c r="G92" s="252" t="s">
        <v>4178</v>
      </c>
    </row>
    <row r="93" spans="2:7" ht="28.15" thickBot="1">
      <c r="B93" s="316" t="s">
        <v>4179</v>
      </c>
      <c r="C93" s="252" t="s">
        <v>4170</v>
      </c>
      <c r="D93" s="252" t="s">
        <v>4180</v>
      </c>
      <c r="E93" s="252" t="s">
        <v>1725</v>
      </c>
      <c r="F93" s="252">
        <v>75</v>
      </c>
      <c r="G93" s="252" t="s">
        <v>4181</v>
      </c>
    </row>
    <row r="94" spans="2:7" ht="28.15" thickBot="1">
      <c r="B94" s="316" t="s">
        <v>4182</v>
      </c>
      <c r="C94" s="252" t="s">
        <v>3802</v>
      </c>
      <c r="D94" s="252" t="s">
        <v>4183</v>
      </c>
      <c r="E94" s="252" t="s">
        <v>3796</v>
      </c>
      <c r="F94" s="252">
        <v>30</v>
      </c>
      <c r="G94" s="252" t="s">
        <v>4184</v>
      </c>
    </row>
    <row r="95" spans="2:7" ht="28.15" thickBot="1">
      <c r="B95" s="316" t="s">
        <v>4185</v>
      </c>
      <c r="C95" s="252" t="s">
        <v>4186</v>
      </c>
      <c r="D95" s="252" t="s">
        <v>4187</v>
      </c>
      <c r="E95" s="252" t="s">
        <v>2978</v>
      </c>
      <c r="F95" s="252">
        <v>60</v>
      </c>
      <c r="G95" s="252" t="s">
        <v>4188</v>
      </c>
    </row>
    <row r="96" spans="2:7" ht="28.15" thickBot="1">
      <c r="B96" s="316" t="s">
        <v>4189</v>
      </c>
      <c r="C96" s="252" t="s">
        <v>4186</v>
      </c>
      <c r="D96" s="252" t="s">
        <v>4190</v>
      </c>
      <c r="E96" s="252" t="s">
        <v>2762</v>
      </c>
      <c r="F96" s="252">
        <v>7</v>
      </c>
      <c r="G96" s="252" t="s">
        <v>4191</v>
      </c>
    </row>
    <row r="97" spans="2:7" ht="28.15" thickBot="1">
      <c r="B97" s="316" t="s">
        <v>4192</v>
      </c>
      <c r="C97" s="252" t="s">
        <v>4109</v>
      </c>
      <c r="D97" s="252" t="s">
        <v>4193</v>
      </c>
      <c r="E97" s="252" t="s">
        <v>2762</v>
      </c>
      <c r="F97" s="252">
        <v>9</v>
      </c>
      <c r="G97" s="252" t="s">
        <v>4194</v>
      </c>
    </row>
    <row r="98" spans="2:7" ht="28.15" thickBot="1">
      <c r="B98" s="316" t="s">
        <v>4195</v>
      </c>
      <c r="C98" s="252" t="s">
        <v>4109</v>
      </c>
      <c r="D98" s="252" t="s">
        <v>4196</v>
      </c>
      <c r="E98" s="252" t="s">
        <v>2762</v>
      </c>
      <c r="F98" s="252">
        <v>12</v>
      </c>
      <c r="G98" s="252" t="s">
        <v>4197</v>
      </c>
    </row>
    <row r="99" spans="2:7" ht="28.15" thickBot="1">
      <c r="B99" s="316" t="s">
        <v>4198</v>
      </c>
      <c r="C99" s="252" t="s">
        <v>4037</v>
      </c>
      <c r="D99" s="252" t="s">
        <v>4199</v>
      </c>
      <c r="E99" s="252" t="s">
        <v>1725</v>
      </c>
      <c r="F99" s="252">
        <v>80</v>
      </c>
      <c r="G99" s="252" t="s">
        <v>4200</v>
      </c>
    </row>
    <row r="100" spans="2:7" ht="42" thickBot="1">
      <c r="B100" s="316" t="s">
        <v>4201</v>
      </c>
      <c r="C100" s="252" t="s">
        <v>4202</v>
      </c>
      <c r="D100" s="252" t="s">
        <v>4203</v>
      </c>
      <c r="E100" s="252" t="s">
        <v>3796</v>
      </c>
      <c r="F100" s="252">
        <v>30</v>
      </c>
      <c r="G100" s="252" t="s">
        <v>4204</v>
      </c>
    </row>
    <row r="101" spans="2:7" ht="42" thickBot="1">
      <c r="B101" s="316" t="s">
        <v>4205</v>
      </c>
      <c r="C101" s="252" t="s">
        <v>4202</v>
      </c>
      <c r="D101" s="252" t="s">
        <v>4206</v>
      </c>
      <c r="E101" s="252" t="s">
        <v>3796</v>
      </c>
      <c r="F101" s="252">
        <v>50</v>
      </c>
      <c r="G101" s="252" t="s">
        <v>4207</v>
      </c>
    </row>
    <row r="102" spans="2:7" ht="28.15" thickBot="1">
      <c r="B102" s="316" t="s">
        <v>4208</v>
      </c>
      <c r="C102" s="252" t="s">
        <v>4209</v>
      </c>
      <c r="D102" s="252" t="s">
        <v>4210</v>
      </c>
      <c r="E102" s="252" t="s">
        <v>2762</v>
      </c>
      <c r="F102" s="252">
        <v>12</v>
      </c>
      <c r="G102" s="252" t="s">
        <v>4211</v>
      </c>
    </row>
    <row r="103" spans="2:7" ht="28.15" thickBot="1">
      <c r="B103" s="316" t="s">
        <v>4212</v>
      </c>
      <c r="C103" s="252" t="s">
        <v>4082</v>
      </c>
      <c r="D103" s="252" t="s">
        <v>4213</v>
      </c>
      <c r="E103" s="252" t="s">
        <v>2762</v>
      </c>
      <c r="F103" s="252">
        <v>10</v>
      </c>
      <c r="G103" s="252" t="s">
        <v>4214</v>
      </c>
    </row>
    <row r="104" spans="2:7" ht="28.15" thickBot="1">
      <c r="B104" s="316" t="s">
        <v>4215</v>
      </c>
      <c r="C104" s="252" t="s">
        <v>4216</v>
      </c>
      <c r="D104" s="252" t="s">
        <v>4217</v>
      </c>
      <c r="E104" s="252" t="s">
        <v>3006</v>
      </c>
      <c r="F104" s="252">
        <v>10</v>
      </c>
      <c r="G104" s="252" t="s">
        <v>4218</v>
      </c>
    </row>
    <row r="105" spans="2:7" ht="42" thickBot="1">
      <c r="B105" s="316" t="s">
        <v>4219</v>
      </c>
      <c r="C105" s="252" t="s">
        <v>4220</v>
      </c>
      <c r="D105" s="252" t="s">
        <v>4221</v>
      </c>
      <c r="E105" s="252" t="s">
        <v>2762</v>
      </c>
      <c r="F105" s="252">
        <v>30</v>
      </c>
      <c r="G105" s="252" t="s">
        <v>4222</v>
      </c>
    </row>
    <row r="106" spans="2:7" ht="28.15" thickBot="1">
      <c r="B106" s="316" t="s">
        <v>4223</v>
      </c>
      <c r="C106" s="252" t="s">
        <v>4224</v>
      </c>
      <c r="D106" s="252" t="s">
        <v>4225</v>
      </c>
      <c r="E106" s="252" t="s">
        <v>3006</v>
      </c>
      <c r="F106" s="252">
        <v>44</v>
      </c>
      <c r="G106" s="252" t="s">
        <v>4226</v>
      </c>
    </row>
    <row r="107" spans="2:7" ht="28.15" thickBot="1">
      <c r="B107" s="316" t="s">
        <v>4227</v>
      </c>
      <c r="C107" s="252" t="s">
        <v>4228</v>
      </c>
      <c r="D107" s="252" t="s">
        <v>4229</v>
      </c>
      <c r="E107" s="252" t="s">
        <v>2854</v>
      </c>
      <c r="F107" s="252" t="s">
        <v>4230</v>
      </c>
      <c r="G107" s="252" t="s">
        <v>4231</v>
      </c>
    </row>
    <row r="108" spans="2:7" ht="28.15" thickBot="1">
      <c r="B108" s="251" t="s">
        <v>4232</v>
      </c>
      <c r="C108" s="252" t="s">
        <v>4022</v>
      </c>
      <c r="D108" s="252" t="s">
        <v>4233</v>
      </c>
      <c r="E108" s="252" t="s">
        <v>1725</v>
      </c>
      <c r="F108" s="252">
        <v>100</v>
      </c>
      <c r="G108" s="252" t="s">
        <v>4234</v>
      </c>
    </row>
    <row r="109" spans="2:7" ht="28.15" thickBot="1">
      <c r="B109" s="251" t="s">
        <v>4235</v>
      </c>
      <c r="C109" s="252" t="s">
        <v>3939</v>
      </c>
      <c r="D109" s="252" t="s">
        <v>4236</v>
      </c>
      <c r="E109" s="252" t="s">
        <v>1725</v>
      </c>
      <c r="F109" s="252">
        <v>65</v>
      </c>
      <c r="G109" s="252" t="s">
        <v>4237</v>
      </c>
    </row>
    <row r="110" spans="2:7" ht="28.15" thickBot="1">
      <c r="B110" s="251" t="s">
        <v>4238</v>
      </c>
      <c r="C110" s="252" t="s">
        <v>4216</v>
      </c>
      <c r="D110" s="252" t="s">
        <v>4239</v>
      </c>
      <c r="E110" s="252" t="s">
        <v>1725</v>
      </c>
      <c r="F110" s="252">
        <v>99</v>
      </c>
      <c r="G110" s="252" t="s">
        <v>4240</v>
      </c>
    </row>
    <row r="111" spans="2:7" ht="28.15" thickBot="1">
      <c r="B111" s="251" t="s">
        <v>4241</v>
      </c>
      <c r="C111" s="252" t="s">
        <v>4242</v>
      </c>
      <c r="D111" s="252" t="s">
        <v>4243</v>
      </c>
      <c r="E111" s="252" t="s">
        <v>3006</v>
      </c>
      <c r="F111" s="252">
        <v>39</v>
      </c>
      <c r="G111" s="252" t="s">
        <v>4244</v>
      </c>
    </row>
    <row r="112" spans="2:7" ht="28.15" thickBot="1">
      <c r="B112" s="251" t="s">
        <v>4245</v>
      </c>
      <c r="C112" s="252" t="s">
        <v>4242</v>
      </c>
      <c r="D112" s="252" t="s">
        <v>4246</v>
      </c>
      <c r="E112" s="252" t="s">
        <v>2859</v>
      </c>
      <c r="F112" s="252">
        <v>130</v>
      </c>
      <c r="G112" s="252" t="s">
        <v>4247</v>
      </c>
    </row>
    <row r="113" spans="2:7" ht="28.15" thickBot="1">
      <c r="B113" s="251" t="s">
        <v>4248</v>
      </c>
      <c r="C113" s="252" t="s">
        <v>4249</v>
      </c>
      <c r="D113" s="252" t="s">
        <v>4250</v>
      </c>
      <c r="E113" s="252" t="s">
        <v>2762</v>
      </c>
      <c r="F113" s="252">
        <v>33</v>
      </c>
      <c r="G113" s="252" t="s">
        <v>4251</v>
      </c>
    </row>
    <row r="114" spans="2:7" ht="28.15" thickBot="1">
      <c r="B114" s="251" t="s">
        <v>4252</v>
      </c>
      <c r="C114" s="252" t="s">
        <v>3983</v>
      </c>
      <c r="D114" s="252" t="s">
        <v>4253</v>
      </c>
      <c r="E114" s="252" t="s">
        <v>3683</v>
      </c>
      <c r="F114" s="252">
        <v>550</v>
      </c>
      <c r="G114" s="252" t="s">
        <v>4254</v>
      </c>
    </row>
    <row r="115" spans="2:7" ht="28.15" thickBot="1">
      <c r="B115" s="251" t="s">
        <v>4255</v>
      </c>
      <c r="C115" s="252" t="s">
        <v>3983</v>
      </c>
      <c r="D115" s="252" t="s">
        <v>4256</v>
      </c>
      <c r="E115" s="252" t="s">
        <v>3796</v>
      </c>
      <c r="F115" s="252">
        <v>55</v>
      </c>
      <c r="G115" s="252" t="s">
        <v>4257</v>
      </c>
    </row>
    <row r="116" spans="2:7" ht="28.15" thickBot="1">
      <c r="B116" s="251" t="s">
        <v>4258</v>
      </c>
      <c r="C116" s="252" t="s">
        <v>4259</v>
      </c>
      <c r="D116" s="252" t="s">
        <v>4260</v>
      </c>
      <c r="E116" s="252" t="s">
        <v>2762</v>
      </c>
      <c r="F116" s="252">
        <v>37</v>
      </c>
      <c r="G116" s="252" t="s">
        <v>4261</v>
      </c>
    </row>
    <row r="117" spans="2:7" ht="28.15" thickBot="1">
      <c r="B117" s="251" t="s">
        <v>4262</v>
      </c>
      <c r="C117" s="252" t="s">
        <v>4263</v>
      </c>
      <c r="D117" s="252" t="s">
        <v>4264</v>
      </c>
      <c r="E117" s="252" t="s">
        <v>1725</v>
      </c>
      <c r="F117" s="252">
        <v>22</v>
      </c>
      <c r="G117" s="252" t="s">
        <v>4265</v>
      </c>
    </row>
    <row r="118" spans="2:7" ht="28.15" thickBot="1">
      <c r="B118" s="251" t="s">
        <v>4266</v>
      </c>
      <c r="C118" s="252" t="s">
        <v>4263</v>
      </c>
      <c r="D118" s="252" t="s">
        <v>4267</v>
      </c>
      <c r="E118" s="252" t="s">
        <v>2762</v>
      </c>
      <c r="F118" s="252">
        <v>40</v>
      </c>
      <c r="G118" s="252" t="s">
        <v>4268</v>
      </c>
    </row>
    <row r="119" spans="2:7" ht="28.15" thickBot="1">
      <c r="B119" s="251" t="s">
        <v>4269</v>
      </c>
      <c r="C119" s="252" t="s">
        <v>4270</v>
      </c>
      <c r="D119" s="252" t="s">
        <v>4271</v>
      </c>
      <c r="E119" s="252" t="s">
        <v>1725</v>
      </c>
      <c r="F119" s="252">
        <v>43</v>
      </c>
      <c r="G119" s="252" t="s">
        <v>4272</v>
      </c>
    </row>
    <row r="120" spans="2:7" ht="28.15" thickBot="1">
      <c r="B120" s="251" t="s">
        <v>4273</v>
      </c>
      <c r="C120" s="252" t="s">
        <v>4274</v>
      </c>
      <c r="D120" s="252" t="s">
        <v>4275</v>
      </c>
      <c r="E120" s="252" t="s">
        <v>1725</v>
      </c>
      <c r="F120" s="252" t="s">
        <v>4276</v>
      </c>
      <c r="G120" s="252" t="s">
        <v>4277</v>
      </c>
    </row>
    <row r="121" spans="2:7" ht="28.15" thickBot="1">
      <c r="B121" s="251" t="s">
        <v>4278</v>
      </c>
      <c r="C121" s="252" t="s">
        <v>4274</v>
      </c>
      <c r="D121" s="252" t="s">
        <v>4279</v>
      </c>
      <c r="E121" s="252" t="s">
        <v>1725</v>
      </c>
      <c r="F121" s="252" t="s">
        <v>4280</v>
      </c>
      <c r="G121" s="252" t="s">
        <v>4281</v>
      </c>
    </row>
    <row r="122" spans="2:7" ht="28.15" thickBot="1">
      <c r="B122" s="251" t="s">
        <v>4282</v>
      </c>
      <c r="C122" s="252" t="s">
        <v>2778</v>
      </c>
      <c r="D122" s="252" t="s">
        <v>4283</v>
      </c>
      <c r="E122" s="252" t="s">
        <v>1725</v>
      </c>
      <c r="F122" s="252">
        <v>5</v>
      </c>
      <c r="G122" s="252" t="s">
        <v>4284</v>
      </c>
    </row>
    <row r="123" spans="2:7" ht="28.15" thickBot="1">
      <c r="B123" s="251" t="s">
        <v>4285</v>
      </c>
      <c r="C123" s="252" t="s">
        <v>2931</v>
      </c>
      <c r="D123" s="252" t="s">
        <v>4286</v>
      </c>
      <c r="E123" s="252" t="s">
        <v>2762</v>
      </c>
      <c r="F123" s="252">
        <v>100</v>
      </c>
      <c r="G123" s="252" t="s">
        <v>4287</v>
      </c>
    </row>
    <row r="124" spans="2:7" ht="28.15" thickBot="1">
      <c r="B124" s="251" t="s">
        <v>4288</v>
      </c>
      <c r="C124" s="252" t="s">
        <v>4289</v>
      </c>
      <c r="D124" s="252" t="s">
        <v>4290</v>
      </c>
      <c r="E124" s="252" t="s">
        <v>2762</v>
      </c>
      <c r="F124" s="252">
        <v>70</v>
      </c>
      <c r="G124" s="252" t="s">
        <v>4291</v>
      </c>
    </row>
    <row r="125" spans="2:7" ht="28.15" thickBot="1">
      <c r="B125" s="251" t="s">
        <v>4292</v>
      </c>
      <c r="C125" s="252" t="s">
        <v>4293</v>
      </c>
      <c r="D125" s="252" t="s">
        <v>4294</v>
      </c>
      <c r="E125" s="252" t="s">
        <v>3016</v>
      </c>
      <c r="F125" s="252">
        <v>7</v>
      </c>
      <c r="G125" s="252" t="s">
        <v>4295</v>
      </c>
    </row>
    <row r="126" spans="2:7" ht="28.15" thickBot="1">
      <c r="B126" s="251" t="s">
        <v>4296</v>
      </c>
      <c r="C126" s="252" t="s">
        <v>4297</v>
      </c>
      <c r="D126" s="252" t="s">
        <v>4298</v>
      </c>
      <c r="E126" s="252" t="s">
        <v>2762</v>
      </c>
      <c r="F126" s="252">
        <v>52</v>
      </c>
      <c r="G126" s="252" t="s">
        <v>4299</v>
      </c>
    </row>
    <row r="127" spans="2:7" ht="28.15" thickBot="1">
      <c r="B127" s="251" t="s">
        <v>4300</v>
      </c>
      <c r="C127" s="252" t="s">
        <v>4301</v>
      </c>
      <c r="D127" s="252" t="s">
        <v>4302</v>
      </c>
      <c r="E127" s="252" t="s">
        <v>2978</v>
      </c>
      <c r="F127" s="252">
        <v>20</v>
      </c>
      <c r="G127" s="252" t="s">
        <v>4303</v>
      </c>
    </row>
    <row r="128" spans="2:7" ht="28.15" thickBot="1">
      <c r="B128" s="251" t="s">
        <v>4304</v>
      </c>
      <c r="C128" s="252" t="s">
        <v>4305</v>
      </c>
      <c r="D128" s="252" t="s">
        <v>4306</v>
      </c>
      <c r="E128" s="252" t="s">
        <v>1725</v>
      </c>
      <c r="F128" s="252">
        <v>50</v>
      </c>
      <c r="G128" s="252" t="s">
        <v>4307</v>
      </c>
    </row>
    <row r="129" spans="2:8" ht="28.15" thickBot="1">
      <c r="B129" s="251" t="s">
        <v>4308</v>
      </c>
      <c r="C129" s="252" t="s">
        <v>4309</v>
      </c>
      <c r="D129" s="252" t="s">
        <v>4310</v>
      </c>
      <c r="E129" s="252" t="s">
        <v>1725</v>
      </c>
      <c r="F129" s="252">
        <v>38</v>
      </c>
      <c r="G129" s="252" t="s">
        <v>4311</v>
      </c>
    </row>
    <row r="130" spans="2:8" ht="28.15" thickBot="1">
      <c r="B130" s="251" t="s">
        <v>4312</v>
      </c>
      <c r="C130" s="252" t="s">
        <v>4313</v>
      </c>
      <c r="D130" s="252" t="s">
        <v>4314</v>
      </c>
      <c r="E130" s="252" t="s">
        <v>1725</v>
      </c>
      <c r="F130" s="252">
        <v>78</v>
      </c>
      <c r="G130" s="252" t="s">
        <v>4315</v>
      </c>
    </row>
    <row r="131" spans="2:8" ht="28.15" thickBot="1">
      <c r="B131" s="251" t="s">
        <v>4316</v>
      </c>
      <c r="C131" s="252" t="s">
        <v>4313</v>
      </c>
      <c r="D131" s="252" t="s">
        <v>4317</v>
      </c>
      <c r="E131" s="252" t="s">
        <v>1725</v>
      </c>
      <c r="F131" s="252">
        <v>45</v>
      </c>
      <c r="G131" s="252" t="s">
        <v>4318</v>
      </c>
    </row>
    <row r="132" spans="2:8" ht="28.15" thickBot="1">
      <c r="B132" s="251" t="s">
        <v>4319</v>
      </c>
      <c r="C132" s="252" t="s">
        <v>4320</v>
      </c>
      <c r="D132" s="252" t="s">
        <v>4321</v>
      </c>
      <c r="E132" s="252" t="s">
        <v>2978</v>
      </c>
      <c r="F132" s="252">
        <v>127</v>
      </c>
      <c r="G132" s="252" t="s">
        <v>4322</v>
      </c>
    </row>
    <row r="133" spans="2:8">
      <c r="B133" s="253"/>
    </row>
    <row r="134" spans="2:8">
      <c r="B134" s="401" t="s">
        <v>4323</v>
      </c>
      <c r="C134" s="401"/>
      <c r="D134" s="401"/>
      <c r="E134" s="401"/>
      <c r="F134" s="401"/>
      <c r="G134" s="401"/>
    </row>
    <row r="135" spans="2:8" ht="14.45" thickBot="1">
      <c r="B135" s="30"/>
    </row>
    <row r="136" spans="2:8" ht="28.15" thickBot="1">
      <c r="B136" s="243" t="s">
        <v>406</v>
      </c>
      <c r="C136" s="244" t="s">
        <v>4324</v>
      </c>
      <c r="D136" s="244" t="s">
        <v>4325</v>
      </c>
      <c r="E136" s="244" t="s">
        <v>1458</v>
      </c>
      <c r="F136" s="244" t="s">
        <v>4326</v>
      </c>
      <c r="G136" s="244" t="s">
        <v>1457</v>
      </c>
      <c r="H136" s="243" t="s">
        <v>4327</v>
      </c>
    </row>
    <row r="137" spans="2:8" ht="109.5" customHeight="1" thickBot="1">
      <c r="B137" s="316" t="s">
        <v>3854</v>
      </c>
      <c r="C137" s="252" t="s">
        <v>2628</v>
      </c>
      <c r="D137" s="252" t="s">
        <v>4328</v>
      </c>
      <c r="E137" s="252" t="s">
        <v>2630</v>
      </c>
      <c r="F137" s="252" t="s">
        <v>1626</v>
      </c>
      <c r="G137" s="252" t="s">
        <v>1725</v>
      </c>
      <c r="H137" s="251">
        <v>24</v>
      </c>
    </row>
    <row r="138" spans="2:8" ht="47.45" customHeight="1" thickBot="1">
      <c r="B138" s="316" t="s">
        <v>3858</v>
      </c>
      <c r="C138" s="252" t="s">
        <v>1504</v>
      </c>
      <c r="D138" s="252" t="s">
        <v>4329</v>
      </c>
      <c r="E138" s="252" t="s">
        <v>2632</v>
      </c>
      <c r="F138" s="252" t="s">
        <v>1626</v>
      </c>
      <c r="G138" s="252" t="s">
        <v>1725</v>
      </c>
      <c r="H138" s="251">
        <v>65</v>
      </c>
    </row>
    <row r="139" spans="2:8" ht="32.1" customHeight="1" thickBot="1">
      <c r="B139" s="316" t="s">
        <v>3862</v>
      </c>
      <c r="C139" s="252" t="s">
        <v>2633</v>
      </c>
      <c r="D139" s="252" t="s">
        <v>4330</v>
      </c>
      <c r="E139" s="252" t="s">
        <v>2635</v>
      </c>
      <c r="F139" s="252" t="s">
        <v>965</v>
      </c>
      <c r="G139" s="252" t="s">
        <v>1725</v>
      </c>
      <c r="H139" s="251">
        <v>100</v>
      </c>
    </row>
    <row r="140" spans="2:8" ht="63" customHeight="1" thickBot="1">
      <c r="B140" s="316" t="s">
        <v>3866</v>
      </c>
      <c r="C140" s="252" t="s">
        <v>2636</v>
      </c>
      <c r="D140" s="252" t="s">
        <v>4331</v>
      </c>
      <c r="E140" s="252" t="s">
        <v>2638</v>
      </c>
      <c r="F140" s="252" t="s">
        <v>1477</v>
      </c>
      <c r="G140" s="252" t="s">
        <v>1725</v>
      </c>
      <c r="H140" s="251">
        <v>65</v>
      </c>
    </row>
    <row r="141" spans="2:8" ht="63" customHeight="1" thickBot="1">
      <c r="B141" s="316" t="s">
        <v>3870</v>
      </c>
      <c r="C141" s="252" t="s">
        <v>2639</v>
      </c>
      <c r="D141" s="252" t="s">
        <v>4332</v>
      </c>
      <c r="E141" s="252" t="s">
        <v>2641</v>
      </c>
      <c r="F141" s="252" t="s">
        <v>1236</v>
      </c>
      <c r="G141" s="252" t="s">
        <v>1725</v>
      </c>
      <c r="H141" s="251">
        <v>50</v>
      </c>
    </row>
    <row r="142" spans="2:8" ht="63" customHeight="1" thickBot="1">
      <c r="B142" s="316" t="s">
        <v>3874</v>
      </c>
      <c r="C142" s="252" t="s">
        <v>2636</v>
      </c>
      <c r="D142" s="252" t="s">
        <v>4333</v>
      </c>
      <c r="E142" s="252" t="s">
        <v>4334</v>
      </c>
      <c r="F142" s="252" t="s">
        <v>1615</v>
      </c>
      <c r="G142" s="252" t="s">
        <v>1725</v>
      </c>
      <c r="H142" s="251">
        <v>80</v>
      </c>
    </row>
    <row r="143" spans="2:8" ht="28.15" thickBot="1">
      <c r="B143" s="316" t="s">
        <v>3879</v>
      </c>
      <c r="C143" s="252" t="s">
        <v>2647</v>
      </c>
      <c r="D143" s="252" t="s">
        <v>4335</v>
      </c>
      <c r="E143" s="252" t="s">
        <v>4336</v>
      </c>
      <c r="F143" s="252" t="s">
        <v>1626</v>
      </c>
      <c r="G143" s="252" t="s">
        <v>1725</v>
      </c>
      <c r="H143" s="251">
        <v>16</v>
      </c>
    </row>
    <row r="144" spans="2:8" ht="32.1" customHeight="1" thickBot="1">
      <c r="B144" s="316" t="s">
        <v>3883</v>
      </c>
      <c r="C144" s="252" t="s">
        <v>4337</v>
      </c>
      <c r="D144" s="252" t="s">
        <v>4338</v>
      </c>
      <c r="E144" s="252" t="s">
        <v>2652</v>
      </c>
      <c r="F144" s="252" t="s">
        <v>1626</v>
      </c>
      <c r="G144" s="252" t="s">
        <v>1725</v>
      </c>
      <c r="H144" s="251">
        <v>27</v>
      </c>
    </row>
    <row r="145" spans="2:8" ht="78.599999999999994" customHeight="1" thickBot="1">
      <c r="B145" s="316" t="s">
        <v>3887</v>
      </c>
      <c r="C145" s="252" t="s">
        <v>4339</v>
      </c>
      <c r="D145" s="252" t="s">
        <v>4340</v>
      </c>
      <c r="E145" s="252" t="s">
        <v>2655</v>
      </c>
      <c r="F145" s="252" t="s">
        <v>1236</v>
      </c>
      <c r="G145" s="252" t="s">
        <v>1725</v>
      </c>
      <c r="H145" s="251">
        <v>41</v>
      </c>
    </row>
    <row r="146" spans="2:8" ht="63" customHeight="1" thickBot="1">
      <c r="B146" s="316" t="s">
        <v>3890</v>
      </c>
      <c r="C146" s="252" t="s">
        <v>2775</v>
      </c>
      <c r="D146" s="252" t="s">
        <v>4341</v>
      </c>
      <c r="E146" s="252" t="s">
        <v>2658</v>
      </c>
      <c r="F146" s="252" t="s">
        <v>965</v>
      </c>
      <c r="G146" s="252" t="s">
        <v>1725</v>
      </c>
      <c r="H146" s="251">
        <v>100</v>
      </c>
    </row>
    <row r="147" spans="2:8" ht="63" customHeight="1" thickBot="1">
      <c r="B147" s="316" t="s">
        <v>3893</v>
      </c>
      <c r="C147" s="252" t="s">
        <v>2775</v>
      </c>
      <c r="D147" s="252" t="s">
        <v>4342</v>
      </c>
      <c r="E147" s="252" t="s">
        <v>2660</v>
      </c>
      <c r="F147" s="252" t="s">
        <v>965</v>
      </c>
      <c r="G147" s="252" t="s">
        <v>1725</v>
      </c>
      <c r="H147" s="251">
        <v>80</v>
      </c>
    </row>
    <row r="148" spans="2:8" ht="93.95" customHeight="1" thickBot="1">
      <c r="B148" s="316" t="s">
        <v>3897</v>
      </c>
      <c r="C148" s="252" t="s">
        <v>2661</v>
      </c>
      <c r="D148" s="252" t="s">
        <v>4343</v>
      </c>
      <c r="E148" s="252" t="s">
        <v>2663</v>
      </c>
      <c r="F148" s="252" t="s">
        <v>965</v>
      </c>
      <c r="G148" s="252" t="s">
        <v>1725</v>
      </c>
      <c r="H148" s="251">
        <v>100</v>
      </c>
    </row>
    <row r="149" spans="2:8" ht="93.95" customHeight="1" thickBot="1">
      <c r="B149" s="316" t="s">
        <v>3901</v>
      </c>
      <c r="C149" s="252" t="s">
        <v>4344</v>
      </c>
      <c r="D149" s="252" t="s">
        <v>4345</v>
      </c>
      <c r="E149" s="252" t="s">
        <v>3573</v>
      </c>
      <c r="F149" s="252" t="s">
        <v>1626</v>
      </c>
      <c r="G149" s="252" t="s">
        <v>1725</v>
      </c>
      <c r="H149" s="251">
        <v>42</v>
      </c>
    </row>
    <row r="150" spans="2:8" ht="47.45" customHeight="1" thickBot="1">
      <c r="B150" s="316" t="s">
        <v>3905</v>
      </c>
      <c r="C150" s="252" t="s">
        <v>2664</v>
      </c>
      <c r="D150" s="252" t="s">
        <v>4346</v>
      </c>
      <c r="E150" s="252" t="s">
        <v>2666</v>
      </c>
      <c r="F150" s="252" t="s">
        <v>1236</v>
      </c>
      <c r="G150" s="252" t="s">
        <v>1725</v>
      </c>
      <c r="H150" s="251">
        <v>45</v>
      </c>
    </row>
    <row r="151" spans="2:8" ht="63" customHeight="1" thickBot="1">
      <c r="B151" s="316" t="s">
        <v>3909</v>
      </c>
      <c r="C151" s="252" t="s">
        <v>2667</v>
      </c>
      <c r="D151" s="252" t="s">
        <v>4347</v>
      </c>
      <c r="E151" s="252" t="s">
        <v>2669</v>
      </c>
      <c r="F151" s="252" t="s">
        <v>1236</v>
      </c>
      <c r="G151" s="252" t="s">
        <v>1725</v>
      </c>
      <c r="H151" s="251">
        <v>78</v>
      </c>
    </row>
    <row r="152" spans="2:8" ht="93.95" customHeight="1" thickBot="1">
      <c r="B152" s="316" t="s">
        <v>3913</v>
      </c>
      <c r="C152" s="252" t="s">
        <v>4348</v>
      </c>
      <c r="D152" s="252" t="s">
        <v>4349</v>
      </c>
      <c r="E152" s="252" t="s">
        <v>4350</v>
      </c>
      <c r="F152" s="252" t="s">
        <v>1626</v>
      </c>
      <c r="G152" s="252" t="s">
        <v>2859</v>
      </c>
      <c r="H152" s="251">
        <v>206</v>
      </c>
    </row>
    <row r="153" spans="2:8" ht="32.1" customHeight="1" thickBot="1">
      <c r="B153" s="316" t="s">
        <v>3918</v>
      </c>
      <c r="C153" s="252" t="s">
        <v>4351</v>
      </c>
      <c r="D153" s="252" t="s">
        <v>4352</v>
      </c>
      <c r="E153" s="252" t="s">
        <v>4353</v>
      </c>
      <c r="F153" s="252" t="s">
        <v>4354</v>
      </c>
      <c r="G153" s="252" t="s">
        <v>1725</v>
      </c>
      <c r="H153" s="251">
        <v>100</v>
      </c>
    </row>
    <row r="154" spans="2:8" ht="47.45" customHeight="1" thickBot="1">
      <c r="B154" s="316" t="s">
        <v>3921</v>
      </c>
      <c r="C154" s="252" t="s">
        <v>2997</v>
      </c>
      <c r="D154" s="252" t="s">
        <v>4355</v>
      </c>
      <c r="E154" s="252" t="s">
        <v>4356</v>
      </c>
      <c r="F154" s="252" t="s">
        <v>1477</v>
      </c>
      <c r="G154" s="252" t="s">
        <v>3006</v>
      </c>
      <c r="H154" s="251">
        <v>80</v>
      </c>
    </row>
    <row r="155" spans="2:8" ht="47.45" customHeight="1" thickBot="1">
      <c r="B155" s="316" t="s">
        <v>3924</v>
      </c>
      <c r="C155" s="252" t="s">
        <v>3802</v>
      </c>
      <c r="D155" s="252" t="s">
        <v>4357</v>
      </c>
      <c r="E155" s="252" t="s">
        <v>4358</v>
      </c>
      <c r="F155" s="252" t="s">
        <v>965</v>
      </c>
      <c r="G155" s="252" t="s">
        <v>3373</v>
      </c>
      <c r="H155" s="251">
        <v>60</v>
      </c>
    </row>
    <row r="156" spans="2:8" ht="32.1" customHeight="1" thickBot="1">
      <c r="B156" s="316" t="s">
        <v>3928</v>
      </c>
      <c r="C156" s="252" t="s">
        <v>4359</v>
      </c>
      <c r="D156" s="252" t="s">
        <v>4360</v>
      </c>
      <c r="E156" s="252" t="s">
        <v>2673</v>
      </c>
      <c r="F156" s="252" t="s">
        <v>4361</v>
      </c>
      <c r="G156" s="252" t="s">
        <v>1725</v>
      </c>
      <c r="H156" s="251">
        <v>94</v>
      </c>
    </row>
    <row r="157" spans="2:8" ht="78.599999999999994" customHeight="1" thickBot="1">
      <c r="B157" s="316" t="s">
        <v>3931</v>
      </c>
      <c r="C157" s="252" t="s">
        <v>4362</v>
      </c>
      <c r="D157" s="252" t="s">
        <v>4363</v>
      </c>
      <c r="E157" s="252" t="s">
        <v>4364</v>
      </c>
      <c r="F157" s="252" t="s">
        <v>839</v>
      </c>
      <c r="G157" s="252" t="s">
        <v>1725</v>
      </c>
      <c r="H157" s="251">
        <v>22</v>
      </c>
    </row>
    <row r="158" spans="2:8" ht="47.45" customHeight="1" thickBot="1">
      <c r="B158" s="316" t="s">
        <v>3935</v>
      </c>
      <c r="C158" s="252" t="s">
        <v>2677</v>
      </c>
      <c r="D158" s="252" t="s">
        <v>4365</v>
      </c>
      <c r="E158" s="252" t="s">
        <v>2679</v>
      </c>
      <c r="F158" s="252" t="s">
        <v>1236</v>
      </c>
      <c r="G158" s="252" t="s">
        <v>1725</v>
      </c>
      <c r="H158" s="251">
        <v>32</v>
      </c>
    </row>
    <row r="159" spans="2:8" ht="47.45" customHeight="1" thickBot="1">
      <c r="B159" s="316" t="s">
        <v>3938</v>
      </c>
      <c r="C159" s="252" t="s">
        <v>4366</v>
      </c>
      <c r="D159" s="252" t="s">
        <v>4367</v>
      </c>
      <c r="E159" s="252" t="s">
        <v>4368</v>
      </c>
      <c r="F159" s="252" t="s">
        <v>1236</v>
      </c>
      <c r="G159" s="252" t="s">
        <v>1725</v>
      </c>
      <c r="H159" s="251">
        <v>22</v>
      </c>
    </row>
    <row r="160" spans="2:8" ht="47.45" customHeight="1" thickBot="1">
      <c r="B160" s="316" t="s">
        <v>3942</v>
      </c>
      <c r="C160" s="252" t="s">
        <v>4366</v>
      </c>
      <c r="D160" s="252" t="s">
        <v>4369</v>
      </c>
      <c r="E160" s="252" t="s">
        <v>2684</v>
      </c>
      <c r="F160" s="252" t="s">
        <v>839</v>
      </c>
      <c r="G160" s="252" t="s">
        <v>1725</v>
      </c>
      <c r="H160" s="251">
        <v>66</v>
      </c>
    </row>
    <row r="161" spans="2:8" ht="47.45" customHeight="1" thickBot="1">
      <c r="B161" s="316" t="s">
        <v>3946</v>
      </c>
      <c r="C161" s="252" t="s">
        <v>2685</v>
      </c>
      <c r="D161" s="252" t="s">
        <v>4370</v>
      </c>
      <c r="E161" s="252" t="s">
        <v>2687</v>
      </c>
      <c r="F161" s="252" t="s">
        <v>965</v>
      </c>
      <c r="G161" s="252" t="s">
        <v>1725</v>
      </c>
      <c r="H161" s="251">
        <v>90</v>
      </c>
    </row>
    <row r="162" spans="2:8" ht="32.1" customHeight="1" thickBot="1">
      <c r="B162" s="316" t="s">
        <v>3950</v>
      </c>
      <c r="C162" s="252" t="s">
        <v>2688</v>
      </c>
      <c r="D162" s="252" t="s">
        <v>4371</v>
      </c>
      <c r="E162" s="252" t="s">
        <v>1654</v>
      </c>
      <c r="F162" s="252" t="s">
        <v>965</v>
      </c>
      <c r="G162" s="252" t="s">
        <v>1725</v>
      </c>
      <c r="H162" s="251">
        <v>60</v>
      </c>
    </row>
    <row r="163" spans="2:8" ht="32.1" customHeight="1" thickBot="1">
      <c r="B163" s="316" t="s">
        <v>3954</v>
      </c>
      <c r="C163" s="252" t="s">
        <v>2691</v>
      </c>
      <c r="D163" s="252" t="s">
        <v>4372</v>
      </c>
      <c r="E163" s="252" t="s">
        <v>2693</v>
      </c>
      <c r="F163" s="252" t="s">
        <v>1615</v>
      </c>
      <c r="G163" s="252" t="s">
        <v>1725</v>
      </c>
      <c r="H163" s="251">
        <v>4</v>
      </c>
    </row>
    <row r="164" spans="2:8" ht="63" customHeight="1" thickBot="1">
      <c r="B164" s="316" t="s">
        <v>3957</v>
      </c>
      <c r="C164" s="252" t="s">
        <v>2694</v>
      </c>
      <c r="D164" s="252" t="s">
        <v>4373</v>
      </c>
      <c r="E164" s="252" t="s">
        <v>2696</v>
      </c>
      <c r="F164" s="252" t="s">
        <v>1615</v>
      </c>
      <c r="G164" s="252" t="s">
        <v>1725</v>
      </c>
      <c r="H164" s="251">
        <v>53</v>
      </c>
    </row>
    <row r="165" spans="2:8" ht="63" customHeight="1" thickBot="1">
      <c r="B165" s="316" t="s">
        <v>3961</v>
      </c>
      <c r="C165" s="252" t="s">
        <v>4374</v>
      </c>
      <c r="D165" s="252" t="s">
        <v>4375</v>
      </c>
      <c r="E165" s="252" t="s">
        <v>4376</v>
      </c>
      <c r="F165" s="252" t="s">
        <v>1477</v>
      </c>
      <c r="G165" s="252" t="s">
        <v>1725</v>
      </c>
      <c r="H165" s="251">
        <v>37</v>
      </c>
    </row>
    <row r="166" spans="2:8" ht="63" customHeight="1" thickBot="1">
      <c r="B166" s="316" t="s">
        <v>3964</v>
      </c>
      <c r="C166" s="252" t="s">
        <v>4374</v>
      </c>
      <c r="D166" s="252" t="s">
        <v>4377</v>
      </c>
      <c r="E166" s="252" t="s">
        <v>2700</v>
      </c>
      <c r="F166" s="252" t="s">
        <v>965</v>
      </c>
      <c r="G166" s="252" t="s">
        <v>1725</v>
      </c>
      <c r="H166" s="251">
        <v>88</v>
      </c>
    </row>
    <row r="167" spans="2:8" ht="47.45" customHeight="1" thickBot="1">
      <c r="B167" s="316" t="s">
        <v>3969</v>
      </c>
      <c r="C167" s="252" t="s">
        <v>2701</v>
      </c>
      <c r="D167" s="252" t="s">
        <v>4378</v>
      </c>
      <c r="E167" s="252" t="s">
        <v>2703</v>
      </c>
      <c r="F167" s="252" t="s">
        <v>1236</v>
      </c>
      <c r="G167" s="252" t="s">
        <v>1725</v>
      </c>
      <c r="H167" s="251">
        <v>24</v>
      </c>
    </row>
    <row r="168" spans="2:8" ht="47.45" customHeight="1" thickBot="1">
      <c r="B168" s="316" t="s">
        <v>3973</v>
      </c>
      <c r="C168" s="252" t="s">
        <v>2701</v>
      </c>
      <c r="D168" s="252" t="s">
        <v>4378</v>
      </c>
      <c r="E168" s="252" t="s">
        <v>2705</v>
      </c>
      <c r="F168" s="252" t="s">
        <v>1236</v>
      </c>
      <c r="G168" s="252" t="s">
        <v>1725</v>
      </c>
      <c r="H168" s="251">
        <v>73</v>
      </c>
    </row>
    <row r="169" spans="2:8" ht="63" customHeight="1" thickBot="1">
      <c r="B169" s="316" t="s">
        <v>3978</v>
      </c>
      <c r="C169" s="252" t="s">
        <v>2925</v>
      </c>
      <c r="D169" s="252" t="s">
        <v>4379</v>
      </c>
      <c r="E169" s="252" t="s">
        <v>4380</v>
      </c>
      <c r="F169" s="252" t="s">
        <v>4381</v>
      </c>
      <c r="G169" s="252" t="s">
        <v>2859</v>
      </c>
      <c r="H169" s="251">
        <v>350</v>
      </c>
    </row>
    <row r="170" spans="2:8" ht="93.95" customHeight="1" thickBot="1">
      <c r="B170" s="316" t="s">
        <v>3982</v>
      </c>
      <c r="C170" s="252" t="s">
        <v>2928</v>
      </c>
      <c r="D170" s="252" t="s">
        <v>4382</v>
      </c>
      <c r="E170" s="252" t="s">
        <v>2930</v>
      </c>
      <c r="F170" s="252" t="s">
        <v>1477</v>
      </c>
      <c r="G170" s="252" t="s">
        <v>2859</v>
      </c>
      <c r="H170" s="251">
        <v>25</v>
      </c>
    </row>
    <row r="171" spans="2:8" ht="47.45" customHeight="1" thickBot="1">
      <c r="B171" s="316" t="s">
        <v>3987</v>
      </c>
      <c r="C171" s="252" t="s">
        <v>2747</v>
      </c>
      <c r="D171" s="252" t="s">
        <v>4383</v>
      </c>
      <c r="E171" s="252" t="s">
        <v>3001</v>
      </c>
      <c r="F171" s="252" t="s">
        <v>839</v>
      </c>
      <c r="G171" s="252" t="s">
        <v>3006</v>
      </c>
      <c r="H171" s="251">
        <v>50</v>
      </c>
    </row>
    <row r="172" spans="2:8" ht="47.45" customHeight="1" thickBot="1">
      <c r="B172" s="316" t="s">
        <v>3991</v>
      </c>
      <c r="C172" s="252" t="s">
        <v>2706</v>
      </c>
      <c r="D172" s="252" t="s">
        <v>4384</v>
      </c>
      <c r="E172" s="252" t="s">
        <v>2708</v>
      </c>
      <c r="F172" s="252" t="s">
        <v>1626</v>
      </c>
      <c r="G172" s="252" t="s">
        <v>1725</v>
      </c>
      <c r="H172" s="251">
        <v>10</v>
      </c>
    </row>
    <row r="173" spans="2:8" ht="47.45" customHeight="1" thickBot="1">
      <c r="B173" s="316" t="s">
        <v>3995</v>
      </c>
      <c r="C173" s="252" t="s">
        <v>2712</v>
      </c>
      <c r="D173" s="252" t="s">
        <v>4385</v>
      </c>
      <c r="E173" s="252" t="s">
        <v>2716</v>
      </c>
      <c r="F173" s="252" t="s">
        <v>839</v>
      </c>
      <c r="G173" s="252" t="s">
        <v>1725</v>
      </c>
      <c r="H173" s="251">
        <v>25</v>
      </c>
    </row>
    <row r="174" spans="2:8" ht="63" customHeight="1" thickBot="1">
      <c r="B174" s="316" t="s">
        <v>3999</v>
      </c>
      <c r="C174" s="252" t="s">
        <v>2709</v>
      </c>
      <c r="D174" s="252" t="s">
        <v>4386</v>
      </c>
      <c r="E174" s="252" t="s">
        <v>2711</v>
      </c>
      <c r="F174" s="252" t="s">
        <v>1477</v>
      </c>
      <c r="G174" s="252" t="s">
        <v>1725</v>
      </c>
      <c r="H174" s="251">
        <v>38</v>
      </c>
    </row>
    <row r="175" spans="2:8" ht="63" customHeight="1" thickBot="1">
      <c r="B175" s="316" t="s">
        <v>4002</v>
      </c>
      <c r="C175" s="252" t="s">
        <v>3598</v>
      </c>
      <c r="D175" s="252" t="s">
        <v>4387</v>
      </c>
      <c r="E175" s="252" t="s">
        <v>4388</v>
      </c>
      <c r="F175" s="252" t="s">
        <v>1626</v>
      </c>
      <c r="G175" s="252" t="s">
        <v>1725</v>
      </c>
      <c r="H175" s="251">
        <v>35</v>
      </c>
    </row>
    <row r="176" spans="2:8" ht="63" customHeight="1" thickBot="1">
      <c r="B176" s="316" t="s">
        <v>4006</v>
      </c>
      <c r="C176" s="252" t="s">
        <v>4389</v>
      </c>
      <c r="D176" s="252" t="s">
        <v>4390</v>
      </c>
      <c r="E176" s="252" t="s">
        <v>2722</v>
      </c>
      <c r="F176" s="252" t="s">
        <v>1236</v>
      </c>
      <c r="G176" s="252" t="s">
        <v>1725</v>
      </c>
      <c r="H176" s="251">
        <v>25</v>
      </c>
    </row>
    <row r="177" spans="2:8" ht="47.45" customHeight="1" thickBot="1">
      <c r="B177" s="316" t="s">
        <v>4010</v>
      </c>
      <c r="C177" s="252" t="s">
        <v>2723</v>
      </c>
      <c r="D177" s="252" t="s">
        <v>4391</v>
      </c>
      <c r="E177" s="252" t="s">
        <v>4392</v>
      </c>
      <c r="F177" s="252" t="s">
        <v>1626</v>
      </c>
      <c r="G177" s="252" t="s">
        <v>1725</v>
      </c>
      <c r="H177" s="251">
        <v>16</v>
      </c>
    </row>
    <row r="178" spans="2:8" ht="47.45" customHeight="1" thickBot="1">
      <c r="B178" s="316" t="s">
        <v>4014</v>
      </c>
      <c r="C178" s="252" t="s">
        <v>2723</v>
      </c>
      <c r="D178" s="252" t="s">
        <v>4393</v>
      </c>
      <c r="E178" s="252" t="s">
        <v>2727</v>
      </c>
      <c r="F178" s="252" t="s">
        <v>1615</v>
      </c>
      <c r="G178" s="252" t="s">
        <v>1725</v>
      </c>
      <c r="H178" s="251">
        <v>80</v>
      </c>
    </row>
    <row r="179" spans="2:8" ht="47.45" customHeight="1" thickBot="1">
      <c r="B179" s="316" t="s">
        <v>4018</v>
      </c>
      <c r="C179" s="252" t="s">
        <v>2728</v>
      </c>
      <c r="D179" s="252" t="s">
        <v>4394</v>
      </c>
      <c r="E179" s="252" t="s">
        <v>2730</v>
      </c>
      <c r="F179" s="252" t="s">
        <v>1236</v>
      </c>
      <c r="G179" s="252" t="s">
        <v>1725</v>
      </c>
      <c r="H179" s="251">
        <v>7</v>
      </c>
    </row>
    <row r="180" spans="2:8" ht="109.5" customHeight="1" thickBot="1">
      <c r="B180" s="316" t="s">
        <v>4021</v>
      </c>
      <c r="C180" s="252" t="s">
        <v>4395</v>
      </c>
      <c r="D180" s="252" t="s">
        <v>4396</v>
      </c>
      <c r="E180" s="252" t="s">
        <v>3004</v>
      </c>
      <c r="F180" s="252" t="s">
        <v>839</v>
      </c>
      <c r="G180" s="252" t="s">
        <v>2978</v>
      </c>
      <c r="H180" s="251">
        <v>100</v>
      </c>
    </row>
    <row r="181" spans="2:8" ht="57" customHeight="1" thickBot="1">
      <c r="B181" s="316" t="s">
        <v>4025</v>
      </c>
      <c r="C181" s="252" t="s">
        <v>4397</v>
      </c>
      <c r="D181" s="252" t="s">
        <v>4398</v>
      </c>
      <c r="E181" s="252" t="s">
        <v>2733</v>
      </c>
      <c r="F181" s="252" t="s">
        <v>1236</v>
      </c>
      <c r="G181" s="252" t="s">
        <v>1725</v>
      </c>
      <c r="H181" s="251">
        <v>100</v>
      </c>
    </row>
    <row r="182" spans="2:8" ht="63" customHeight="1" thickBot="1">
      <c r="B182" s="316" t="s">
        <v>4029</v>
      </c>
      <c r="C182" s="252" t="s">
        <v>4397</v>
      </c>
      <c r="D182" s="252" t="s">
        <v>4399</v>
      </c>
      <c r="E182" s="252" t="s">
        <v>2735</v>
      </c>
      <c r="F182" s="252" t="s">
        <v>1236</v>
      </c>
      <c r="G182" s="252" t="s">
        <v>1725</v>
      </c>
      <c r="H182" s="251">
        <v>50</v>
      </c>
    </row>
    <row r="183" spans="2:8" ht="47.45" customHeight="1" thickBot="1">
      <c r="B183" s="316" t="s">
        <v>4032</v>
      </c>
      <c r="C183" s="252" t="s">
        <v>2736</v>
      </c>
      <c r="D183" s="252" t="s">
        <v>4400</v>
      </c>
      <c r="E183" s="252" t="s">
        <v>4401</v>
      </c>
      <c r="F183" s="252" t="s">
        <v>1615</v>
      </c>
      <c r="G183" s="252" t="s">
        <v>1725</v>
      </c>
      <c r="H183" s="251">
        <v>8</v>
      </c>
    </row>
    <row r="184" spans="2:8" ht="32.1" customHeight="1" thickBot="1">
      <c r="B184" s="316" t="s">
        <v>4036</v>
      </c>
      <c r="C184" s="252" t="s">
        <v>2739</v>
      </c>
      <c r="D184" s="252" t="s">
        <v>4402</v>
      </c>
      <c r="E184" s="252" t="s">
        <v>2741</v>
      </c>
      <c r="F184" s="252" t="s">
        <v>1615</v>
      </c>
      <c r="G184" s="252" t="s">
        <v>1725</v>
      </c>
      <c r="H184" s="251">
        <v>58</v>
      </c>
    </row>
    <row r="185" spans="2:8" ht="47.45" customHeight="1" thickBot="1">
      <c r="B185" s="316" t="s">
        <v>4040</v>
      </c>
      <c r="C185" s="252" t="s">
        <v>2736</v>
      </c>
      <c r="D185" s="252" t="s">
        <v>4403</v>
      </c>
      <c r="E185" s="252" t="s">
        <v>2743</v>
      </c>
      <c r="F185" s="252" t="s">
        <v>1626</v>
      </c>
      <c r="G185" s="252" t="s">
        <v>1725</v>
      </c>
      <c r="H185" s="251">
        <v>16</v>
      </c>
    </row>
    <row r="186" spans="2:8" ht="47.45" customHeight="1" thickBot="1">
      <c r="B186" s="316" t="s">
        <v>4044</v>
      </c>
      <c r="C186" s="252" t="s">
        <v>2744</v>
      </c>
      <c r="D186" s="252" t="s">
        <v>4404</v>
      </c>
      <c r="E186" s="252" t="s">
        <v>2746</v>
      </c>
      <c r="F186" s="252" t="s">
        <v>4405</v>
      </c>
      <c r="G186" s="252" t="s">
        <v>1725</v>
      </c>
      <c r="H186" s="251">
        <v>96</v>
      </c>
    </row>
    <row r="187" spans="2:8" ht="31.5" customHeight="1" thickBot="1">
      <c r="B187" s="316" t="s">
        <v>4046</v>
      </c>
      <c r="C187" s="252" t="s">
        <v>2747</v>
      </c>
      <c r="D187" s="252" t="s">
        <v>4406</v>
      </c>
      <c r="E187" s="252" t="s">
        <v>4407</v>
      </c>
      <c r="F187" s="252" t="s">
        <v>1626</v>
      </c>
      <c r="G187" s="252" t="s">
        <v>1725</v>
      </c>
      <c r="H187" s="251">
        <v>18</v>
      </c>
    </row>
    <row r="188" spans="2:8" ht="15" customHeight="1" thickBot="1">
      <c r="B188" s="316"/>
      <c r="C188" s="252"/>
      <c r="D188" s="252"/>
      <c r="E188" s="252"/>
      <c r="F188" s="252"/>
      <c r="G188" s="252"/>
      <c r="H188" s="251"/>
    </row>
    <row r="189" spans="2:8" ht="32.1" customHeight="1" thickBot="1">
      <c r="B189" s="316" t="s">
        <v>4050</v>
      </c>
      <c r="C189" s="252" t="s">
        <v>2750</v>
      </c>
      <c r="D189" s="252" t="s">
        <v>4408</v>
      </c>
      <c r="E189" s="252" t="s">
        <v>4409</v>
      </c>
      <c r="F189" s="252" t="s">
        <v>1626</v>
      </c>
      <c r="G189" s="252" t="s">
        <v>1725</v>
      </c>
      <c r="H189" s="251">
        <v>8</v>
      </c>
    </row>
    <row r="190" spans="2:8" ht="47.45" customHeight="1" thickBot="1">
      <c r="B190" s="316" t="s">
        <v>4054</v>
      </c>
      <c r="C190" s="252" t="s">
        <v>2753</v>
      </c>
      <c r="D190" s="252" t="s">
        <v>4410</v>
      </c>
      <c r="E190" s="252" t="s">
        <v>2755</v>
      </c>
      <c r="F190" s="252" t="s">
        <v>1236</v>
      </c>
      <c r="G190" s="252" t="s">
        <v>2762</v>
      </c>
      <c r="H190" s="251">
        <v>13</v>
      </c>
    </row>
    <row r="191" spans="2:8" ht="47.45" customHeight="1" thickBot="1">
      <c r="B191" s="316" t="s">
        <v>4058</v>
      </c>
      <c r="C191" s="252" t="s">
        <v>2753</v>
      </c>
      <c r="D191" s="252" t="s">
        <v>4411</v>
      </c>
      <c r="E191" s="252" t="s">
        <v>4412</v>
      </c>
      <c r="F191" s="252" t="s">
        <v>965</v>
      </c>
      <c r="G191" s="252" t="s">
        <v>2762</v>
      </c>
      <c r="H191" s="251">
        <v>60</v>
      </c>
    </row>
    <row r="192" spans="2:8" ht="47.45" customHeight="1" thickBot="1">
      <c r="B192" s="316" t="s">
        <v>4062</v>
      </c>
      <c r="C192" s="252" t="s">
        <v>2753</v>
      </c>
      <c r="D192" s="252" t="s">
        <v>4413</v>
      </c>
      <c r="E192" s="252" t="s">
        <v>2759</v>
      </c>
      <c r="F192" s="252" t="s">
        <v>965</v>
      </c>
      <c r="G192" s="252" t="s">
        <v>2762</v>
      </c>
      <c r="H192" s="251">
        <v>50</v>
      </c>
    </row>
    <row r="193" spans="2:8" ht="63" customHeight="1" thickBot="1">
      <c r="B193" s="316" t="s">
        <v>4066</v>
      </c>
      <c r="C193" s="252" t="s">
        <v>2760</v>
      </c>
      <c r="D193" s="252" t="s">
        <v>4414</v>
      </c>
      <c r="E193" s="252" t="s">
        <v>4415</v>
      </c>
      <c r="F193" s="252" t="s">
        <v>1626</v>
      </c>
      <c r="G193" s="252" t="s">
        <v>2762</v>
      </c>
      <c r="H193" s="251">
        <v>8</v>
      </c>
    </row>
    <row r="194" spans="2:8" ht="93.95" customHeight="1" thickBot="1">
      <c r="B194" s="316" t="s">
        <v>4070</v>
      </c>
      <c r="C194" s="252" t="s">
        <v>2764</v>
      </c>
      <c r="D194" s="252" t="s">
        <v>4416</v>
      </c>
      <c r="E194" s="252" t="s">
        <v>4417</v>
      </c>
      <c r="F194" s="252" t="s">
        <v>965</v>
      </c>
      <c r="G194" s="252" t="s">
        <v>2762</v>
      </c>
      <c r="H194" s="251">
        <v>100</v>
      </c>
    </row>
    <row r="195" spans="2:8" ht="47.45" customHeight="1" thickBot="1">
      <c r="B195" s="316" t="s">
        <v>4074</v>
      </c>
      <c r="C195" s="252" t="s">
        <v>4418</v>
      </c>
      <c r="D195" s="252" t="s">
        <v>4419</v>
      </c>
      <c r="E195" s="252" t="s">
        <v>4420</v>
      </c>
      <c r="F195" s="252" t="s">
        <v>1626</v>
      </c>
      <c r="G195" s="252" t="s">
        <v>3006</v>
      </c>
      <c r="H195" s="251" t="s">
        <v>4421</v>
      </c>
    </row>
    <row r="196" spans="2:8" ht="47.45" customHeight="1" thickBot="1">
      <c r="B196" s="316" t="s">
        <v>4078</v>
      </c>
      <c r="C196" s="252" t="s">
        <v>2931</v>
      </c>
      <c r="D196" s="252" t="s">
        <v>4422</v>
      </c>
      <c r="E196" s="252" t="s">
        <v>4423</v>
      </c>
      <c r="F196" s="252" t="s">
        <v>965</v>
      </c>
      <c r="G196" s="252" t="s">
        <v>1725</v>
      </c>
      <c r="H196" s="251">
        <v>61</v>
      </c>
    </row>
    <row r="197" spans="2:8" ht="47.45" customHeight="1" thickBot="1">
      <c r="B197" s="316" t="s">
        <v>4081</v>
      </c>
      <c r="C197" s="252" t="s">
        <v>2778</v>
      </c>
      <c r="D197" s="252" t="s">
        <v>4424</v>
      </c>
      <c r="E197" s="252" t="s">
        <v>4425</v>
      </c>
      <c r="F197" s="252" t="s">
        <v>1626</v>
      </c>
      <c r="G197" s="252" t="s">
        <v>1725</v>
      </c>
      <c r="H197" s="251" t="s">
        <v>4426</v>
      </c>
    </row>
    <row r="198" spans="2:8" ht="93.95" customHeight="1" thickBot="1">
      <c r="B198" s="316" t="s">
        <v>4085</v>
      </c>
      <c r="C198" s="252" t="s">
        <v>2769</v>
      </c>
      <c r="D198" s="252" t="s">
        <v>4427</v>
      </c>
      <c r="E198" s="252" t="s">
        <v>2771</v>
      </c>
      <c r="F198" s="252" t="s">
        <v>1477</v>
      </c>
      <c r="G198" s="252" t="s">
        <v>1725</v>
      </c>
      <c r="H198" s="251">
        <v>90</v>
      </c>
    </row>
    <row r="199" spans="2:8" ht="93.95" customHeight="1" thickBot="1">
      <c r="B199" s="316" t="s">
        <v>4088</v>
      </c>
      <c r="C199" s="252" t="s">
        <v>4428</v>
      </c>
      <c r="D199" s="252" t="s">
        <v>4429</v>
      </c>
      <c r="E199" s="252" t="s">
        <v>2774</v>
      </c>
      <c r="F199" s="252" t="s">
        <v>965</v>
      </c>
      <c r="G199" s="252" t="s">
        <v>1725</v>
      </c>
      <c r="H199" s="251">
        <v>75</v>
      </c>
    </row>
    <row r="200" spans="2:8" ht="63" customHeight="1" thickBot="1">
      <c r="B200" s="316" t="s">
        <v>4092</v>
      </c>
      <c r="C200" s="252" t="s">
        <v>4430</v>
      </c>
      <c r="D200" s="252" t="s">
        <v>4431</v>
      </c>
      <c r="E200" s="252" t="s">
        <v>2423</v>
      </c>
      <c r="F200" s="252" t="s">
        <v>965</v>
      </c>
      <c r="G200" s="252" t="s">
        <v>3796</v>
      </c>
      <c r="H200" s="251">
        <v>61</v>
      </c>
    </row>
    <row r="201" spans="2:8" ht="47.45" customHeight="1" thickBot="1">
      <c r="B201" s="316" t="s">
        <v>4096</v>
      </c>
      <c r="C201" s="252" t="s">
        <v>2931</v>
      </c>
      <c r="D201" s="252" t="s">
        <v>4432</v>
      </c>
      <c r="E201" s="252" t="s">
        <v>3007</v>
      </c>
      <c r="F201" s="252" t="s">
        <v>4381</v>
      </c>
      <c r="G201" s="252" t="s">
        <v>2978</v>
      </c>
      <c r="H201" s="251">
        <v>100</v>
      </c>
    </row>
    <row r="202" spans="2:8" ht="47.45" customHeight="1" thickBot="1">
      <c r="B202" s="316" t="s">
        <v>4100</v>
      </c>
      <c r="C202" s="252" t="s">
        <v>2931</v>
      </c>
      <c r="D202" s="252" t="s">
        <v>4433</v>
      </c>
      <c r="E202" s="252" t="s">
        <v>4434</v>
      </c>
      <c r="F202" s="252" t="s">
        <v>1477</v>
      </c>
      <c r="G202" s="252" t="s">
        <v>2859</v>
      </c>
      <c r="H202" s="251">
        <v>360</v>
      </c>
    </row>
    <row r="203" spans="2:8" ht="63" customHeight="1" thickBot="1">
      <c r="B203" s="316" t="s">
        <v>4104</v>
      </c>
      <c r="C203" s="252" t="s">
        <v>2775</v>
      </c>
      <c r="D203" s="252" t="s">
        <v>4435</v>
      </c>
      <c r="E203" s="252" t="s">
        <v>4436</v>
      </c>
      <c r="F203" s="252" t="s">
        <v>965</v>
      </c>
      <c r="G203" s="252" t="s">
        <v>1725</v>
      </c>
      <c r="H203" s="251">
        <v>100</v>
      </c>
    </row>
    <row r="204" spans="2:8" ht="47.45" customHeight="1" thickBot="1">
      <c r="B204" s="316" t="s">
        <v>4108</v>
      </c>
      <c r="C204" s="252" t="s">
        <v>2778</v>
      </c>
      <c r="D204" s="252" t="s">
        <v>4424</v>
      </c>
      <c r="E204" s="252" t="s">
        <v>4425</v>
      </c>
      <c r="F204" s="252" t="s">
        <v>1626</v>
      </c>
      <c r="G204" s="252" t="s">
        <v>1725</v>
      </c>
      <c r="H204" s="251" t="s">
        <v>4426</v>
      </c>
    </row>
    <row r="205" spans="2:8" ht="47.45" customHeight="1" thickBot="1">
      <c r="B205" s="316" t="s">
        <v>4112</v>
      </c>
      <c r="C205" s="252" t="s">
        <v>2781</v>
      </c>
      <c r="D205" s="252" t="s">
        <v>4437</v>
      </c>
      <c r="E205" s="252" t="s">
        <v>2783</v>
      </c>
      <c r="F205" s="252" t="s">
        <v>839</v>
      </c>
      <c r="G205" s="252" t="s">
        <v>2762</v>
      </c>
      <c r="H205" s="251">
        <v>40</v>
      </c>
    </row>
    <row r="206" spans="2:8" ht="47.45" customHeight="1" thickBot="1">
      <c r="B206" s="316" t="s">
        <v>4116</v>
      </c>
      <c r="C206" s="252" t="s">
        <v>2723</v>
      </c>
      <c r="D206" s="252" t="s">
        <v>4438</v>
      </c>
      <c r="E206" s="252" t="s">
        <v>2788</v>
      </c>
      <c r="F206" s="252" t="s">
        <v>965</v>
      </c>
      <c r="G206" s="252" t="s">
        <v>1725</v>
      </c>
      <c r="H206" s="251">
        <v>30</v>
      </c>
    </row>
    <row r="207" spans="2:8" ht="32.1" customHeight="1" thickBot="1">
      <c r="B207" s="316" t="s">
        <v>4119</v>
      </c>
      <c r="C207" s="252" t="s">
        <v>4439</v>
      </c>
      <c r="D207" s="252" t="s">
        <v>4440</v>
      </c>
      <c r="E207" s="252" t="s">
        <v>4441</v>
      </c>
      <c r="F207" s="252" t="s">
        <v>965</v>
      </c>
      <c r="G207" s="252" t="s">
        <v>3796</v>
      </c>
      <c r="H207" s="251">
        <v>100</v>
      </c>
    </row>
    <row r="208" spans="2:8" ht="32.1" customHeight="1" thickBot="1">
      <c r="B208" s="316" t="s">
        <v>4122</v>
      </c>
      <c r="C208" s="252" t="s">
        <v>4439</v>
      </c>
      <c r="D208" s="252" t="s">
        <v>4442</v>
      </c>
      <c r="E208" s="252" t="s">
        <v>3810</v>
      </c>
      <c r="F208" s="252" t="s">
        <v>965</v>
      </c>
      <c r="G208" s="252" t="s">
        <v>3796</v>
      </c>
      <c r="H208" s="251">
        <v>40</v>
      </c>
    </row>
    <row r="209" spans="2:8" ht="47.45" customHeight="1" thickBot="1">
      <c r="B209" s="316" t="s">
        <v>4126</v>
      </c>
      <c r="C209" s="252" t="s">
        <v>4443</v>
      </c>
      <c r="D209" s="252" t="s">
        <v>4444</v>
      </c>
      <c r="E209" s="252" t="s">
        <v>4445</v>
      </c>
      <c r="F209" s="252" t="s">
        <v>1477</v>
      </c>
      <c r="G209" s="252" t="s">
        <v>1725</v>
      </c>
      <c r="H209" s="251">
        <v>10</v>
      </c>
    </row>
    <row r="210" spans="2:8" ht="63" customHeight="1" thickBot="1">
      <c r="B210" s="316" t="s">
        <v>4129</v>
      </c>
      <c r="C210" s="252" t="s">
        <v>4446</v>
      </c>
      <c r="D210" s="252" t="s">
        <v>4447</v>
      </c>
      <c r="E210" s="252" t="s">
        <v>4448</v>
      </c>
      <c r="F210" s="252" t="s">
        <v>965</v>
      </c>
      <c r="G210" s="252" t="s">
        <v>1725</v>
      </c>
      <c r="H210" s="251">
        <v>50</v>
      </c>
    </row>
    <row r="211" spans="2:8" ht="93.95" customHeight="1" thickBot="1">
      <c r="B211" s="316" t="s">
        <v>4132</v>
      </c>
      <c r="C211" s="252" t="s">
        <v>4449</v>
      </c>
      <c r="D211" s="252" t="s">
        <v>4450</v>
      </c>
      <c r="E211" s="252" t="s">
        <v>3813</v>
      </c>
      <c r="F211" s="252" t="s">
        <v>965</v>
      </c>
      <c r="G211" s="252" t="s">
        <v>3796</v>
      </c>
      <c r="H211" s="251">
        <v>68</v>
      </c>
    </row>
    <row r="212" spans="2:8" ht="32.1" customHeight="1" thickBot="1">
      <c r="B212" s="316" t="s">
        <v>4137</v>
      </c>
      <c r="C212" s="252" t="s">
        <v>2852</v>
      </c>
      <c r="D212" s="252" t="s">
        <v>4451</v>
      </c>
      <c r="E212" s="252" t="s">
        <v>4452</v>
      </c>
      <c r="F212" s="252" t="s">
        <v>965</v>
      </c>
      <c r="G212" s="252" t="s">
        <v>2854</v>
      </c>
      <c r="H212" s="251">
        <v>12</v>
      </c>
    </row>
    <row r="213" spans="2:8" ht="78.599999999999994" customHeight="1" thickBot="1">
      <c r="B213" s="316" t="s">
        <v>4141</v>
      </c>
      <c r="C213" s="252" t="s">
        <v>4047</v>
      </c>
      <c r="D213" s="252" t="s">
        <v>4453</v>
      </c>
      <c r="E213" s="252" t="s">
        <v>4454</v>
      </c>
      <c r="F213" s="252" t="s">
        <v>1626</v>
      </c>
      <c r="G213" s="252" t="s">
        <v>2762</v>
      </c>
      <c r="H213" s="251">
        <v>60</v>
      </c>
    </row>
    <row r="214" spans="2:8" ht="47.45" customHeight="1" thickBot="1">
      <c r="B214" s="316" t="s">
        <v>4145</v>
      </c>
      <c r="C214" s="252" t="s">
        <v>2801</v>
      </c>
      <c r="D214" s="252" t="s">
        <v>4455</v>
      </c>
      <c r="E214" s="252" t="s">
        <v>2803</v>
      </c>
      <c r="F214" s="252" t="s">
        <v>965</v>
      </c>
      <c r="G214" s="252" t="s">
        <v>1725</v>
      </c>
      <c r="H214" s="251">
        <v>65</v>
      </c>
    </row>
    <row r="215" spans="2:8" ht="63" customHeight="1" thickBot="1">
      <c r="B215" s="316" t="s">
        <v>4149</v>
      </c>
      <c r="C215" s="252" t="s">
        <v>2804</v>
      </c>
      <c r="D215" s="252" t="s">
        <v>4456</v>
      </c>
      <c r="E215" s="252" t="s">
        <v>4457</v>
      </c>
      <c r="F215" s="252" t="s">
        <v>1626</v>
      </c>
      <c r="G215" s="252" t="s">
        <v>2762</v>
      </c>
      <c r="H215" s="251">
        <v>54</v>
      </c>
    </row>
    <row r="216" spans="2:8" ht="63" customHeight="1" thickBot="1">
      <c r="B216" s="316" t="s">
        <v>4152</v>
      </c>
      <c r="C216" s="252" t="s">
        <v>2795</v>
      </c>
      <c r="D216" s="252" t="s">
        <v>4458</v>
      </c>
      <c r="E216" s="252" t="s">
        <v>4459</v>
      </c>
      <c r="F216" s="252" t="s">
        <v>1236</v>
      </c>
      <c r="G216" s="252" t="s">
        <v>2762</v>
      </c>
      <c r="H216" s="251">
        <v>38</v>
      </c>
    </row>
    <row r="217" spans="2:8" ht="63" customHeight="1" thickBot="1">
      <c r="B217" s="316" t="s">
        <v>4156</v>
      </c>
      <c r="C217" s="252" t="s">
        <v>2798</v>
      </c>
      <c r="D217" s="252" t="s">
        <v>4460</v>
      </c>
      <c r="E217" s="252" t="s">
        <v>4461</v>
      </c>
      <c r="F217" s="252" t="s">
        <v>1477</v>
      </c>
      <c r="G217" s="252" t="s">
        <v>2762</v>
      </c>
      <c r="H217" s="251">
        <v>12</v>
      </c>
    </row>
    <row r="218" spans="2:8" ht="93.95" customHeight="1" thickBot="1">
      <c r="B218" s="316" t="s">
        <v>4161</v>
      </c>
      <c r="C218" s="252" t="s">
        <v>2806</v>
      </c>
      <c r="D218" s="252" t="s">
        <v>4462</v>
      </c>
      <c r="E218" s="252" t="s">
        <v>4463</v>
      </c>
      <c r="F218" s="252" t="s">
        <v>965</v>
      </c>
      <c r="G218" s="252" t="s">
        <v>2762</v>
      </c>
      <c r="H218" s="251">
        <v>100</v>
      </c>
    </row>
    <row r="219" spans="2:8" ht="47.45" customHeight="1" thickBot="1">
      <c r="B219" s="316" t="s">
        <v>4165</v>
      </c>
      <c r="C219" s="252" t="s">
        <v>4464</v>
      </c>
      <c r="D219" s="252" t="s">
        <v>4465</v>
      </c>
      <c r="E219" s="252" t="s">
        <v>4466</v>
      </c>
      <c r="F219" s="252" t="s">
        <v>965</v>
      </c>
      <c r="G219" s="252" t="s">
        <v>2762</v>
      </c>
      <c r="H219" s="251">
        <v>98</v>
      </c>
    </row>
    <row r="220" spans="2:8" ht="78.599999999999994" customHeight="1" thickBot="1">
      <c r="B220" s="316" t="s">
        <v>4169</v>
      </c>
      <c r="C220" s="252" t="s">
        <v>4467</v>
      </c>
      <c r="D220" s="252" t="s">
        <v>4468</v>
      </c>
      <c r="E220" s="252" t="s">
        <v>4469</v>
      </c>
      <c r="F220" s="252" t="s">
        <v>965</v>
      </c>
      <c r="G220" s="252" t="s">
        <v>2762</v>
      </c>
      <c r="H220" s="251">
        <v>100</v>
      </c>
    </row>
    <row r="221" spans="2:8" ht="78.599999999999994" customHeight="1" thickBot="1">
      <c r="B221" s="316" t="s">
        <v>4173</v>
      </c>
      <c r="C221" s="252" t="s">
        <v>4467</v>
      </c>
      <c r="D221" s="252" t="s">
        <v>4470</v>
      </c>
      <c r="E221" s="252" t="s">
        <v>4471</v>
      </c>
      <c r="F221" s="252" t="s">
        <v>965</v>
      </c>
      <c r="G221" s="252" t="s">
        <v>2762</v>
      </c>
      <c r="H221" s="251">
        <v>70</v>
      </c>
    </row>
    <row r="222" spans="2:8" ht="47.45" customHeight="1" thickBot="1">
      <c r="B222" s="316" t="s">
        <v>4176</v>
      </c>
      <c r="C222" s="252" t="s">
        <v>4472</v>
      </c>
      <c r="D222" s="252" t="s">
        <v>4473</v>
      </c>
      <c r="E222" s="252" t="s">
        <v>2819</v>
      </c>
      <c r="F222" s="252" t="s">
        <v>1236</v>
      </c>
      <c r="G222" s="252" t="s">
        <v>1725</v>
      </c>
      <c r="H222" s="251">
        <v>33</v>
      </c>
    </row>
    <row r="223" spans="2:8" ht="28.15" thickBot="1">
      <c r="B223" s="316" t="s">
        <v>4179</v>
      </c>
      <c r="C223" s="252" t="s">
        <v>4474</v>
      </c>
      <c r="D223" s="252" t="s">
        <v>4475</v>
      </c>
      <c r="E223" s="252" t="s">
        <v>2822</v>
      </c>
      <c r="F223" s="252" t="s">
        <v>1477</v>
      </c>
      <c r="G223" s="252" t="s">
        <v>1725</v>
      </c>
      <c r="H223" s="251">
        <v>88</v>
      </c>
    </row>
    <row r="224" spans="2:8" ht="32.1" customHeight="1" thickBot="1">
      <c r="B224" s="316" t="s">
        <v>4182</v>
      </c>
      <c r="C224" s="252" t="s">
        <v>4476</v>
      </c>
      <c r="D224" s="252" t="s">
        <v>4477</v>
      </c>
      <c r="E224" s="252" t="s">
        <v>4478</v>
      </c>
      <c r="F224" s="252" t="s">
        <v>1615</v>
      </c>
      <c r="G224" s="252" t="s">
        <v>1725</v>
      </c>
      <c r="H224" s="251" t="s">
        <v>4479</v>
      </c>
    </row>
    <row r="225" spans="2:8" ht="32.1" customHeight="1" thickBot="1">
      <c r="B225" s="316" t="s">
        <v>4185</v>
      </c>
      <c r="C225" s="252" t="s">
        <v>4476</v>
      </c>
      <c r="D225" s="252" t="s">
        <v>4480</v>
      </c>
      <c r="E225" s="252" t="s">
        <v>4481</v>
      </c>
      <c r="F225" s="252" t="s">
        <v>1477</v>
      </c>
      <c r="G225" s="252" t="s">
        <v>1725</v>
      </c>
      <c r="H225" s="251">
        <v>20</v>
      </c>
    </row>
    <row r="226" spans="2:8" ht="63" customHeight="1" thickBot="1">
      <c r="B226" s="316" t="s">
        <v>4189</v>
      </c>
      <c r="C226" s="252" t="s">
        <v>4397</v>
      </c>
      <c r="D226" s="252" t="s">
        <v>4482</v>
      </c>
      <c r="E226" s="252" t="s">
        <v>2829</v>
      </c>
      <c r="F226" s="252" t="s">
        <v>1477</v>
      </c>
      <c r="G226" s="252" t="s">
        <v>1725</v>
      </c>
      <c r="H226" s="251">
        <v>33</v>
      </c>
    </row>
    <row r="227" spans="2:8" ht="63" customHeight="1" thickBot="1">
      <c r="B227" s="316" t="s">
        <v>4192</v>
      </c>
      <c r="C227" s="252" t="s">
        <v>4483</v>
      </c>
      <c r="D227" s="252" t="s">
        <v>4484</v>
      </c>
      <c r="E227" s="252" t="s">
        <v>4485</v>
      </c>
      <c r="F227" s="252" t="s">
        <v>1236</v>
      </c>
      <c r="G227" s="252" t="s">
        <v>2762</v>
      </c>
      <c r="H227" s="251">
        <v>47</v>
      </c>
    </row>
    <row r="228" spans="2:8" ht="78.599999999999994" customHeight="1" thickBot="1">
      <c r="B228" s="316" t="s">
        <v>4195</v>
      </c>
      <c r="C228" s="252" t="s">
        <v>4047</v>
      </c>
      <c r="D228" s="252" t="s">
        <v>4453</v>
      </c>
      <c r="E228" s="252" t="s">
        <v>4454</v>
      </c>
      <c r="F228" s="252" t="s">
        <v>1626</v>
      </c>
      <c r="G228" s="252" t="s">
        <v>2762</v>
      </c>
      <c r="H228" s="251">
        <v>60</v>
      </c>
    </row>
    <row r="229" spans="2:8" ht="47.45" customHeight="1" thickBot="1">
      <c r="B229" s="316" t="s">
        <v>4198</v>
      </c>
      <c r="C229" s="252" t="s">
        <v>4486</v>
      </c>
      <c r="D229" s="252" t="s">
        <v>4487</v>
      </c>
      <c r="E229" s="252" t="s">
        <v>4488</v>
      </c>
      <c r="F229" s="252" t="s">
        <v>1615</v>
      </c>
      <c r="G229" s="252" t="s">
        <v>2762</v>
      </c>
      <c r="H229" s="251">
        <v>100</v>
      </c>
    </row>
    <row r="230" spans="2:8" ht="47.45" customHeight="1" thickBot="1">
      <c r="B230" s="316" t="s">
        <v>4201</v>
      </c>
      <c r="C230" s="252" t="s">
        <v>4489</v>
      </c>
      <c r="D230" s="252" t="s">
        <v>4490</v>
      </c>
      <c r="E230" s="252" t="s">
        <v>4491</v>
      </c>
      <c r="F230" s="252" t="s">
        <v>1615</v>
      </c>
      <c r="G230" s="252" t="s">
        <v>1725</v>
      </c>
      <c r="H230" s="251">
        <v>63</v>
      </c>
    </row>
    <row r="231" spans="2:8" ht="32.1" customHeight="1" thickBot="1">
      <c r="B231" s="316" t="s">
        <v>4205</v>
      </c>
      <c r="C231" s="252" t="s">
        <v>4492</v>
      </c>
      <c r="D231" s="252" t="s">
        <v>4493</v>
      </c>
      <c r="E231" s="252" t="s">
        <v>4494</v>
      </c>
      <c r="F231" s="252" t="s">
        <v>1477</v>
      </c>
      <c r="G231" s="252" t="s">
        <v>2762</v>
      </c>
      <c r="H231" s="251" t="s">
        <v>4495</v>
      </c>
    </row>
    <row r="232" spans="2:8" ht="32.1" customHeight="1" thickBot="1">
      <c r="B232" s="316" t="s">
        <v>4208</v>
      </c>
      <c r="C232" s="252" t="s">
        <v>4476</v>
      </c>
      <c r="D232" s="252" t="s">
        <v>4496</v>
      </c>
      <c r="E232" s="252" t="s">
        <v>4497</v>
      </c>
      <c r="F232" s="252" t="s">
        <v>1477</v>
      </c>
      <c r="G232" s="252" t="s">
        <v>2762</v>
      </c>
      <c r="H232" s="251">
        <v>75</v>
      </c>
    </row>
    <row r="233" spans="2:8" ht="63" customHeight="1" thickBot="1">
      <c r="B233" s="316" t="s">
        <v>4212</v>
      </c>
      <c r="C233" s="252" t="s">
        <v>3970</v>
      </c>
      <c r="D233" s="252" t="s">
        <v>4498</v>
      </c>
      <c r="E233" s="252" t="s">
        <v>4499</v>
      </c>
      <c r="F233" s="252" t="s">
        <v>1477</v>
      </c>
      <c r="G233" s="252" t="s">
        <v>2762</v>
      </c>
      <c r="H233" s="251">
        <v>51</v>
      </c>
    </row>
    <row r="234" spans="2:8" ht="47.45" customHeight="1" thickBot="1">
      <c r="B234" s="316" t="s">
        <v>4215</v>
      </c>
      <c r="C234" s="252" t="s">
        <v>4500</v>
      </c>
      <c r="D234" s="252" t="s">
        <v>4501</v>
      </c>
      <c r="E234" s="252" t="s">
        <v>4502</v>
      </c>
      <c r="F234" s="252" t="s">
        <v>4361</v>
      </c>
      <c r="G234" s="252" t="s">
        <v>2762</v>
      </c>
      <c r="H234" s="251">
        <v>55</v>
      </c>
    </row>
    <row r="235" spans="2:8">
      <c r="B235" s="253"/>
    </row>
    <row r="236" spans="2:8">
      <c r="B236" s="401" t="s">
        <v>4503</v>
      </c>
      <c r="C236" s="401"/>
      <c r="D236" s="401"/>
      <c r="E236" s="401"/>
      <c r="F236" s="401"/>
      <c r="G236" s="401"/>
      <c r="H236" s="401"/>
    </row>
    <row r="237" spans="2:8" ht="14.45" thickBot="1">
      <c r="B237" s="30"/>
    </row>
    <row r="238" spans="2:8" ht="28.15" thickBot="1">
      <c r="B238" s="243" t="s">
        <v>406</v>
      </c>
      <c r="C238" s="244" t="s">
        <v>4324</v>
      </c>
      <c r="D238" s="244" t="s">
        <v>4504</v>
      </c>
      <c r="E238" s="244" t="s">
        <v>1457</v>
      </c>
      <c r="F238" s="244" t="s">
        <v>1458</v>
      </c>
      <c r="G238" s="244" t="s">
        <v>4326</v>
      </c>
      <c r="H238" s="243" t="s">
        <v>4505</v>
      </c>
    </row>
    <row r="239" spans="2:8" ht="28.15" thickBot="1">
      <c r="B239" s="251" t="s">
        <v>4506</v>
      </c>
      <c r="C239" s="252" t="s">
        <v>3280</v>
      </c>
      <c r="D239" s="252" t="s">
        <v>4507</v>
      </c>
      <c r="E239" s="252" t="s">
        <v>3016</v>
      </c>
      <c r="F239" s="252" t="s">
        <v>3283</v>
      </c>
      <c r="G239" s="252" t="s">
        <v>1477</v>
      </c>
      <c r="H239" s="251">
        <v>10</v>
      </c>
    </row>
    <row r="240" spans="2:8" ht="28.15" thickBot="1">
      <c r="B240" s="251" t="s">
        <v>4508</v>
      </c>
      <c r="C240" s="252" t="s">
        <v>4509</v>
      </c>
      <c r="D240" s="252" t="s">
        <v>4510</v>
      </c>
      <c r="E240" s="252" t="s">
        <v>3016</v>
      </c>
      <c r="F240" s="252" t="s">
        <v>3287</v>
      </c>
      <c r="G240" s="252" t="s">
        <v>1477</v>
      </c>
      <c r="H240" s="251">
        <v>10</v>
      </c>
    </row>
    <row r="241" spans="2:9" ht="42" thickBot="1">
      <c r="B241" s="251" t="s">
        <v>4511</v>
      </c>
      <c r="C241" s="252" t="s">
        <v>4512</v>
      </c>
      <c r="D241" s="252" t="s">
        <v>4513</v>
      </c>
      <c r="E241" s="252" t="s">
        <v>3291</v>
      </c>
      <c r="F241" s="252" t="s">
        <v>4514</v>
      </c>
      <c r="G241" s="252" t="s">
        <v>1477</v>
      </c>
      <c r="H241" s="251">
        <v>10</v>
      </c>
    </row>
    <row r="242" spans="2:9" ht="28.15" thickBot="1">
      <c r="B242" s="251" t="s">
        <v>4515</v>
      </c>
      <c r="C242" s="252" t="s">
        <v>4418</v>
      </c>
      <c r="D242" s="252" t="s">
        <v>4516</v>
      </c>
      <c r="E242" s="252" t="s">
        <v>3016</v>
      </c>
      <c r="F242" s="252" t="s">
        <v>4517</v>
      </c>
      <c r="G242" s="252" t="s">
        <v>1477</v>
      </c>
      <c r="H242" s="251" t="s">
        <v>4518</v>
      </c>
    </row>
    <row r="243" spans="2:9" ht="28.15" thickBot="1">
      <c r="B243" s="251" t="s">
        <v>4519</v>
      </c>
      <c r="C243" s="252" t="s">
        <v>4418</v>
      </c>
      <c r="D243" s="252" t="s">
        <v>4520</v>
      </c>
      <c r="E243" s="252" t="s">
        <v>3016</v>
      </c>
      <c r="F243" s="252" t="s">
        <v>3303</v>
      </c>
      <c r="G243" s="252" t="s">
        <v>1477</v>
      </c>
      <c r="H243" s="251" t="s">
        <v>3980</v>
      </c>
    </row>
    <row r="244" spans="2:9">
      <c r="B244" s="30"/>
    </row>
    <row r="245" spans="2:9">
      <c r="B245" s="401" t="s">
        <v>4521</v>
      </c>
      <c r="C245" s="401"/>
      <c r="D245" s="401"/>
      <c r="E245" s="401"/>
      <c r="F245" s="401"/>
      <c r="G245" s="401"/>
      <c r="H245" s="401"/>
    </row>
    <row r="246" spans="2:9" ht="14.45" thickBot="1">
      <c r="B246" s="30"/>
    </row>
    <row r="247" spans="2:9" ht="28.15" thickBot="1">
      <c r="B247" s="257" t="s">
        <v>406</v>
      </c>
      <c r="C247" s="258" t="s">
        <v>3558</v>
      </c>
      <c r="D247" s="258" t="s">
        <v>3559</v>
      </c>
      <c r="E247" s="258" t="s">
        <v>3560</v>
      </c>
      <c r="F247" s="258">
        <v>44596</v>
      </c>
      <c r="G247" s="258" t="s">
        <v>1725</v>
      </c>
      <c r="H247" s="257" t="s">
        <v>3561</v>
      </c>
      <c r="I247" s="257">
        <v>8</v>
      </c>
    </row>
    <row r="248" spans="2:9" ht="28.15" thickBot="1">
      <c r="B248" s="316" t="s">
        <v>4506</v>
      </c>
      <c r="C248" s="252" t="s">
        <v>3562</v>
      </c>
      <c r="D248" s="252" t="s">
        <v>3563</v>
      </c>
      <c r="E248" s="252" t="s">
        <v>3564</v>
      </c>
      <c r="F248" s="252">
        <v>44622</v>
      </c>
      <c r="G248" s="252" t="s">
        <v>2859</v>
      </c>
      <c r="H248" s="251" t="s">
        <v>3565</v>
      </c>
      <c r="I248" s="251">
        <v>85</v>
      </c>
    </row>
    <row r="249" spans="2:9" ht="28.15" thickBot="1">
      <c r="B249" s="316" t="s">
        <v>4508</v>
      </c>
      <c r="C249" s="252" t="s">
        <v>3566</v>
      </c>
      <c r="D249" s="252" t="s">
        <v>3567</v>
      </c>
      <c r="E249" s="252" t="s">
        <v>3568</v>
      </c>
      <c r="F249" s="252">
        <v>44623</v>
      </c>
      <c r="G249" s="252" t="s">
        <v>2978</v>
      </c>
      <c r="H249" s="251" t="s">
        <v>3569</v>
      </c>
      <c r="I249" s="251">
        <v>45</v>
      </c>
    </row>
    <row r="250" spans="2:9" ht="14.45" thickBot="1">
      <c r="B250" s="316" t="s">
        <v>4511</v>
      </c>
      <c r="C250" s="252" t="s">
        <v>3570</v>
      </c>
      <c r="D250" s="252" t="s">
        <v>3571</v>
      </c>
      <c r="E250" s="252" t="s">
        <v>3572</v>
      </c>
      <c r="F250" s="252">
        <v>44648</v>
      </c>
      <c r="G250" s="252" t="s">
        <v>1467</v>
      </c>
      <c r="H250" s="251" t="s">
        <v>3573</v>
      </c>
      <c r="I250" s="251">
        <v>42</v>
      </c>
    </row>
    <row r="251" spans="2:9" ht="28.15" thickBot="1">
      <c r="B251" s="316" t="s">
        <v>4515</v>
      </c>
      <c r="C251" s="252" t="s">
        <v>3574</v>
      </c>
      <c r="D251" s="252" t="s">
        <v>3575</v>
      </c>
      <c r="E251" s="252" t="s">
        <v>3576</v>
      </c>
      <c r="F251" s="252">
        <v>44652</v>
      </c>
      <c r="G251" s="252" t="s">
        <v>1467</v>
      </c>
      <c r="H251" s="251" t="s">
        <v>3577</v>
      </c>
      <c r="I251" s="251">
        <v>15</v>
      </c>
    </row>
    <row r="252" spans="2:9" ht="28.15" thickBot="1">
      <c r="B252" s="316" t="s">
        <v>4519</v>
      </c>
      <c r="C252" s="252" t="s">
        <v>3578</v>
      </c>
      <c r="D252" s="252" t="s">
        <v>3579</v>
      </c>
      <c r="E252" s="252" t="s">
        <v>3580</v>
      </c>
      <c r="F252" s="252">
        <v>44658</v>
      </c>
      <c r="G252" s="252" t="s">
        <v>1467</v>
      </c>
      <c r="H252" s="251" t="s">
        <v>3581</v>
      </c>
      <c r="I252" s="251">
        <v>100</v>
      </c>
    </row>
    <row r="253" spans="2:9" ht="14.45" thickBot="1">
      <c r="B253" s="316" t="s">
        <v>4522</v>
      </c>
      <c r="C253" s="252" t="s">
        <v>3582</v>
      </c>
      <c r="D253" s="252" t="s">
        <v>3583</v>
      </c>
      <c r="E253" s="252" t="s">
        <v>3584</v>
      </c>
      <c r="F253" s="252">
        <v>44666</v>
      </c>
      <c r="G253" s="252" t="s">
        <v>1725</v>
      </c>
      <c r="H253" s="251" t="s">
        <v>3585</v>
      </c>
      <c r="I253" s="251">
        <v>83.1</v>
      </c>
    </row>
    <row r="254" spans="2:9" ht="28.15" thickBot="1">
      <c r="B254" s="316" t="s">
        <v>4523</v>
      </c>
      <c r="C254" s="252" t="s">
        <v>3586</v>
      </c>
      <c r="D254" s="252" t="s">
        <v>3587</v>
      </c>
      <c r="E254" s="252" t="s">
        <v>3588</v>
      </c>
      <c r="F254" s="252">
        <v>44699</v>
      </c>
      <c r="G254" s="252" t="s">
        <v>1725</v>
      </c>
      <c r="H254" s="251" t="s">
        <v>3589</v>
      </c>
      <c r="I254" s="251">
        <v>16.5</v>
      </c>
    </row>
    <row r="255" spans="2:9" ht="28.15" thickBot="1">
      <c r="B255" s="316" t="s">
        <v>4524</v>
      </c>
      <c r="C255" s="252" t="s">
        <v>3590</v>
      </c>
      <c r="D255" s="252" t="s">
        <v>3591</v>
      </c>
      <c r="E255" s="252" t="s">
        <v>3592</v>
      </c>
      <c r="F255" s="252">
        <v>44705</v>
      </c>
      <c r="G255" s="252" t="s">
        <v>1725</v>
      </c>
      <c r="H255" s="251" t="s">
        <v>3593</v>
      </c>
      <c r="I255" s="251">
        <v>100</v>
      </c>
    </row>
    <row r="256" spans="2:9" ht="14.45" thickBot="1">
      <c r="B256" s="316" t="s">
        <v>4525</v>
      </c>
      <c r="C256" s="252" t="s">
        <v>3594</v>
      </c>
      <c r="D256" s="252" t="s">
        <v>3595</v>
      </c>
      <c r="E256" s="252" t="s">
        <v>3596</v>
      </c>
      <c r="F256" s="252">
        <v>44707</v>
      </c>
      <c r="G256" s="252" t="s">
        <v>1725</v>
      </c>
      <c r="H256" s="251" t="s">
        <v>3597</v>
      </c>
      <c r="I256" s="251">
        <v>8</v>
      </c>
    </row>
    <row r="257" spans="2:9" ht="28.15" thickBot="1">
      <c r="B257" s="316" t="s">
        <v>4526</v>
      </c>
      <c r="C257" s="252" t="s">
        <v>3598</v>
      </c>
      <c r="D257" s="252" t="s">
        <v>3599</v>
      </c>
      <c r="E257" s="252" t="s">
        <v>3600</v>
      </c>
      <c r="F257" s="252">
        <v>44712</v>
      </c>
      <c r="G257" s="252" t="s">
        <v>1725</v>
      </c>
      <c r="H257" s="251" t="s">
        <v>3601</v>
      </c>
      <c r="I257" s="251">
        <v>35</v>
      </c>
    </row>
    <row r="258" spans="2:9" ht="14.45" thickBot="1">
      <c r="B258" s="316" t="s">
        <v>4527</v>
      </c>
      <c r="C258" s="252" t="s">
        <v>3602</v>
      </c>
      <c r="D258" s="252" t="s">
        <v>3603</v>
      </c>
      <c r="E258" s="252" t="s">
        <v>3604</v>
      </c>
      <c r="F258" s="252">
        <v>44719</v>
      </c>
      <c r="G258" s="252" t="s">
        <v>1725</v>
      </c>
      <c r="H258" s="251" t="s">
        <v>3605</v>
      </c>
      <c r="I258" s="251">
        <v>33</v>
      </c>
    </row>
    <row r="259" spans="2:9" ht="14.45" thickBot="1">
      <c r="B259" s="316" t="s">
        <v>4528</v>
      </c>
      <c r="C259" s="252" t="s">
        <v>3606</v>
      </c>
      <c r="D259" s="252" t="s">
        <v>3607</v>
      </c>
      <c r="E259" s="252" t="s">
        <v>3608</v>
      </c>
      <c r="F259" s="252">
        <v>44720</v>
      </c>
      <c r="G259" s="252" t="s">
        <v>1725</v>
      </c>
      <c r="H259" s="251" t="s">
        <v>4529</v>
      </c>
      <c r="I259" s="251">
        <v>69</v>
      </c>
    </row>
    <row r="260" spans="2:9" ht="14.45" thickBot="1">
      <c r="B260" s="316" t="s">
        <v>4530</v>
      </c>
      <c r="C260" s="252" t="s">
        <v>3610</v>
      </c>
      <c r="D260" s="252" t="s">
        <v>3611</v>
      </c>
      <c r="E260" s="252" t="s">
        <v>3612</v>
      </c>
      <c r="F260" s="252">
        <v>44720</v>
      </c>
      <c r="G260" s="252" t="s">
        <v>1725</v>
      </c>
      <c r="H260" s="251" t="s">
        <v>3613</v>
      </c>
      <c r="I260" s="251">
        <v>41</v>
      </c>
    </row>
    <row r="261" spans="2:9" ht="28.15" thickBot="1">
      <c r="B261" s="316" t="s">
        <v>4531</v>
      </c>
      <c r="C261" s="252" t="s">
        <v>3614</v>
      </c>
      <c r="D261" s="252" t="s">
        <v>3615</v>
      </c>
      <c r="E261" s="252" t="s">
        <v>3616</v>
      </c>
      <c r="F261" s="252">
        <v>44755</v>
      </c>
      <c r="G261" s="252" t="s">
        <v>1725</v>
      </c>
      <c r="H261" s="251" t="s">
        <v>3617</v>
      </c>
      <c r="I261" s="251">
        <v>43.14</v>
      </c>
    </row>
    <row r="262" spans="2:9" ht="14.45" thickBot="1">
      <c r="B262" s="316" t="s">
        <v>4532</v>
      </c>
      <c r="C262" s="252" t="s">
        <v>3618</v>
      </c>
      <c r="D262" s="252" t="s">
        <v>3619</v>
      </c>
      <c r="E262" s="252" t="s">
        <v>3620</v>
      </c>
      <c r="F262" s="252">
        <v>44760</v>
      </c>
      <c r="G262" s="252" t="s">
        <v>2978</v>
      </c>
      <c r="H262" s="251" t="s">
        <v>2996</v>
      </c>
      <c r="I262" s="251">
        <v>100</v>
      </c>
    </row>
    <row r="263" spans="2:9" ht="28.15" thickBot="1">
      <c r="B263" s="316" t="s">
        <v>4533</v>
      </c>
      <c r="C263" s="252" t="s">
        <v>3621</v>
      </c>
      <c r="D263" s="252" t="s">
        <v>3622</v>
      </c>
      <c r="E263" s="252" t="s">
        <v>3623</v>
      </c>
      <c r="F263" s="252">
        <v>44767</v>
      </c>
      <c r="G263" s="252" t="s">
        <v>1467</v>
      </c>
      <c r="H263" s="251" t="s">
        <v>3624</v>
      </c>
      <c r="I263" s="251">
        <v>22</v>
      </c>
    </row>
    <row r="264" spans="2:9" ht="14.45" thickBot="1">
      <c r="B264" s="316" t="s">
        <v>4534</v>
      </c>
      <c r="C264" s="252" t="s">
        <v>3625</v>
      </c>
      <c r="D264" s="252" t="s">
        <v>3626</v>
      </c>
      <c r="E264" s="252" t="s">
        <v>3627</v>
      </c>
      <c r="F264" s="252">
        <v>44770</v>
      </c>
      <c r="G264" s="252" t="s">
        <v>1467</v>
      </c>
      <c r="H264" s="251" t="s">
        <v>3628</v>
      </c>
      <c r="I264" s="251">
        <v>8</v>
      </c>
    </row>
    <row r="265" spans="2:9" ht="28.15" thickBot="1">
      <c r="B265" s="316" t="s">
        <v>4535</v>
      </c>
      <c r="C265" s="252" t="s">
        <v>3629</v>
      </c>
      <c r="D265" s="252" t="s">
        <v>3630</v>
      </c>
      <c r="E265" s="252" t="s">
        <v>3631</v>
      </c>
      <c r="F265" s="252">
        <v>44728</v>
      </c>
      <c r="G265" s="252" t="s">
        <v>1725</v>
      </c>
      <c r="H265" s="251" t="s">
        <v>3632</v>
      </c>
      <c r="I265" s="251">
        <v>20</v>
      </c>
    </row>
    <row r="266" spans="2:9" ht="28.15" thickBot="1">
      <c r="B266" s="316" t="s">
        <v>4536</v>
      </c>
      <c r="C266" s="252" t="s">
        <v>3633</v>
      </c>
      <c r="D266" s="252" t="s">
        <v>3634</v>
      </c>
      <c r="E266" s="252" t="s">
        <v>3635</v>
      </c>
      <c r="F266" s="252">
        <v>44777</v>
      </c>
      <c r="G266" s="252" t="s">
        <v>1725</v>
      </c>
      <c r="H266" s="251" t="s">
        <v>3636</v>
      </c>
      <c r="I266" s="251">
        <v>42</v>
      </c>
    </row>
    <row r="267" spans="2:9" ht="14.45" thickBot="1">
      <c r="B267" s="316" t="s">
        <v>4537</v>
      </c>
      <c r="C267" s="252" t="s">
        <v>3621</v>
      </c>
      <c r="D267" s="252" t="s">
        <v>3637</v>
      </c>
      <c r="E267" s="252" t="s">
        <v>3638</v>
      </c>
      <c r="F267" s="252">
        <v>44778</v>
      </c>
      <c r="G267" s="252" t="s">
        <v>1725</v>
      </c>
      <c r="H267" s="251" t="s">
        <v>3639</v>
      </c>
      <c r="I267" s="251">
        <v>25</v>
      </c>
    </row>
    <row r="268" spans="2:9" ht="28.15" thickBot="1">
      <c r="B268" s="316" t="s">
        <v>4538</v>
      </c>
      <c r="C268" s="252" t="s">
        <v>3640</v>
      </c>
      <c r="D268" s="252" t="s">
        <v>3622</v>
      </c>
      <c r="E268" s="252" t="s">
        <v>3641</v>
      </c>
      <c r="F268" s="252">
        <v>44810</v>
      </c>
      <c r="G268" s="252" t="s">
        <v>1725</v>
      </c>
      <c r="H268" s="251" t="s">
        <v>3642</v>
      </c>
      <c r="I268" s="251">
        <v>8</v>
      </c>
    </row>
    <row r="269" spans="2:9" ht="14.45" thickBot="1">
      <c r="B269" s="316" t="s">
        <v>4539</v>
      </c>
      <c r="C269" s="252" t="s">
        <v>3643</v>
      </c>
      <c r="D269" s="252" t="s">
        <v>3644</v>
      </c>
      <c r="E269" s="252" t="s">
        <v>3645</v>
      </c>
      <c r="F269" s="252">
        <v>44837</v>
      </c>
      <c r="G269" s="252" t="s">
        <v>1725</v>
      </c>
      <c r="H269" s="251" t="s">
        <v>3646</v>
      </c>
      <c r="I269" s="251">
        <v>20</v>
      </c>
    </row>
    <row r="270" spans="2:9" ht="28.15" thickBot="1">
      <c r="B270" s="316" t="s">
        <v>4540</v>
      </c>
      <c r="C270" s="252" t="s">
        <v>3647</v>
      </c>
      <c r="D270" s="252" t="s">
        <v>3648</v>
      </c>
      <c r="E270" s="252" t="s">
        <v>3649</v>
      </c>
      <c r="F270" s="252">
        <v>44855</v>
      </c>
      <c r="G270" s="252" t="s">
        <v>1725</v>
      </c>
      <c r="H270" s="251" t="s">
        <v>3650</v>
      </c>
      <c r="I270" s="251">
        <v>36</v>
      </c>
    </row>
    <row r="271" spans="2:9" ht="28.15" thickBot="1">
      <c r="B271" s="316" t="s">
        <v>4541</v>
      </c>
      <c r="C271" s="252" t="s">
        <v>3297</v>
      </c>
      <c r="D271" s="252" t="s">
        <v>3651</v>
      </c>
      <c r="E271" s="252" t="s">
        <v>3652</v>
      </c>
      <c r="F271" s="252">
        <v>44858</v>
      </c>
      <c r="G271" s="252" t="s">
        <v>2978</v>
      </c>
      <c r="H271" s="251" t="s">
        <v>3653</v>
      </c>
      <c r="I271" s="251">
        <v>16.68</v>
      </c>
    </row>
    <row r="272" spans="2:9">
      <c r="B272" s="253"/>
    </row>
    <row r="273" spans="2:9">
      <c r="B273" s="401" t="s">
        <v>4542</v>
      </c>
      <c r="C273" s="401"/>
      <c r="D273" s="401"/>
      <c r="E273" s="401"/>
      <c r="F273" s="401"/>
      <c r="G273" s="401"/>
      <c r="H273" s="401"/>
      <c r="I273" s="401"/>
    </row>
    <row r="274" spans="2:9" ht="14.45" thickBot="1">
      <c r="B274" s="254"/>
    </row>
    <row r="275" spans="2:9" ht="62.45" customHeight="1" thickBot="1">
      <c r="B275" s="243" t="s">
        <v>406</v>
      </c>
      <c r="C275" s="244" t="s">
        <v>4543</v>
      </c>
      <c r="D275" s="244" t="s">
        <v>4325</v>
      </c>
      <c r="E275" s="244" t="s">
        <v>1457</v>
      </c>
      <c r="F275" s="244" t="s">
        <v>1458</v>
      </c>
      <c r="G275" s="244" t="s">
        <v>4326</v>
      </c>
      <c r="H275" s="243" t="s">
        <v>4544</v>
      </c>
      <c r="I275" s="244" t="s">
        <v>4545</v>
      </c>
    </row>
    <row r="276" spans="2:9" ht="15" customHeight="1" thickBot="1">
      <c r="B276" s="251"/>
      <c r="C276" s="252"/>
      <c r="D276" s="252"/>
      <c r="E276" s="252"/>
      <c r="F276" s="252"/>
      <c r="G276" s="252"/>
      <c r="H276" s="251"/>
      <c r="I276" s="252"/>
    </row>
    <row r="277" spans="2:9" ht="55.9" thickBot="1">
      <c r="B277" s="316" t="s">
        <v>3854</v>
      </c>
      <c r="C277" s="252" t="s">
        <v>4546</v>
      </c>
      <c r="D277" s="252" t="s">
        <v>4547</v>
      </c>
      <c r="E277" s="252" t="s">
        <v>1725</v>
      </c>
      <c r="F277" s="252" t="s">
        <v>2449</v>
      </c>
      <c r="G277" s="252" t="s">
        <v>1626</v>
      </c>
      <c r="H277" s="251" t="s">
        <v>4548</v>
      </c>
      <c r="I277" s="252" t="s">
        <v>4549</v>
      </c>
    </row>
    <row r="278" spans="2:9" ht="55.9" thickBot="1">
      <c r="B278" s="316" t="s">
        <v>3858</v>
      </c>
      <c r="C278" s="252" t="s">
        <v>3983</v>
      </c>
      <c r="D278" s="252" t="s">
        <v>4550</v>
      </c>
      <c r="E278" s="252" t="s">
        <v>1725</v>
      </c>
      <c r="F278" s="252" t="s">
        <v>4551</v>
      </c>
      <c r="G278" s="252" t="s">
        <v>1626</v>
      </c>
      <c r="H278" s="251" t="s">
        <v>4552</v>
      </c>
      <c r="I278" s="252" t="s">
        <v>4553</v>
      </c>
    </row>
    <row r="279" spans="2:9" ht="55.9" thickBot="1">
      <c r="B279" s="316" t="s">
        <v>3862</v>
      </c>
      <c r="C279" s="252" t="s">
        <v>4554</v>
      </c>
      <c r="D279" s="252" t="s">
        <v>4555</v>
      </c>
      <c r="E279" s="252" t="s">
        <v>1725</v>
      </c>
      <c r="F279" s="252" t="s">
        <v>1969</v>
      </c>
      <c r="G279" s="252" t="s">
        <v>1626</v>
      </c>
      <c r="H279" s="251" t="s">
        <v>4552</v>
      </c>
      <c r="I279" s="252" t="s">
        <v>4556</v>
      </c>
    </row>
    <row r="280" spans="2:9" ht="55.9" thickBot="1">
      <c r="B280" s="316" t="s">
        <v>3866</v>
      </c>
      <c r="C280" s="252" t="s">
        <v>4557</v>
      </c>
      <c r="D280" s="252" t="s">
        <v>4558</v>
      </c>
      <c r="E280" s="252" t="s">
        <v>1725</v>
      </c>
      <c r="F280" s="252" t="s">
        <v>4559</v>
      </c>
      <c r="G280" s="252" t="s">
        <v>1626</v>
      </c>
      <c r="H280" s="251" t="s">
        <v>4552</v>
      </c>
      <c r="I280" s="252" t="s">
        <v>4560</v>
      </c>
    </row>
    <row r="281" spans="2:9" ht="55.9" thickBot="1">
      <c r="B281" s="316" t="s">
        <v>3870</v>
      </c>
      <c r="C281" s="252" t="s">
        <v>2739</v>
      </c>
      <c r="D281" s="252" t="s">
        <v>4561</v>
      </c>
      <c r="E281" s="252" t="s">
        <v>1725</v>
      </c>
      <c r="F281" s="252" t="s">
        <v>1961</v>
      </c>
      <c r="G281" s="252" t="s">
        <v>1626</v>
      </c>
      <c r="H281" s="251" t="s">
        <v>4552</v>
      </c>
      <c r="I281" s="252" t="s">
        <v>4562</v>
      </c>
    </row>
    <row r="282" spans="2:9" ht="69.599999999999994" thickBot="1">
      <c r="B282" s="316" t="s">
        <v>3874</v>
      </c>
      <c r="C282" s="252" t="s">
        <v>4563</v>
      </c>
      <c r="D282" s="252" t="s">
        <v>4564</v>
      </c>
      <c r="E282" s="252" t="s">
        <v>3373</v>
      </c>
      <c r="F282" s="252" t="s">
        <v>3783</v>
      </c>
      <c r="G282" s="252" t="s">
        <v>965</v>
      </c>
      <c r="H282" s="251" t="s">
        <v>3781</v>
      </c>
      <c r="I282" s="252" t="s">
        <v>4565</v>
      </c>
    </row>
    <row r="283" spans="2:9" ht="69.599999999999994" thickBot="1">
      <c r="B283" s="316" t="s">
        <v>3879</v>
      </c>
      <c r="C283" s="252" t="s">
        <v>4563</v>
      </c>
      <c r="D283" s="252" t="s">
        <v>4566</v>
      </c>
      <c r="E283" s="252" t="s">
        <v>2762</v>
      </c>
      <c r="F283" s="252" t="s">
        <v>4567</v>
      </c>
      <c r="G283" s="252" t="s">
        <v>1236</v>
      </c>
      <c r="H283" s="251" t="s">
        <v>4568</v>
      </c>
      <c r="I283" s="252" t="s">
        <v>4569</v>
      </c>
    </row>
    <row r="284" spans="2:9" ht="69.599999999999994" thickBot="1">
      <c r="B284" s="316" t="s">
        <v>3883</v>
      </c>
      <c r="C284" s="252" t="s">
        <v>4047</v>
      </c>
      <c r="D284" s="252" t="s">
        <v>4570</v>
      </c>
      <c r="E284" s="252" t="s">
        <v>1725</v>
      </c>
      <c r="F284" s="252" t="s">
        <v>4571</v>
      </c>
      <c r="G284" s="252" t="s">
        <v>1626</v>
      </c>
      <c r="H284" s="251" t="s">
        <v>4572</v>
      </c>
      <c r="I284" s="252" t="s">
        <v>4569</v>
      </c>
    </row>
    <row r="285" spans="2:9">
      <c r="B285" s="253"/>
    </row>
    <row r="286" spans="2:9">
      <c r="B286" s="80"/>
    </row>
    <row r="287" spans="2:9">
      <c r="B287" s="401" t="s">
        <v>4573</v>
      </c>
      <c r="C287" s="401"/>
      <c r="D287" s="401"/>
      <c r="E287" s="401"/>
      <c r="F287" s="401"/>
      <c r="G287" s="401"/>
      <c r="H287" s="401"/>
      <c r="I287" s="401"/>
    </row>
    <row r="288" spans="2:9" ht="14.45" thickBot="1">
      <c r="B288" s="253"/>
    </row>
    <row r="289" spans="2:10" ht="69.599999999999994" thickBot="1">
      <c r="B289" s="243" t="s">
        <v>406</v>
      </c>
      <c r="C289" s="244" t="s">
        <v>4324</v>
      </c>
      <c r="D289" s="244" t="s">
        <v>4574</v>
      </c>
      <c r="E289" s="244" t="s">
        <v>4575</v>
      </c>
      <c r="F289" s="244" t="s">
        <v>4576</v>
      </c>
      <c r="G289" s="244" t="s">
        <v>4577</v>
      </c>
      <c r="H289" s="243" t="s">
        <v>4578</v>
      </c>
    </row>
    <row r="290" spans="2:10" ht="69.599999999999994" thickBot="1">
      <c r="B290" s="316" t="s">
        <v>3854</v>
      </c>
      <c r="C290" s="252" t="s">
        <v>2795</v>
      </c>
      <c r="D290" s="252" t="s">
        <v>4579</v>
      </c>
      <c r="E290" s="252" t="s">
        <v>1725</v>
      </c>
      <c r="F290" s="252" t="s">
        <v>4580</v>
      </c>
      <c r="G290" s="252" t="s">
        <v>4135</v>
      </c>
      <c r="H290" s="251" t="s">
        <v>4581</v>
      </c>
    </row>
    <row r="291" spans="2:10" ht="69.599999999999994" thickBot="1">
      <c r="B291" s="316" t="s">
        <v>3858</v>
      </c>
      <c r="C291" s="252" t="s">
        <v>4582</v>
      </c>
      <c r="D291" s="252" t="s">
        <v>4583</v>
      </c>
      <c r="E291" s="252" t="s">
        <v>1725</v>
      </c>
      <c r="F291" s="252" t="s">
        <v>4584</v>
      </c>
      <c r="G291" s="252" t="s">
        <v>4585</v>
      </c>
      <c r="H291" s="251" t="s">
        <v>4586</v>
      </c>
    </row>
    <row r="292" spans="2:10" ht="69.599999999999994" thickBot="1">
      <c r="B292" s="316" t="s">
        <v>3862</v>
      </c>
      <c r="C292" s="252" t="s">
        <v>4582</v>
      </c>
      <c r="D292" s="252" t="s">
        <v>4587</v>
      </c>
      <c r="E292" s="252" t="s">
        <v>1725</v>
      </c>
      <c r="F292" s="252" t="s">
        <v>4588</v>
      </c>
      <c r="G292" s="252">
        <v>100</v>
      </c>
      <c r="H292" s="251" t="s">
        <v>4589</v>
      </c>
    </row>
    <row r="293" spans="2:10" ht="69.599999999999994" thickBot="1">
      <c r="B293" s="316" t="s">
        <v>3866</v>
      </c>
      <c r="C293" s="252" t="s">
        <v>3625</v>
      </c>
      <c r="D293" s="252" t="s">
        <v>4590</v>
      </c>
      <c r="E293" s="252" t="s">
        <v>1725</v>
      </c>
      <c r="F293" s="252" t="s">
        <v>4591</v>
      </c>
      <c r="G293" s="252">
        <v>100</v>
      </c>
      <c r="H293" s="251" t="s">
        <v>4592</v>
      </c>
    </row>
    <row r="294" spans="2:10">
      <c r="B294" s="253"/>
    </row>
    <row r="295" spans="2:10">
      <c r="B295" s="253"/>
    </row>
    <row r="296" spans="2:10">
      <c r="B296" s="246" t="s">
        <v>4593</v>
      </c>
    </row>
    <row r="297" spans="2:10" ht="14.45" thickBot="1">
      <c r="B297" s="253"/>
    </row>
    <row r="298" spans="2:10" ht="55.9" thickBot="1">
      <c r="B298" s="243" t="s">
        <v>406</v>
      </c>
      <c r="C298" s="244" t="s">
        <v>4324</v>
      </c>
      <c r="D298" s="244" t="s">
        <v>1458</v>
      </c>
      <c r="E298" s="244" t="s">
        <v>3830</v>
      </c>
      <c r="F298" s="244" t="s">
        <v>1457</v>
      </c>
      <c r="G298" s="244" t="s">
        <v>4594</v>
      </c>
      <c r="H298" s="243" t="s">
        <v>4595</v>
      </c>
      <c r="I298" s="243" t="s">
        <v>4596</v>
      </c>
    </row>
    <row r="299" spans="2:10" ht="28.15" thickBot="1">
      <c r="B299" s="315" t="s">
        <v>3854</v>
      </c>
      <c r="C299" s="252" t="s">
        <v>2134</v>
      </c>
      <c r="D299" s="252" t="s">
        <v>4597</v>
      </c>
      <c r="E299" s="252" t="s">
        <v>1615</v>
      </c>
      <c r="F299" s="252" t="s">
        <v>1725</v>
      </c>
      <c r="G299" s="252">
        <v>62</v>
      </c>
      <c r="H299" s="251" t="s">
        <v>4598</v>
      </c>
      <c r="I299" s="255">
        <v>44572</v>
      </c>
    </row>
    <row r="300" spans="2:10" ht="14.45" thickBot="1">
      <c r="B300" s="315" t="s">
        <v>3858</v>
      </c>
      <c r="C300" s="252" t="s">
        <v>4599</v>
      </c>
      <c r="D300" s="252" t="s">
        <v>4417</v>
      </c>
      <c r="E300" s="252" t="s">
        <v>965</v>
      </c>
      <c r="F300" s="252" t="s">
        <v>1725</v>
      </c>
      <c r="G300" s="252">
        <v>100</v>
      </c>
      <c r="H300" s="251">
        <v>532000000</v>
      </c>
      <c r="I300" s="255">
        <v>44572</v>
      </c>
    </row>
    <row r="301" spans="2:10" ht="14.45" thickBot="1">
      <c r="B301" s="315" t="s">
        <v>3862</v>
      </c>
      <c r="C301" s="252" t="s">
        <v>4600</v>
      </c>
      <c r="D301" s="252" t="s">
        <v>4601</v>
      </c>
      <c r="E301" s="252" t="s">
        <v>2463</v>
      </c>
      <c r="F301" s="252" t="s">
        <v>2978</v>
      </c>
      <c r="G301" s="252">
        <v>80</v>
      </c>
      <c r="H301" s="251">
        <v>300000000</v>
      </c>
      <c r="I301" s="255">
        <v>44582</v>
      </c>
    </row>
    <row r="302" spans="2:10" ht="14.45" thickBot="1">
      <c r="B302" s="315" t="s">
        <v>3866</v>
      </c>
      <c r="C302" s="252" t="s">
        <v>4602</v>
      </c>
      <c r="D302" s="252" t="s">
        <v>1670</v>
      </c>
      <c r="E302" s="252" t="s">
        <v>1236</v>
      </c>
      <c r="F302" s="252" t="s">
        <v>1725</v>
      </c>
      <c r="G302" s="252">
        <v>42</v>
      </c>
      <c r="H302" s="251">
        <v>240500000</v>
      </c>
      <c r="I302" s="255">
        <v>44587</v>
      </c>
      <c r="J302" s="251"/>
    </row>
    <row r="303" spans="2:10" ht="14.45" thickBot="1">
      <c r="B303" s="315" t="s">
        <v>3870</v>
      </c>
      <c r="C303" s="252" t="s">
        <v>4603</v>
      </c>
      <c r="D303" s="252" t="s">
        <v>4604</v>
      </c>
      <c r="E303" s="252" t="s">
        <v>4605</v>
      </c>
      <c r="F303" s="252" t="s">
        <v>3683</v>
      </c>
      <c r="G303" s="252">
        <v>500</v>
      </c>
      <c r="H303" s="251">
        <v>442200000</v>
      </c>
      <c r="I303" s="255">
        <v>44587</v>
      </c>
      <c r="J303" s="251"/>
    </row>
    <row r="304" spans="2:10" ht="14.45" thickBot="1">
      <c r="B304" s="315" t="s">
        <v>3874</v>
      </c>
      <c r="C304" s="252" t="s">
        <v>4606</v>
      </c>
      <c r="D304" s="252" t="s">
        <v>2746</v>
      </c>
      <c r="E304" s="252" t="s">
        <v>965</v>
      </c>
      <c r="F304" s="252" t="s">
        <v>1725</v>
      </c>
      <c r="G304" s="252">
        <v>96</v>
      </c>
      <c r="H304" s="251">
        <v>282400950</v>
      </c>
      <c r="I304" s="255">
        <v>44587</v>
      </c>
      <c r="J304" s="251"/>
    </row>
    <row r="305" spans="2:10" ht="14.45" thickBot="1">
      <c r="B305" s="315" t="s">
        <v>3879</v>
      </c>
      <c r="C305" s="252" t="s">
        <v>4607</v>
      </c>
      <c r="D305" s="252" t="s">
        <v>4608</v>
      </c>
      <c r="E305" s="252" t="s">
        <v>965</v>
      </c>
      <c r="F305" s="252" t="s">
        <v>1725</v>
      </c>
      <c r="G305" s="252">
        <v>50</v>
      </c>
      <c r="H305" s="251">
        <v>333000000</v>
      </c>
      <c r="I305" s="255">
        <v>44587</v>
      </c>
      <c r="J305" s="251"/>
    </row>
    <row r="306" spans="2:10" ht="14.45" thickBot="1">
      <c r="B306" s="315" t="s">
        <v>3883</v>
      </c>
      <c r="C306" s="252" t="s">
        <v>4609</v>
      </c>
      <c r="D306" s="252" t="s">
        <v>2927</v>
      </c>
      <c r="E306" s="252" t="s">
        <v>839</v>
      </c>
      <c r="F306" s="252" t="s">
        <v>2859</v>
      </c>
      <c r="G306" s="252">
        <v>350</v>
      </c>
      <c r="H306" s="251">
        <v>234950000</v>
      </c>
      <c r="I306" s="255">
        <v>44593</v>
      </c>
      <c r="J306" s="251"/>
    </row>
    <row r="307" spans="2:10" ht="14.45" thickBot="1">
      <c r="B307" s="315" t="s">
        <v>3887</v>
      </c>
      <c r="C307" s="252" t="s">
        <v>4610</v>
      </c>
      <c r="D307" s="252" t="s">
        <v>2722</v>
      </c>
      <c r="E307" s="252" t="s">
        <v>1477</v>
      </c>
      <c r="F307" s="252" t="s">
        <v>1725</v>
      </c>
      <c r="G307" s="252">
        <v>25</v>
      </c>
      <c r="H307" s="251">
        <v>319260000</v>
      </c>
      <c r="I307" s="255">
        <v>44594</v>
      </c>
      <c r="J307" s="251"/>
    </row>
    <row r="308" spans="2:10" ht="14.45" thickBot="1">
      <c r="B308" s="315" t="s">
        <v>3890</v>
      </c>
      <c r="C308" s="252" t="s">
        <v>4611</v>
      </c>
      <c r="D308" s="252" t="s">
        <v>4612</v>
      </c>
      <c r="E308" s="252" t="s">
        <v>965</v>
      </c>
      <c r="F308" s="252" t="s">
        <v>1725</v>
      </c>
      <c r="G308" s="252">
        <v>98</v>
      </c>
      <c r="H308" s="251">
        <v>264000000</v>
      </c>
      <c r="I308" s="255">
        <v>44595</v>
      </c>
      <c r="J308" s="251"/>
    </row>
    <row r="309" spans="2:10" ht="14.45" thickBot="1">
      <c r="B309" s="315" t="s">
        <v>3893</v>
      </c>
      <c r="C309" s="252" t="s">
        <v>4613</v>
      </c>
      <c r="D309" s="252" t="s">
        <v>3840</v>
      </c>
      <c r="E309" s="252" t="s">
        <v>1626</v>
      </c>
      <c r="F309" s="252" t="s">
        <v>1725</v>
      </c>
      <c r="G309" s="252">
        <v>55</v>
      </c>
      <c r="H309" s="251">
        <v>682463780</v>
      </c>
      <c r="I309" s="255">
        <v>44621</v>
      </c>
      <c r="J309" s="251"/>
    </row>
    <row r="310" spans="2:10" ht="14.45" thickBot="1">
      <c r="B310" s="315" t="s">
        <v>3897</v>
      </c>
      <c r="C310" s="252" t="s">
        <v>4614</v>
      </c>
      <c r="D310" s="252" t="s">
        <v>2719</v>
      </c>
      <c r="E310" s="252" t="s">
        <v>1615</v>
      </c>
      <c r="F310" s="252" t="s">
        <v>1725</v>
      </c>
      <c r="G310" s="252">
        <v>90</v>
      </c>
      <c r="H310" s="251">
        <v>482605000</v>
      </c>
      <c r="I310" s="255">
        <v>44621</v>
      </c>
      <c r="J310" s="251"/>
    </row>
    <row r="311" spans="2:10" ht="14.45" thickBot="1">
      <c r="B311" s="315" t="s">
        <v>3901</v>
      </c>
      <c r="C311" s="252" t="s">
        <v>4615</v>
      </c>
      <c r="D311" s="252" t="s">
        <v>2658</v>
      </c>
      <c r="E311" s="252" t="s">
        <v>965</v>
      </c>
      <c r="F311" s="252" t="s">
        <v>1725</v>
      </c>
      <c r="G311" s="252">
        <v>100</v>
      </c>
      <c r="H311" s="251">
        <v>304600000</v>
      </c>
      <c r="I311" s="255">
        <v>44256</v>
      </c>
      <c r="J311" s="251"/>
    </row>
    <row r="312" spans="2:10" ht="14.45" thickBot="1">
      <c r="B312" s="315" t="s">
        <v>3905</v>
      </c>
      <c r="C312" s="252" t="s">
        <v>4615</v>
      </c>
      <c r="D312" s="252" t="s">
        <v>2660</v>
      </c>
      <c r="E312" s="252" t="s">
        <v>965</v>
      </c>
      <c r="F312" s="252" t="s">
        <v>1725</v>
      </c>
      <c r="G312" s="252">
        <v>80</v>
      </c>
      <c r="H312" s="251">
        <v>304600000</v>
      </c>
      <c r="I312" s="255">
        <v>44256</v>
      </c>
      <c r="J312" s="251"/>
    </row>
    <row r="313" spans="2:10" ht="14.45" thickBot="1">
      <c r="B313" s="315" t="s">
        <v>3909</v>
      </c>
      <c r="C313" s="252" t="s">
        <v>4616</v>
      </c>
      <c r="D313" s="252" t="s">
        <v>4617</v>
      </c>
      <c r="E313" s="252" t="s">
        <v>965</v>
      </c>
      <c r="F313" s="252" t="s">
        <v>1725</v>
      </c>
      <c r="G313" s="252">
        <v>100</v>
      </c>
      <c r="H313" s="251">
        <v>304600000</v>
      </c>
      <c r="I313" s="255">
        <v>44256</v>
      </c>
      <c r="J313" s="251"/>
    </row>
    <row r="314" spans="2:10" ht="14.45" thickBot="1">
      <c r="B314" s="315" t="s">
        <v>3913</v>
      </c>
      <c r="C314" s="252" t="s">
        <v>4618</v>
      </c>
      <c r="D314" s="252" t="s">
        <v>2679</v>
      </c>
      <c r="E314" s="252" t="s">
        <v>1236</v>
      </c>
      <c r="F314" s="252" t="s">
        <v>1725</v>
      </c>
      <c r="G314" s="252">
        <v>32</v>
      </c>
      <c r="H314" s="251">
        <v>281000000</v>
      </c>
      <c r="I314" s="255">
        <v>44648</v>
      </c>
      <c r="J314" s="251"/>
    </row>
    <row r="315" spans="2:10" ht="14.45" thickBot="1">
      <c r="B315" s="315" t="s">
        <v>3918</v>
      </c>
      <c r="C315" s="252" t="s">
        <v>4619</v>
      </c>
      <c r="D315" s="252" t="s">
        <v>2676</v>
      </c>
      <c r="E315" s="252" t="s">
        <v>4381</v>
      </c>
      <c r="F315" s="252" t="s">
        <v>1725</v>
      </c>
      <c r="G315" s="252">
        <v>22</v>
      </c>
      <c r="H315" s="251">
        <v>451000000</v>
      </c>
      <c r="I315" s="255">
        <v>44656</v>
      </c>
      <c r="J315" s="251"/>
    </row>
    <row r="316" spans="2:10" ht="14.45" thickBot="1">
      <c r="B316" s="315" t="s">
        <v>3921</v>
      </c>
      <c r="C316" s="252" t="s">
        <v>4620</v>
      </c>
      <c r="D316" s="252" t="s">
        <v>4621</v>
      </c>
      <c r="E316" s="252" t="s">
        <v>1615</v>
      </c>
      <c r="F316" s="252" t="s">
        <v>1725</v>
      </c>
      <c r="G316" s="252">
        <v>50</v>
      </c>
      <c r="H316" s="251">
        <v>240000000</v>
      </c>
      <c r="I316" s="255">
        <v>44663</v>
      </c>
      <c r="J316" s="251"/>
    </row>
    <row r="317" spans="2:10" ht="14.45" thickBot="1">
      <c r="B317" s="315" t="s">
        <v>3924</v>
      </c>
      <c r="C317" s="252" t="s">
        <v>4620</v>
      </c>
      <c r="D317" s="252" t="s">
        <v>4622</v>
      </c>
      <c r="E317" s="252" t="s">
        <v>4354</v>
      </c>
      <c r="F317" s="252" t="s">
        <v>1725</v>
      </c>
      <c r="G317" s="252">
        <v>100</v>
      </c>
      <c r="H317" s="251">
        <v>300000000</v>
      </c>
      <c r="I317" s="255">
        <v>44664</v>
      </c>
      <c r="J317" s="251"/>
    </row>
    <row r="318" spans="2:10" ht="14.45" thickBot="1">
      <c r="B318" s="315" t="s">
        <v>3928</v>
      </c>
      <c r="C318" s="252" t="s">
        <v>4602</v>
      </c>
      <c r="D318" s="252" t="s">
        <v>4623</v>
      </c>
      <c r="E318" s="252" t="s">
        <v>1236</v>
      </c>
      <c r="F318" s="252" t="s">
        <v>3373</v>
      </c>
      <c r="G318" s="252">
        <v>100</v>
      </c>
      <c r="H318" s="251">
        <v>326500000</v>
      </c>
      <c r="I318" s="255">
        <v>44664</v>
      </c>
      <c r="J318" s="251"/>
    </row>
    <row r="319" spans="2:10" ht="14.45" thickBot="1">
      <c r="B319" s="315" t="s">
        <v>3931</v>
      </c>
      <c r="C319" s="252" t="s">
        <v>2434</v>
      </c>
      <c r="D319" s="252" t="s">
        <v>2827</v>
      </c>
      <c r="E319" s="252" t="s">
        <v>1477</v>
      </c>
      <c r="F319" s="252" t="s">
        <v>1725</v>
      </c>
      <c r="G319" s="252">
        <v>20</v>
      </c>
      <c r="H319" s="251">
        <v>160000000</v>
      </c>
      <c r="I319" s="255">
        <v>44664</v>
      </c>
      <c r="J319" s="251"/>
    </row>
    <row r="320" spans="2:10" ht="14.45" thickBot="1">
      <c r="B320" s="315" t="s">
        <v>3935</v>
      </c>
      <c r="C320" s="252" t="s">
        <v>2434</v>
      </c>
      <c r="D320" s="252" t="s">
        <v>2825</v>
      </c>
      <c r="E320" s="252" t="s">
        <v>1615</v>
      </c>
      <c r="F320" s="252" t="s">
        <v>1725</v>
      </c>
      <c r="G320" s="252">
        <v>2.5</v>
      </c>
      <c r="H320" s="251">
        <v>160000000</v>
      </c>
      <c r="I320" s="255">
        <v>44664</v>
      </c>
      <c r="J320" s="251"/>
    </row>
    <row r="321" spans="2:10" ht="14.45" thickBot="1">
      <c r="B321" s="315" t="s">
        <v>3938</v>
      </c>
      <c r="C321" s="252" t="s">
        <v>4624</v>
      </c>
      <c r="D321" s="252" t="s">
        <v>2822</v>
      </c>
      <c r="E321" s="252" t="s">
        <v>965</v>
      </c>
      <c r="F321" s="252" t="s">
        <v>1725</v>
      </c>
      <c r="G321" s="252">
        <v>88</v>
      </c>
      <c r="H321" s="251">
        <v>150000000</v>
      </c>
      <c r="I321" s="255">
        <v>44664</v>
      </c>
      <c r="J321" s="251"/>
    </row>
    <row r="322" spans="2:10" ht="14.45" thickBot="1">
      <c r="B322" s="315" t="s">
        <v>3942</v>
      </c>
      <c r="C322" s="252" t="s">
        <v>4625</v>
      </c>
      <c r="D322" s="252" t="s">
        <v>2730</v>
      </c>
      <c r="E322" s="252" t="s">
        <v>1236</v>
      </c>
      <c r="F322" s="252" t="s">
        <v>1725</v>
      </c>
      <c r="G322" s="252">
        <v>7</v>
      </c>
      <c r="H322" s="251">
        <v>300000000</v>
      </c>
      <c r="I322" s="255">
        <v>44673</v>
      </c>
      <c r="J322" s="251"/>
    </row>
    <row r="323" spans="2:10" ht="28.15" thickBot="1">
      <c r="B323" s="315" t="s">
        <v>3946</v>
      </c>
      <c r="C323" s="252" t="s">
        <v>4626</v>
      </c>
      <c r="D323" s="252" t="s">
        <v>4627</v>
      </c>
      <c r="E323" s="252" t="s">
        <v>2463</v>
      </c>
      <c r="F323" s="252" t="s">
        <v>2859</v>
      </c>
      <c r="G323" s="252">
        <v>270</v>
      </c>
      <c r="H323" s="251" t="s">
        <v>4628</v>
      </c>
      <c r="I323" s="255">
        <v>44673</v>
      </c>
      <c r="J323" s="251"/>
    </row>
    <row r="324" spans="2:10" ht="28.15" thickBot="1">
      <c r="B324" s="315" t="s">
        <v>3950</v>
      </c>
      <c r="C324" s="252" t="s">
        <v>4629</v>
      </c>
      <c r="D324" s="252" t="s">
        <v>2727</v>
      </c>
      <c r="E324" s="252" t="s">
        <v>1615</v>
      </c>
      <c r="F324" s="252" t="s">
        <v>1725</v>
      </c>
      <c r="G324" s="252">
        <v>80</v>
      </c>
      <c r="H324" s="251" t="s">
        <v>4630</v>
      </c>
      <c r="I324" s="255">
        <v>44673</v>
      </c>
      <c r="J324" s="251"/>
    </row>
    <row r="325" spans="2:10" ht="28.15" thickBot="1">
      <c r="B325" s="315" t="s">
        <v>3954</v>
      </c>
      <c r="C325" s="252" t="s">
        <v>4631</v>
      </c>
      <c r="D325" s="252" t="s">
        <v>4632</v>
      </c>
      <c r="E325" s="252" t="s">
        <v>2463</v>
      </c>
      <c r="F325" s="252" t="s">
        <v>2859</v>
      </c>
      <c r="G325" s="252">
        <v>133</v>
      </c>
      <c r="H325" s="251" t="s">
        <v>4633</v>
      </c>
      <c r="I325" s="255">
        <v>44673</v>
      </c>
      <c r="J325" s="251"/>
    </row>
    <row r="326" spans="2:10" ht="14.45" thickBot="1">
      <c r="B326" s="315" t="s">
        <v>3957</v>
      </c>
      <c r="C326" s="252" t="s">
        <v>4634</v>
      </c>
      <c r="D326" s="252" t="s">
        <v>4635</v>
      </c>
      <c r="E326" s="252" t="s">
        <v>1615</v>
      </c>
      <c r="F326" s="252" t="s">
        <v>1725</v>
      </c>
      <c r="G326" s="252">
        <v>81</v>
      </c>
      <c r="H326" s="251">
        <v>247600000</v>
      </c>
      <c r="I326" s="255">
        <v>44673</v>
      </c>
      <c r="J326" s="251"/>
    </row>
    <row r="327" spans="2:10" ht="14.45" thickBot="1">
      <c r="B327" s="315" t="s">
        <v>3961</v>
      </c>
      <c r="C327" s="252" t="s">
        <v>4636</v>
      </c>
      <c r="D327" s="252" t="s">
        <v>4425</v>
      </c>
      <c r="E327" s="252" t="s">
        <v>1626</v>
      </c>
      <c r="F327" s="252" t="s">
        <v>1725</v>
      </c>
      <c r="G327" s="252">
        <v>3.32</v>
      </c>
      <c r="H327" s="251">
        <v>204300000</v>
      </c>
      <c r="I327" s="255">
        <v>44673</v>
      </c>
      <c r="J327" s="251"/>
    </row>
    <row r="328" spans="2:10" ht="14.45" thickBot="1">
      <c r="B328" s="315" t="s">
        <v>3964</v>
      </c>
      <c r="C328" s="252" t="s">
        <v>4615</v>
      </c>
      <c r="D328" s="252" t="s">
        <v>4436</v>
      </c>
      <c r="E328" s="252" t="s">
        <v>965</v>
      </c>
      <c r="F328" s="252" t="s">
        <v>1725</v>
      </c>
      <c r="G328" s="252">
        <v>100</v>
      </c>
      <c r="H328" s="251">
        <v>304600000</v>
      </c>
      <c r="I328" s="255">
        <v>44673</v>
      </c>
      <c r="J328" s="251"/>
    </row>
    <row r="329" spans="2:10" ht="14.45" thickBot="1">
      <c r="B329" s="315" t="s">
        <v>3969</v>
      </c>
      <c r="C329" s="252" t="s">
        <v>4637</v>
      </c>
      <c r="D329" s="252" t="s">
        <v>2774</v>
      </c>
      <c r="E329" s="252" t="s">
        <v>965</v>
      </c>
      <c r="F329" s="252" t="s">
        <v>1725</v>
      </c>
      <c r="G329" s="252">
        <v>75</v>
      </c>
      <c r="H329" s="251">
        <v>316000000</v>
      </c>
      <c r="I329" s="255">
        <v>44673</v>
      </c>
      <c r="J329" s="251"/>
    </row>
    <row r="330" spans="2:10" ht="14.45" thickBot="1">
      <c r="B330" s="315" t="s">
        <v>3973</v>
      </c>
      <c r="C330" s="252" t="s">
        <v>4638</v>
      </c>
      <c r="D330" s="252" t="s">
        <v>4639</v>
      </c>
      <c r="E330" s="252" t="s">
        <v>965</v>
      </c>
      <c r="F330" s="252" t="s">
        <v>3373</v>
      </c>
      <c r="G330" s="252">
        <v>56</v>
      </c>
      <c r="H330" s="251">
        <v>365580000</v>
      </c>
      <c r="I330" s="255">
        <v>44684</v>
      </c>
      <c r="J330" s="251"/>
    </row>
    <row r="331" spans="2:10" ht="14.45" thickBot="1">
      <c r="B331" s="315" t="s">
        <v>3978</v>
      </c>
      <c r="C331" s="252" t="s">
        <v>4640</v>
      </c>
      <c r="D331" s="252" t="s">
        <v>4641</v>
      </c>
      <c r="E331" s="252" t="s">
        <v>1477</v>
      </c>
      <c r="F331" s="252" t="s">
        <v>3916</v>
      </c>
      <c r="G331" s="252">
        <v>67</v>
      </c>
      <c r="H331" s="251">
        <v>216250000</v>
      </c>
      <c r="I331" s="255">
        <v>44684</v>
      </c>
      <c r="J331" s="251"/>
    </row>
    <row r="332" spans="2:10" ht="28.15" thickBot="1">
      <c r="B332" s="315" t="s">
        <v>3982</v>
      </c>
      <c r="C332" s="252" t="s">
        <v>4629</v>
      </c>
      <c r="D332" s="252" t="s">
        <v>4642</v>
      </c>
      <c r="E332" s="252" t="s">
        <v>965</v>
      </c>
      <c r="F332" s="252" t="s">
        <v>1725</v>
      </c>
      <c r="G332" s="252">
        <v>92</v>
      </c>
      <c r="H332" s="251">
        <v>321000000</v>
      </c>
      <c r="I332" s="255">
        <v>44686</v>
      </c>
      <c r="J332" s="251"/>
    </row>
    <row r="333" spans="2:10" ht="14.45" thickBot="1">
      <c r="B333" s="315" t="s">
        <v>3987</v>
      </c>
      <c r="C333" s="252" t="s">
        <v>4629</v>
      </c>
      <c r="D333" s="252" t="s">
        <v>2725</v>
      </c>
      <c r="E333" s="252" t="s">
        <v>1626</v>
      </c>
      <c r="F333" s="252" t="s">
        <v>1725</v>
      </c>
      <c r="G333" s="252">
        <v>16</v>
      </c>
      <c r="H333" s="251">
        <v>356000000</v>
      </c>
      <c r="I333" s="255">
        <v>44686</v>
      </c>
      <c r="J333" s="251"/>
    </row>
    <row r="334" spans="2:10" ht="14.45" thickBot="1">
      <c r="B334" s="315" t="s">
        <v>3991</v>
      </c>
      <c r="C334" s="252" t="s">
        <v>4643</v>
      </c>
      <c r="D334" s="252" t="s">
        <v>4644</v>
      </c>
      <c r="E334" s="252" t="s">
        <v>1626</v>
      </c>
      <c r="F334" s="252" t="s">
        <v>1725</v>
      </c>
      <c r="G334" s="252">
        <v>8</v>
      </c>
      <c r="H334" s="251">
        <v>174350000</v>
      </c>
      <c r="I334" s="255">
        <v>44686</v>
      </c>
      <c r="J334" s="251"/>
    </row>
    <row r="335" spans="2:10" ht="14.45" thickBot="1">
      <c r="B335" s="315" t="s">
        <v>3995</v>
      </c>
      <c r="C335" s="252" t="s">
        <v>4645</v>
      </c>
      <c r="D335" s="252" t="s">
        <v>4646</v>
      </c>
      <c r="E335" s="252" t="s">
        <v>965</v>
      </c>
      <c r="F335" s="252" t="s">
        <v>3373</v>
      </c>
      <c r="G335" s="252">
        <v>325</v>
      </c>
      <c r="H335" s="251">
        <v>326500000</v>
      </c>
      <c r="I335" s="255">
        <v>44697</v>
      </c>
      <c r="J335" s="251"/>
    </row>
    <row r="336" spans="2:10" ht="14.45" thickBot="1">
      <c r="B336" s="315" t="s">
        <v>3999</v>
      </c>
      <c r="C336" s="252" t="s">
        <v>4647</v>
      </c>
      <c r="D336" s="252" t="s">
        <v>4648</v>
      </c>
      <c r="E336" s="252" t="s">
        <v>1477</v>
      </c>
      <c r="F336" s="252" t="s">
        <v>1725</v>
      </c>
      <c r="G336" s="252">
        <v>10</v>
      </c>
      <c r="H336" s="251">
        <v>356000000</v>
      </c>
      <c r="I336" s="255">
        <v>44697</v>
      </c>
      <c r="J336" s="251"/>
    </row>
    <row r="337" spans="2:10" ht="14.45" thickBot="1">
      <c r="B337" s="315" t="s">
        <v>4002</v>
      </c>
      <c r="C337" s="252" t="s">
        <v>4649</v>
      </c>
      <c r="D337" s="252" t="s">
        <v>2788</v>
      </c>
      <c r="E337" s="252" t="s">
        <v>1236</v>
      </c>
      <c r="F337" s="252" t="s">
        <v>1725</v>
      </c>
      <c r="G337" s="252">
        <v>30</v>
      </c>
      <c r="H337" s="251">
        <v>292000000</v>
      </c>
      <c r="I337" s="255">
        <v>44705</v>
      </c>
      <c r="J337" s="251"/>
    </row>
    <row r="338" spans="2:10" ht="14.45" thickBot="1">
      <c r="B338" s="315" t="s">
        <v>4006</v>
      </c>
      <c r="C338" s="252" t="s">
        <v>4649</v>
      </c>
      <c r="D338" s="252" t="s">
        <v>4650</v>
      </c>
      <c r="E338" s="252" t="s">
        <v>1236</v>
      </c>
      <c r="F338" s="252" t="s">
        <v>1725</v>
      </c>
      <c r="G338" s="252">
        <v>75</v>
      </c>
      <c r="H338" s="251">
        <v>429625000</v>
      </c>
      <c r="I338" s="255">
        <v>44705</v>
      </c>
      <c r="J338" s="251"/>
    </row>
    <row r="339" spans="2:10" ht="14.45" thickBot="1">
      <c r="B339" s="315" t="s">
        <v>4010</v>
      </c>
      <c r="C339" s="252" t="s">
        <v>4651</v>
      </c>
      <c r="D339" s="252" t="s">
        <v>4652</v>
      </c>
      <c r="E339" s="252" t="s">
        <v>1236</v>
      </c>
      <c r="F339" s="252" t="s">
        <v>1725</v>
      </c>
      <c r="G339" s="252">
        <v>100</v>
      </c>
      <c r="H339" s="251">
        <v>584000000</v>
      </c>
      <c r="I339" s="255">
        <v>44705</v>
      </c>
      <c r="J339" s="251"/>
    </row>
    <row r="340" spans="2:10" ht="14.45" thickBot="1">
      <c r="B340" s="315" t="s">
        <v>4014</v>
      </c>
      <c r="C340" s="252" t="s">
        <v>4653</v>
      </c>
      <c r="D340" s="252" t="s">
        <v>4420</v>
      </c>
      <c r="E340" s="252" t="s">
        <v>2463</v>
      </c>
      <c r="F340" s="252" t="s">
        <v>2978</v>
      </c>
      <c r="G340" s="252">
        <v>16.68</v>
      </c>
      <c r="H340" s="251">
        <v>483500000</v>
      </c>
      <c r="I340" s="255">
        <v>44707</v>
      </c>
      <c r="J340" s="251"/>
    </row>
    <row r="341" spans="2:10" ht="14.45" thickBot="1">
      <c r="B341" s="315" t="s">
        <v>4018</v>
      </c>
      <c r="C341" s="252" t="s">
        <v>2434</v>
      </c>
      <c r="D341" s="252" t="s">
        <v>4497</v>
      </c>
      <c r="E341" s="252" t="s">
        <v>965</v>
      </c>
      <c r="F341" s="252" t="s">
        <v>1725</v>
      </c>
      <c r="G341" s="252">
        <v>75</v>
      </c>
      <c r="H341" s="251">
        <v>160000000</v>
      </c>
      <c r="I341" s="255">
        <v>44707</v>
      </c>
      <c r="J341" s="251"/>
    </row>
    <row r="342" spans="2:10" ht="14.45" thickBot="1">
      <c r="B342" s="315" t="s">
        <v>4021</v>
      </c>
      <c r="C342" s="252" t="s">
        <v>4654</v>
      </c>
      <c r="D342" s="252" t="s">
        <v>4494</v>
      </c>
      <c r="E342" s="252" t="s">
        <v>1477</v>
      </c>
      <c r="F342" s="252" t="s">
        <v>1725</v>
      </c>
      <c r="G342" s="252">
        <v>13.21</v>
      </c>
      <c r="H342" s="251">
        <v>160000000</v>
      </c>
      <c r="I342" s="255">
        <v>44707</v>
      </c>
      <c r="J342" s="251"/>
    </row>
    <row r="343" spans="2:10" ht="14.45" thickBot="1">
      <c r="B343" s="315" t="s">
        <v>4025</v>
      </c>
      <c r="C343" s="252" t="s">
        <v>4655</v>
      </c>
      <c r="D343" s="252" t="s">
        <v>4656</v>
      </c>
      <c r="E343" s="252" t="s">
        <v>1626</v>
      </c>
      <c r="F343" s="252" t="s">
        <v>1725</v>
      </c>
      <c r="G343" s="252">
        <v>40</v>
      </c>
      <c r="H343" s="251">
        <v>475200000</v>
      </c>
      <c r="I343" s="255">
        <v>44711</v>
      </c>
      <c r="J343" s="251"/>
    </row>
    <row r="344" spans="2:10" ht="14.45" thickBot="1">
      <c r="B344" s="315" t="s">
        <v>4029</v>
      </c>
      <c r="C344" s="252" t="s">
        <v>4657</v>
      </c>
      <c r="D344" s="252" t="s">
        <v>4409</v>
      </c>
      <c r="E344" s="252" t="s">
        <v>1626</v>
      </c>
      <c r="F344" s="252" t="s">
        <v>1725</v>
      </c>
      <c r="G344" s="252">
        <v>8</v>
      </c>
      <c r="H344" s="251">
        <v>201150000</v>
      </c>
      <c r="I344" s="255">
        <v>44711</v>
      </c>
      <c r="J344" s="251"/>
    </row>
    <row r="345" spans="2:10" ht="14.45" thickBot="1">
      <c r="B345" s="315" t="s">
        <v>4032</v>
      </c>
      <c r="C345" s="252" t="s">
        <v>4658</v>
      </c>
      <c r="D345" s="252" t="s">
        <v>2783</v>
      </c>
      <c r="E345" s="252" t="s">
        <v>1626</v>
      </c>
      <c r="F345" s="252" t="s">
        <v>1725</v>
      </c>
      <c r="G345" s="252">
        <v>40</v>
      </c>
      <c r="H345" s="251">
        <v>426000000</v>
      </c>
      <c r="I345" s="255">
        <v>44711</v>
      </c>
      <c r="J345" s="251"/>
    </row>
    <row r="346" spans="2:10" ht="14.45" thickBot="1">
      <c r="B346" s="315" t="s">
        <v>4036</v>
      </c>
      <c r="C346" s="252" t="s">
        <v>4659</v>
      </c>
      <c r="D346" s="252" t="s">
        <v>4660</v>
      </c>
      <c r="E346" s="252" t="s">
        <v>1236</v>
      </c>
      <c r="F346" s="252" t="s">
        <v>1725</v>
      </c>
      <c r="G346" s="252">
        <v>97</v>
      </c>
      <c r="H346" s="251">
        <v>504000000</v>
      </c>
      <c r="I346" s="255">
        <v>44711</v>
      </c>
      <c r="J346" s="251"/>
    </row>
    <row r="347" spans="2:10" ht="14.45" thickBot="1">
      <c r="B347" s="315" t="s">
        <v>4040</v>
      </c>
      <c r="C347" s="252" t="s">
        <v>2150</v>
      </c>
      <c r="D347" s="252" t="s">
        <v>4661</v>
      </c>
      <c r="E347" s="252" t="s">
        <v>1236</v>
      </c>
      <c r="F347" s="252" t="s">
        <v>1725</v>
      </c>
      <c r="G347" s="252">
        <v>95</v>
      </c>
      <c r="H347" s="251">
        <v>408437500</v>
      </c>
      <c r="I347" s="255">
        <v>44715</v>
      </c>
      <c r="J347" s="251"/>
    </row>
    <row r="348" spans="2:10" ht="14.45" thickBot="1">
      <c r="B348" s="315" t="s">
        <v>4044</v>
      </c>
      <c r="C348" s="252" t="s">
        <v>4662</v>
      </c>
      <c r="D348" s="252" t="s">
        <v>2423</v>
      </c>
      <c r="E348" s="252" t="s">
        <v>965</v>
      </c>
      <c r="F348" s="252" t="s">
        <v>1725</v>
      </c>
      <c r="G348" s="252">
        <v>61</v>
      </c>
      <c r="H348" s="251">
        <v>192725000</v>
      </c>
      <c r="I348" s="255">
        <v>44719</v>
      </c>
      <c r="J348" s="251"/>
    </row>
    <row r="349" spans="2:10" ht="14.45" thickBot="1">
      <c r="B349" s="315" t="s">
        <v>4046</v>
      </c>
      <c r="C349" s="252" t="s">
        <v>4663</v>
      </c>
      <c r="D349" s="252" t="s">
        <v>2771</v>
      </c>
      <c r="E349" s="252" t="s">
        <v>1477</v>
      </c>
      <c r="F349" s="252" t="s">
        <v>1725</v>
      </c>
      <c r="G349" s="252">
        <v>90</v>
      </c>
      <c r="H349" s="251">
        <v>306000000</v>
      </c>
      <c r="I349" s="255">
        <v>44721</v>
      </c>
      <c r="J349" s="251"/>
    </row>
    <row r="350" spans="2:10" ht="14.45" thickBot="1">
      <c r="B350" s="315" t="s">
        <v>4050</v>
      </c>
      <c r="C350" s="252" t="s">
        <v>4664</v>
      </c>
      <c r="D350" s="252" t="s">
        <v>4665</v>
      </c>
      <c r="E350" s="252" t="s">
        <v>1626</v>
      </c>
      <c r="F350" s="252" t="s">
        <v>1725</v>
      </c>
      <c r="G350" s="252">
        <v>15</v>
      </c>
      <c r="H350" s="251">
        <v>209400000</v>
      </c>
      <c r="I350" s="255">
        <v>44721</v>
      </c>
      <c r="J350" s="251"/>
    </row>
    <row r="351" spans="2:10" ht="14.45" thickBot="1">
      <c r="B351" s="315" t="s">
        <v>4054</v>
      </c>
      <c r="C351" s="252" t="s">
        <v>4666</v>
      </c>
      <c r="D351" s="252" t="s">
        <v>4667</v>
      </c>
      <c r="E351" s="252" t="s">
        <v>965</v>
      </c>
      <c r="F351" s="252" t="s">
        <v>1725</v>
      </c>
      <c r="G351" s="252">
        <v>68</v>
      </c>
      <c r="H351" s="251">
        <v>265500000</v>
      </c>
      <c r="I351" s="255">
        <v>44736</v>
      </c>
      <c r="J351" s="251"/>
    </row>
    <row r="352" spans="2:10" ht="28.15" thickBot="1">
      <c r="B352" s="315" t="s">
        <v>4058</v>
      </c>
      <c r="C352" s="252" t="s">
        <v>4668</v>
      </c>
      <c r="D352" s="252" t="s">
        <v>4669</v>
      </c>
      <c r="E352" s="252" t="s">
        <v>1477</v>
      </c>
      <c r="F352" s="252" t="s">
        <v>1725</v>
      </c>
      <c r="G352" s="252">
        <v>5</v>
      </c>
      <c r="H352" s="251" t="s">
        <v>4670</v>
      </c>
      <c r="I352" s="255">
        <v>44736</v>
      </c>
      <c r="J352" s="251"/>
    </row>
    <row r="353" spans="2:10" ht="14.45" thickBot="1">
      <c r="B353" s="315" t="s">
        <v>4062</v>
      </c>
      <c r="C353" s="252" t="s">
        <v>4671</v>
      </c>
      <c r="D353" s="252" t="s">
        <v>4672</v>
      </c>
      <c r="E353" s="252" t="s">
        <v>965</v>
      </c>
      <c r="F353" s="252" t="s">
        <v>1725</v>
      </c>
      <c r="G353" s="252">
        <v>77</v>
      </c>
      <c r="H353" s="251">
        <v>455000000</v>
      </c>
      <c r="I353" s="255">
        <v>44742</v>
      </c>
      <c r="J353" s="251"/>
    </row>
    <row r="354" spans="2:10" ht="28.15" thickBot="1">
      <c r="B354" s="315" t="s">
        <v>4066</v>
      </c>
      <c r="C354" s="252" t="s">
        <v>4673</v>
      </c>
      <c r="D354" s="252" t="s">
        <v>3810</v>
      </c>
      <c r="E354" s="252" t="s">
        <v>965</v>
      </c>
      <c r="F354" s="252" t="s">
        <v>3796</v>
      </c>
      <c r="G354" s="252">
        <v>40</v>
      </c>
      <c r="H354" s="251" t="s">
        <v>4674</v>
      </c>
      <c r="I354" s="255">
        <v>44742</v>
      </c>
      <c r="J354" s="251"/>
    </row>
    <row r="355" spans="2:10" ht="28.15" thickBot="1">
      <c r="B355" s="315" t="s">
        <v>4070</v>
      </c>
      <c r="C355" s="252" t="s">
        <v>4673</v>
      </c>
      <c r="D355" s="252" t="s">
        <v>3808</v>
      </c>
      <c r="E355" s="252" t="s">
        <v>965</v>
      </c>
      <c r="F355" s="252" t="s">
        <v>3796</v>
      </c>
      <c r="G355" s="252">
        <v>100</v>
      </c>
      <c r="H355" s="251" t="s">
        <v>4674</v>
      </c>
      <c r="I355" s="255">
        <v>44742</v>
      </c>
      <c r="J355" s="251"/>
    </row>
    <row r="356" spans="2:10" ht="14.45" thickBot="1">
      <c r="B356" s="315" t="s">
        <v>4074</v>
      </c>
      <c r="C356" s="252" t="s">
        <v>4675</v>
      </c>
      <c r="D356" s="252" t="s">
        <v>4676</v>
      </c>
      <c r="E356" s="252" t="s">
        <v>1615</v>
      </c>
      <c r="F356" s="252" t="s">
        <v>1725</v>
      </c>
      <c r="G356" s="252">
        <v>48</v>
      </c>
      <c r="H356" s="251">
        <v>273000000</v>
      </c>
      <c r="I356" s="255">
        <v>44743</v>
      </c>
      <c r="J356" s="251"/>
    </row>
    <row r="357" spans="2:10" ht="14.45" thickBot="1">
      <c r="B357" s="315" t="s">
        <v>4078</v>
      </c>
      <c r="C357" s="252" t="s">
        <v>4677</v>
      </c>
      <c r="D357" s="252" t="s">
        <v>2165</v>
      </c>
      <c r="E357" s="252" t="s">
        <v>965</v>
      </c>
      <c r="F357" s="252" t="s">
        <v>1725</v>
      </c>
      <c r="G357" s="252">
        <v>61</v>
      </c>
      <c r="H357" s="251">
        <v>585564880</v>
      </c>
      <c r="I357" s="255">
        <v>44743</v>
      </c>
      <c r="J357" s="251"/>
    </row>
    <row r="358" spans="2:10" ht="14.45" thickBot="1">
      <c r="B358" s="315" t="s">
        <v>4081</v>
      </c>
      <c r="C358" s="252" t="s">
        <v>4677</v>
      </c>
      <c r="D358" s="252" t="s">
        <v>4678</v>
      </c>
      <c r="E358" s="252" t="s">
        <v>965</v>
      </c>
      <c r="F358" s="252" t="s">
        <v>3796</v>
      </c>
      <c r="G358" s="252">
        <v>50</v>
      </c>
      <c r="H358" s="251">
        <v>405000000</v>
      </c>
      <c r="I358" s="255">
        <v>44743</v>
      </c>
      <c r="J358" s="251"/>
    </row>
    <row r="359" spans="2:10" ht="14.45" thickBot="1">
      <c r="B359" s="315" t="s">
        <v>4085</v>
      </c>
      <c r="C359" s="252" t="s">
        <v>4677</v>
      </c>
      <c r="D359" s="252" t="s">
        <v>4434</v>
      </c>
      <c r="E359" s="252" t="s">
        <v>2463</v>
      </c>
      <c r="F359" s="252" t="s">
        <v>2859</v>
      </c>
      <c r="G359" s="252">
        <v>360</v>
      </c>
      <c r="H359" s="251">
        <v>335000000</v>
      </c>
      <c r="I359" s="255">
        <v>44743</v>
      </c>
      <c r="J359" s="251"/>
    </row>
    <row r="360" spans="2:10" ht="14.45" thickBot="1">
      <c r="B360" s="315" t="s">
        <v>4088</v>
      </c>
      <c r="C360" s="252" t="s">
        <v>4677</v>
      </c>
      <c r="D360" s="252" t="s">
        <v>3007</v>
      </c>
      <c r="E360" s="252" t="s">
        <v>2463</v>
      </c>
      <c r="F360" s="252" t="s">
        <v>2978</v>
      </c>
      <c r="G360" s="252">
        <v>100</v>
      </c>
      <c r="H360" s="251">
        <v>367000000</v>
      </c>
      <c r="I360" s="255">
        <v>44743</v>
      </c>
      <c r="J360" s="251"/>
    </row>
    <row r="361" spans="2:10" ht="14.45" thickBot="1">
      <c r="B361" s="315" t="s">
        <v>4092</v>
      </c>
      <c r="C361" s="252" t="s">
        <v>4679</v>
      </c>
      <c r="D361" s="252" t="s">
        <v>4463</v>
      </c>
      <c r="E361" s="252" t="s">
        <v>965</v>
      </c>
      <c r="F361" s="252" t="s">
        <v>1725</v>
      </c>
      <c r="G361" s="252">
        <v>100</v>
      </c>
      <c r="H361" s="251">
        <v>360000000</v>
      </c>
      <c r="I361" s="255">
        <v>44754</v>
      </c>
      <c r="J361" s="251"/>
    </row>
    <row r="362" spans="2:10" ht="14.45" thickBot="1">
      <c r="B362" s="315" t="s">
        <v>4096</v>
      </c>
      <c r="C362" s="252" t="s">
        <v>4645</v>
      </c>
      <c r="D362" s="252" t="s">
        <v>4680</v>
      </c>
      <c r="E362" s="252" t="s">
        <v>965</v>
      </c>
      <c r="F362" s="252" t="s">
        <v>3796</v>
      </c>
      <c r="G362" s="252">
        <v>135</v>
      </c>
      <c r="H362" s="251">
        <v>326500000</v>
      </c>
      <c r="I362" s="255">
        <v>44761</v>
      </c>
      <c r="J362" s="251"/>
    </row>
    <row r="363" spans="2:10" ht="14.45" thickBot="1">
      <c r="B363" s="315" t="s">
        <v>4100</v>
      </c>
      <c r="C363" s="252" t="s">
        <v>4681</v>
      </c>
      <c r="D363" s="252" t="s">
        <v>4682</v>
      </c>
      <c r="E363" s="252" t="s">
        <v>1615</v>
      </c>
      <c r="F363" s="252" t="s">
        <v>1725</v>
      </c>
      <c r="G363" s="252">
        <v>100</v>
      </c>
      <c r="H363" s="251">
        <v>213800000</v>
      </c>
      <c r="I363" s="255">
        <v>44762</v>
      </c>
      <c r="J363" s="251"/>
    </row>
    <row r="364" spans="2:10" ht="14.45" thickBot="1">
      <c r="B364" s="315" t="s">
        <v>4104</v>
      </c>
      <c r="C364" s="252" t="s">
        <v>2410</v>
      </c>
      <c r="D364" s="252" t="s">
        <v>4683</v>
      </c>
      <c r="E364" s="252" t="s">
        <v>1477</v>
      </c>
      <c r="F364" s="252" t="s">
        <v>1725</v>
      </c>
      <c r="G364" s="252">
        <v>22</v>
      </c>
      <c r="H364" s="251">
        <v>528000000</v>
      </c>
      <c r="I364" s="255">
        <v>44769</v>
      </c>
      <c r="J364" s="251"/>
    </row>
    <row r="365" spans="2:10" ht="14.45" thickBot="1">
      <c r="B365" s="315" t="s">
        <v>4108</v>
      </c>
      <c r="C365" s="252" t="s">
        <v>4684</v>
      </c>
      <c r="D365" s="252" t="s">
        <v>4685</v>
      </c>
      <c r="E365" s="252" t="s">
        <v>965</v>
      </c>
      <c r="F365" s="252" t="s">
        <v>2854</v>
      </c>
      <c r="G365" s="252">
        <v>12</v>
      </c>
      <c r="H365" s="251">
        <v>330500000</v>
      </c>
      <c r="I365" s="255">
        <v>44769</v>
      </c>
      <c r="J365" s="251"/>
    </row>
    <row r="366" spans="2:10" ht="14.45" thickBot="1">
      <c r="B366" s="315" t="s">
        <v>4112</v>
      </c>
      <c r="C366" s="252" t="s">
        <v>2410</v>
      </c>
      <c r="D366" s="252" t="s">
        <v>4686</v>
      </c>
      <c r="E366" s="252" t="s">
        <v>1477</v>
      </c>
      <c r="F366" s="252" t="s">
        <v>1725</v>
      </c>
      <c r="G366" s="252">
        <v>25</v>
      </c>
      <c r="H366" s="251">
        <v>528000000</v>
      </c>
      <c r="I366" s="255">
        <v>44770</v>
      </c>
      <c r="J366" s="251"/>
    </row>
    <row r="367" spans="2:10" ht="14.45" thickBot="1">
      <c r="B367" s="315" t="s">
        <v>4116</v>
      </c>
      <c r="C367" s="252" t="s">
        <v>4687</v>
      </c>
      <c r="D367" s="252" t="s">
        <v>4688</v>
      </c>
      <c r="E367" s="252" t="s">
        <v>1236</v>
      </c>
      <c r="F367" s="252" t="s">
        <v>3796</v>
      </c>
      <c r="G367" s="252">
        <v>22</v>
      </c>
      <c r="H367" s="251">
        <v>192725000</v>
      </c>
      <c r="I367" s="255">
        <v>44771</v>
      </c>
      <c r="J367" s="251"/>
    </row>
    <row r="368" spans="2:10" ht="14.45" thickBot="1">
      <c r="B368" s="315" t="s">
        <v>4119</v>
      </c>
      <c r="C368" s="252" t="s">
        <v>4689</v>
      </c>
      <c r="D368" s="252" t="s">
        <v>4690</v>
      </c>
      <c r="E368" s="252" t="s">
        <v>1477</v>
      </c>
      <c r="F368" s="252" t="s">
        <v>2762</v>
      </c>
      <c r="G368" s="252">
        <v>20</v>
      </c>
      <c r="H368" s="251">
        <v>283800000</v>
      </c>
      <c r="I368" s="255">
        <v>44795</v>
      </c>
      <c r="J368" s="251"/>
    </row>
    <row r="369" spans="2:10" ht="28.15" thickBot="1">
      <c r="B369" s="315" t="s">
        <v>4122</v>
      </c>
      <c r="C369" s="252" t="s">
        <v>4691</v>
      </c>
      <c r="D369" s="252" t="s">
        <v>4692</v>
      </c>
      <c r="E369" s="252" t="s">
        <v>965</v>
      </c>
      <c r="F369" s="252" t="s">
        <v>3796</v>
      </c>
      <c r="G369" s="252">
        <v>7</v>
      </c>
      <c r="H369" s="251" t="s">
        <v>4674</v>
      </c>
      <c r="I369" s="255">
        <v>44796</v>
      </c>
      <c r="J369" s="251"/>
    </row>
    <row r="370" spans="2:10" ht="14.45" thickBot="1">
      <c r="B370" s="315"/>
      <c r="C370" s="252"/>
      <c r="D370" s="252"/>
      <c r="E370" s="252"/>
      <c r="F370" s="252"/>
      <c r="G370" s="252">
        <v>5</v>
      </c>
      <c r="H370" s="251"/>
      <c r="I370" s="255"/>
      <c r="J370" s="251"/>
    </row>
    <row r="371" spans="2:10" ht="14.45" thickBot="1">
      <c r="B371" s="315" t="s">
        <v>4126</v>
      </c>
      <c r="C371" s="252" t="s">
        <v>4693</v>
      </c>
      <c r="D371" s="252" t="s">
        <v>4694</v>
      </c>
      <c r="E371" s="252" t="s">
        <v>1477</v>
      </c>
      <c r="F371" s="252" t="s">
        <v>1725</v>
      </c>
      <c r="G371" s="252">
        <v>7</v>
      </c>
      <c r="H371" s="251">
        <v>160000000</v>
      </c>
      <c r="I371" s="255">
        <v>44799</v>
      </c>
      <c r="J371" s="251"/>
    </row>
    <row r="372" spans="2:10" ht="14.45" thickBot="1">
      <c r="B372" s="315" t="s">
        <v>4129</v>
      </c>
      <c r="C372" s="252" t="s">
        <v>4614</v>
      </c>
      <c r="D372" s="252" t="s">
        <v>2719</v>
      </c>
      <c r="E372" s="252" t="s">
        <v>1615</v>
      </c>
      <c r="F372" s="252" t="s">
        <v>1725</v>
      </c>
      <c r="G372" s="252">
        <v>90</v>
      </c>
      <c r="H372" s="251">
        <v>482605000</v>
      </c>
      <c r="I372" s="255">
        <v>44805</v>
      </c>
      <c r="J372" s="251"/>
    </row>
    <row r="373" spans="2:10" ht="14.45" thickBot="1">
      <c r="B373" s="315" t="s">
        <v>4132</v>
      </c>
      <c r="C373" s="252" t="s">
        <v>4695</v>
      </c>
      <c r="D373" s="252" t="s">
        <v>4696</v>
      </c>
      <c r="E373" s="252" t="s">
        <v>965</v>
      </c>
      <c r="F373" s="252" t="s">
        <v>1725</v>
      </c>
      <c r="G373" s="252">
        <v>82</v>
      </c>
      <c r="H373" s="251">
        <v>304600000</v>
      </c>
      <c r="I373" s="255">
        <v>44818</v>
      </c>
      <c r="J373" s="251"/>
    </row>
    <row r="374" spans="2:10" ht="14.45" thickBot="1">
      <c r="B374" s="315" t="s">
        <v>4137</v>
      </c>
      <c r="C374" s="252" t="s">
        <v>2410</v>
      </c>
      <c r="D374" s="252" t="s">
        <v>4697</v>
      </c>
      <c r="E374" s="252" t="s">
        <v>1477</v>
      </c>
      <c r="F374" s="252" t="s">
        <v>1725</v>
      </c>
      <c r="G374" s="252">
        <v>21</v>
      </c>
      <c r="H374" s="251">
        <v>641025000</v>
      </c>
      <c r="I374" s="255">
        <v>44823</v>
      </c>
      <c r="J374" s="251"/>
    </row>
    <row r="375" spans="2:10" ht="14.45" thickBot="1">
      <c r="B375" s="315" t="s">
        <v>4141</v>
      </c>
      <c r="C375" s="252" t="s">
        <v>4698</v>
      </c>
      <c r="D375" s="252" t="s">
        <v>4699</v>
      </c>
      <c r="E375" s="252" t="s">
        <v>2463</v>
      </c>
      <c r="F375" s="252" t="s">
        <v>2859</v>
      </c>
      <c r="G375" s="252">
        <v>330</v>
      </c>
      <c r="H375" s="251">
        <v>378420000</v>
      </c>
      <c r="I375" s="255">
        <v>44823</v>
      </c>
      <c r="J375" s="251"/>
    </row>
    <row r="376" spans="2:10" ht="28.15" thickBot="1">
      <c r="B376" s="315" t="s">
        <v>4145</v>
      </c>
      <c r="C376" s="252" t="s">
        <v>4700</v>
      </c>
      <c r="D376" s="252" t="s">
        <v>4701</v>
      </c>
      <c r="E376" s="252" t="s">
        <v>1477</v>
      </c>
      <c r="F376" s="252" t="s">
        <v>1725</v>
      </c>
      <c r="G376" s="252">
        <v>33</v>
      </c>
      <c r="H376" s="251" t="s">
        <v>4702</v>
      </c>
      <c r="I376" s="255">
        <v>44838</v>
      </c>
      <c r="J376" s="251"/>
    </row>
    <row r="377" spans="2:10" ht="14.45" thickBot="1">
      <c r="B377" s="315" t="s">
        <v>4149</v>
      </c>
      <c r="C377" s="252" t="s">
        <v>4703</v>
      </c>
      <c r="D377" s="252" t="s">
        <v>4704</v>
      </c>
      <c r="E377" s="252" t="s">
        <v>1615</v>
      </c>
      <c r="F377" s="252" t="s">
        <v>2762</v>
      </c>
      <c r="G377" s="252">
        <v>22.5</v>
      </c>
      <c r="H377" s="251">
        <v>281000000</v>
      </c>
      <c r="I377" s="255">
        <v>44854</v>
      </c>
      <c r="J377" s="251"/>
    </row>
    <row r="378" spans="2:10" ht="14.45" thickBot="1">
      <c r="B378" s="315" t="s">
        <v>4152</v>
      </c>
      <c r="C378" s="252" t="s">
        <v>4705</v>
      </c>
      <c r="D378" s="252" t="s">
        <v>4499</v>
      </c>
      <c r="E378" s="252" t="s">
        <v>1477</v>
      </c>
      <c r="F378" s="252" t="s">
        <v>1725</v>
      </c>
      <c r="G378" s="252">
        <v>51</v>
      </c>
      <c r="H378" s="251">
        <v>254000000</v>
      </c>
      <c r="I378" s="255">
        <v>44854</v>
      </c>
      <c r="J378" s="251"/>
    </row>
    <row r="379" spans="2:10" ht="14.45" thickBot="1">
      <c r="B379" s="315" t="s">
        <v>4156</v>
      </c>
      <c r="C379" s="252" t="s">
        <v>4706</v>
      </c>
      <c r="D379" s="252" t="s">
        <v>4707</v>
      </c>
      <c r="E379" s="252" t="s">
        <v>1477</v>
      </c>
      <c r="F379" s="252" t="s">
        <v>2762</v>
      </c>
      <c r="G379" s="252">
        <v>52</v>
      </c>
      <c r="H379" s="251">
        <v>266000000</v>
      </c>
      <c r="I379" s="255">
        <v>44854</v>
      </c>
      <c r="J379" s="251"/>
    </row>
    <row r="380" spans="2:10" ht="14.45" thickBot="1">
      <c r="B380" s="315" t="s">
        <v>4161</v>
      </c>
      <c r="C380" s="252" t="s">
        <v>4708</v>
      </c>
      <c r="D380" s="252" t="s">
        <v>4709</v>
      </c>
      <c r="E380" s="252" t="s">
        <v>965</v>
      </c>
      <c r="F380" s="252" t="s">
        <v>1725</v>
      </c>
      <c r="G380" s="252">
        <v>35</v>
      </c>
      <c r="H380" s="251">
        <v>416320000</v>
      </c>
      <c r="I380" s="255">
        <v>44854</v>
      </c>
      <c r="J380" s="251"/>
    </row>
    <row r="381" spans="2:10" ht="14.45" thickBot="1">
      <c r="B381" s="315" t="s">
        <v>4165</v>
      </c>
      <c r="C381" s="252" t="s">
        <v>4671</v>
      </c>
      <c r="D381" s="252" t="s">
        <v>4710</v>
      </c>
      <c r="E381" s="252" t="s">
        <v>4405</v>
      </c>
      <c r="F381" s="252" t="s">
        <v>1725</v>
      </c>
      <c r="G381" s="252">
        <v>50</v>
      </c>
      <c r="H381" s="251">
        <v>380000000</v>
      </c>
      <c r="I381" s="255">
        <v>44873</v>
      </c>
      <c r="J381" s="251"/>
    </row>
    <row r="382" spans="2:10" ht="14.45" thickBot="1">
      <c r="B382" s="315" t="s">
        <v>4169</v>
      </c>
      <c r="C382" s="252" t="s">
        <v>4711</v>
      </c>
      <c r="D382" s="252" t="s">
        <v>4591</v>
      </c>
      <c r="E382" s="252" t="s">
        <v>965</v>
      </c>
      <c r="F382" s="252" t="s">
        <v>3796</v>
      </c>
      <c r="G382" s="252">
        <v>100</v>
      </c>
      <c r="H382" s="251">
        <v>303000000</v>
      </c>
      <c r="I382" s="255">
        <v>44874</v>
      </c>
      <c r="J382" s="251"/>
    </row>
    <row r="383" spans="2:10" ht="14.45" thickBot="1">
      <c r="B383" s="315" t="s">
        <v>4712</v>
      </c>
      <c r="C383" s="252" t="s">
        <v>4713</v>
      </c>
      <c r="D383" s="252" t="s">
        <v>1626</v>
      </c>
      <c r="E383" s="252" t="s">
        <v>1236</v>
      </c>
      <c r="F383" s="252" t="s">
        <v>1725</v>
      </c>
      <c r="G383" s="252">
        <v>7</v>
      </c>
      <c r="H383" s="251">
        <v>305000000</v>
      </c>
      <c r="I383" s="255">
        <v>44841</v>
      </c>
      <c r="J383" s="251"/>
    </row>
    <row r="384" spans="2:10" ht="28.15" thickBot="1">
      <c r="B384" s="315" t="s">
        <v>4714</v>
      </c>
      <c r="C384" s="252" t="s">
        <v>3884</v>
      </c>
      <c r="D384" s="252" t="s">
        <v>4715</v>
      </c>
      <c r="E384" s="252" t="s">
        <v>2463</v>
      </c>
      <c r="F384" s="252" t="s">
        <v>2978</v>
      </c>
      <c r="G384" s="252">
        <v>70</v>
      </c>
      <c r="H384" s="251" t="s">
        <v>4716</v>
      </c>
      <c r="I384" s="255">
        <v>44844</v>
      </c>
      <c r="J384" s="251"/>
    </row>
    <row r="385" spans="2:2">
      <c r="B385" s="80"/>
    </row>
  </sheetData>
  <mergeCells count="5">
    <mergeCell ref="B134:G134"/>
    <mergeCell ref="B236:H236"/>
    <mergeCell ref="B245:H245"/>
    <mergeCell ref="B287:I287"/>
    <mergeCell ref="B273:I27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538d5f-f7e1-46e7-b8e6-8d0f62ce9765" xsi:nil="true"/>
    <lcf76f155ced4ddcb4097134ff3c332f xmlns="0c958bcd-fe3d-4310-8463-0016d19558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G U E A A B Q S w M E F A A C A A g A b G d H V N g e i D S m A A A A + A A A A B I A H A B D b 2 5 m a W c v U G F j a 2 F n Z S 5 4 b W w g o h g A K K A U A A A A A A A A A A A A A A A A A A A A A A A A A A A A h Y + x D o I w F E V / h X S n D y i J h D z K 4 C r G h M S 4 k l K g E Y o p R f g 3 B z / J X 5 B E U T f H e 3 K G c x + 3 O 6 Z z 1 z p X a Q b V 6 4 T 4 1 C O O 1 K I v l a 4 T M t r K j U j K 8 V C I c 1 F L Z 5 H 1 E M 9 D m Z D G 2 k s M M E 0 T n R j t T Q 2 B 5 / l w y n a 5 a G R X k I + s / s u u 0 o M t t J C E 4 / E V w w P K G A 0 Z 2 9 A w 8 h F W j J n S X y V Y i q m H 8 A N x O 7 Z 2 N J J X x s 3 3 C O t E e L / g T 1 B L A w Q U A A I A C A B s Z 0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G d H V L r j u F Z d A Q A A S A c A A B M A H A B G b 3 J t d W x h c y 9 T Z W N 0 a W 9 u M S 5 t I K I Y A C i g F A A A A A A A A A A A A A A A A A A A A A A A A A A A A O 2 S z W r C Q B D H 7 0 L e Y d h e E k i D a 0 w / y a V K w U O p E H s y H l Y z s Y F k I 7 u b 0 l Z 8 I J / D F 2 v i F y 1 k a a W C F / e y 8 J t h d v 7 L T + J E J T m H Y H P T e 6 N h N O Q r E x j B B R m w c Y r N p g t m n 0 0 R q E X A h x S V 0 Y D y B H k h J l i S f h Q 7 6 1 Z p P i Y p O p 2 c K + R K m q R z F 7 5 I F D J k U i a K c S c S L M P w m W N X J G 8 I l / D E P p m Q E K y W f L W c s j R 8 K A S y I u w F Y f W m B N d z Z l F M L B u G v W y W Y l Z O Z t W u P q G O S 0 a W v d l m v 6 u / X W w + 7 E X + P g I Z L Y Z d p t h o 2 1 6 G + 5 g h Z H m U x M l q W Q V b t z o D w b i M c 5 F 1 8 r T I e N U l z d 0 U e z 4 n G 0 6 J D a q a o P B d L W z Y 8 Z a G u x r e 1 n B P w 6 8 0 / F r D b z T 8 V s N p U 1 f 4 m X h h G Y 2 E 1 / 9 l r U T e K S V q 0 4 M k 8 u o l 8 o 4 i k X e W q K b Q + p 9 d 9 L R 2 w T i R B x l G 6 w 2 j R z G M n g 3 7 1 b B v B V 1 m 2 v 6 7 k 1 9 Q S w E C L Q A U A A I A C A B s Z 0 d U 2 B 6 I N K Y A A A D 4 A A A A E g A A A A A A A A A A A A A A A A A A A A A A Q 2 9 u Z m l n L 1 B h Y 2 t h Z 2 U u e G 1 s U E s B A i 0 A F A A C A A g A b G d H V A / K 6 a u k A A A A 6 Q A A A B M A A A A A A A A A A A A A A A A A 8 g A A A F t D b 2 5 0 Z W 5 0 X 1 R 5 c G V z X S 5 4 b W x Q S w E C L Q A U A A I A C A B s Z 0 d U u u O 4 V l 0 B A A B I B w A A E w A A A A A A A A A A A A A A A A D j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u L A A A A A A A A I w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D R U M D g 6 M z c 6 M z Q u O D I 0 N z E z M 1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z I C h Q Y W d l I D E p L 0 F 1 d G 9 S Z W 1 v d m V k Q 2 9 s d W 1 u c z E u e 0 N v b H V t b j E s M H 0 m c X V v d D s s J n F 1 b 3 Q 7 U 2 V j d G l v b j E v V G F i b G U w M D M g K F B h Z 2 U g M S k v Q X V 0 b 1 J l b W 9 2 Z W R D b 2 x 1 b W 5 z M S 5 7 Q 2 9 s d W 1 u M i w x f S Z x d W 9 0 O y w m c X V v d D t T Z W N 0 a W 9 u M S 9 U Y W J s Z T A w M y A o U G F n Z S A x K S 9 B d X R v U m V t b 3 Z l Z E N v b H V t b n M x L n t D b 2 x 1 b W 4 z L D J 9 J n F 1 b 3 Q 7 L C Z x d W 9 0 O 1 N l Y 3 R p b 2 4 x L 1 R h Y m x l M D A z I C h Q Y W d l I D E p L 0 F 1 d G 9 S Z W 1 v d m V k Q 2 9 s d W 1 u c z E u e 0 N v b H V t b j Q s M 3 0 m c X V v d D s s J n F 1 b 3 Q 7 U 2 V j d G l v b j E v V G F i b G U w M D M g K F B h Z 2 U g M S k v Q X V 0 b 1 J l b W 9 2 Z W R D b 2 x 1 b W 5 z M S 5 7 Q 2 9 s d W 1 u N S w 0 f S Z x d W 9 0 O y w m c X V v d D t T Z W N 0 a W 9 u M S 9 U Y W J s Z T A w M y A o U G F n Z S A x K S 9 B d X R v U m V t b 3 Z l Z E N v b H V t b n M x L n t D b 2 x 1 b W 4 2 L D V 9 J n F 1 b 3 Q 7 L C Z x d W 9 0 O 1 N l Y 3 R p b 2 4 x L 1 R h Y m x l M D A z I C h Q Y W d l I D E p L 0 F 1 d G 9 S Z W 1 v d m V k Q 2 9 s d W 1 u c z E u e 0 N v b H V t b j c s N n 0 m c X V v d D s s J n F 1 b 3 Q 7 U 2 V j d G l v b j E v V G F i b G U w M D M g K F B h Z 2 U g M S k v Q X V 0 b 1 J l b W 9 2 Z W R D b 2 x 1 b W 5 z M S 5 7 Q 2 9 s d W 1 u O C w 3 f S Z x d W 9 0 O y w m c X V v d D t T Z W N 0 a W 9 u M S 9 U Y W J s Z T A w M y A o U G F n Z S A x K S 9 B d X R v U m V t b 3 Z l Z E N v b H V t b n M x L n t D b 2 x 1 b W 4 5 L D h 9 J n F 1 b 3 Q 7 L C Z x d W 9 0 O 1 N l Y 3 R p b 2 4 x L 1 R h Y m x l M D A z I C h Q Y W d l I D E p L 0 F 1 d G 9 S Z W 1 v d m V k Q 2 9 s d W 1 u c z E u e 0 N v b H V t b j E w L D l 9 J n F 1 b 3 Q 7 L C Z x d W 9 0 O 1 N l Y 3 R p b 2 4 x L 1 R h Y m x l M D A z I C h Q Y W d l I D E p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D M g K F B h Z 2 U g M S k v Q X V 0 b 1 J l b W 9 2 Z W R D b 2 x 1 b W 5 z M S 5 7 Q 2 9 s d W 1 u M S w w f S Z x d W 9 0 O y w m c X V v d D t T Z W N 0 a W 9 u M S 9 U Y W J s Z T A w M y A o U G F n Z S A x K S 9 B d X R v U m V t b 3 Z l Z E N v b H V t b n M x L n t D b 2 x 1 b W 4 y L D F 9 J n F 1 b 3 Q 7 L C Z x d W 9 0 O 1 N l Y 3 R p b 2 4 x L 1 R h Y m x l M D A z I C h Q Y W d l I D E p L 0 F 1 d G 9 S Z W 1 v d m V k Q 2 9 s d W 1 u c z E u e 0 N v b H V t b j M s M n 0 m c X V v d D s s J n F 1 b 3 Q 7 U 2 V j d G l v b j E v V G F i b G U w M D M g K F B h Z 2 U g M S k v Q X V 0 b 1 J l b W 9 2 Z W R D b 2 x 1 b W 5 z M S 5 7 Q 2 9 s d W 1 u N C w z f S Z x d W 9 0 O y w m c X V v d D t T Z W N 0 a W 9 u M S 9 U Y W J s Z T A w M y A o U G F n Z S A x K S 9 B d X R v U m V t b 3 Z l Z E N v b H V t b n M x L n t D b 2 x 1 b W 4 1 L D R 9 J n F 1 b 3 Q 7 L C Z x d W 9 0 O 1 N l Y 3 R p b 2 4 x L 1 R h Y m x l M D A z I C h Q Y W d l I D E p L 0 F 1 d G 9 S Z W 1 v d m V k Q 2 9 s d W 1 u c z E u e 0 N v b H V t b j Y s N X 0 m c X V v d D s s J n F 1 b 3 Q 7 U 2 V j d G l v b j E v V G F i b G U w M D M g K F B h Z 2 U g M S k v Q X V 0 b 1 J l b W 9 2 Z W R D b 2 x 1 b W 5 z M S 5 7 Q 2 9 s d W 1 u N y w 2 f S Z x d W 9 0 O y w m c X V v d D t T Z W N 0 a W 9 u M S 9 U Y W J s Z T A w M y A o U G F n Z S A x K S 9 B d X R v U m V t b 3 Z l Z E N v b H V t b n M x L n t D b 2 x 1 b W 4 4 L D d 9 J n F 1 b 3 Q 7 L C Z x d W 9 0 O 1 N l Y 3 R p b 2 4 x L 1 R h Y m x l M D A z I C h Q Y W d l I D E p L 0 F 1 d G 9 S Z W 1 v d m V k Q 2 9 s d W 1 u c z E u e 0 N v b H V t b j k s O H 0 m c X V v d D s s J n F 1 b 3 Q 7 U 2 V j d G l v b j E v V G F i b G U w M D M g K F B h Z 2 U g M S k v Q X V 0 b 1 J l b W 9 2 Z W R D b 2 x 1 b W 5 z M S 5 7 Q 2 9 s d W 1 u M T A s O X 0 m c X V v d D s s J n F 1 b 3 Q 7 U 2 V j d G l v b j E v V G F i b G U w M D M g K F B h Z 2 U g M S k v Q X V 0 b 1 J l b W 9 2 Z W R D b 2 x 1 b W 5 z M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E p L 1 R h Y m x l M D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E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D R U M D k 6 M j g 6 N T A u M D A 1 N z M 4 N V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1 I C h Q Y W d l I D E p L 0 F 1 d G 9 S Z W 1 v d m V k Q 2 9 s d W 1 u c z E u e 0 N v b H V t b j E s M H 0 m c X V v d D s s J n F 1 b 3 Q 7 U 2 V j d G l v b j E v V G F i b G U w M D U g K F B h Z 2 U g M S k v Q X V 0 b 1 J l b W 9 2 Z W R D b 2 x 1 b W 5 z M S 5 7 Q 2 9 s d W 1 u M i w x f S Z x d W 9 0 O y w m c X V v d D t T Z W N 0 a W 9 u M S 9 U Y W J s Z T A w N S A o U G F n Z S A x K S 9 B d X R v U m V t b 3 Z l Z E N v b H V t b n M x L n t D b 2 x 1 b W 4 z L D J 9 J n F 1 b 3 Q 7 L C Z x d W 9 0 O 1 N l Y 3 R p b 2 4 x L 1 R h Y m x l M D A 1 I C h Q Y W d l I D E p L 0 F 1 d G 9 S Z W 1 v d m V k Q 2 9 s d W 1 u c z E u e 0 N v b H V t b j Q s M 3 0 m c X V v d D s s J n F 1 b 3 Q 7 U 2 V j d G l v b j E v V G F i b G U w M D U g K F B h Z 2 U g M S k v Q X V 0 b 1 J l b W 9 2 Z W R D b 2 x 1 b W 5 z M S 5 7 Q 2 9 s d W 1 u N S w 0 f S Z x d W 9 0 O y w m c X V v d D t T Z W N 0 a W 9 u M S 9 U Y W J s Z T A w N S A o U G F n Z S A x K S 9 B d X R v U m V t b 3 Z l Z E N v b H V t b n M x L n t D b 2 x 1 b W 4 2 L D V 9 J n F 1 b 3 Q 7 L C Z x d W 9 0 O 1 N l Y 3 R p b 2 4 x L 1 R h Y m x l M D A 1 I C h Q Y W d l I D E p L 0 F 1 d G 9 S Z W 1 v d m V k Q 2 9 s d W 1 u c z E u e 0 N v b H V t b j c s N n 0 m c X V v d D s s J n F 1 b 3 Q 7 U 2 V j d G l v b j E v V G F i b G U w M D U g K F B h Z 2 U g M S k v Q X V 0 b 1 J l b W 9 2 Z W R D b 2 x 1 b W 5 z M S 5 7 Q 2 9 s d W 1 u O C w 3 f S Z x d W 9 0 O y w m c X V v d D t T Z W N 0 a W 9 u M S 9 U Y W J s Z T A w N S A o U G F n Z S A x K S 9 B d X R v U m V t b 3 Z l Z E N v b H V t b n M x L n t D b 2 x 1 b W 4 5 L D h 9 J n F 1 b 3 Q 7 L C Z x d W 9 0 O 1 N l Y 3 R p b 2 4 x L 1 R h Y m x l M D A 1 I C h Q Y W d l I D E p L 0 F 1 d G 9 S Z W 1 v d m V k Q 2 9 s d W 1 u c z E u e 0 N v b H V t b j E w L D l 9 J n F 1 b 3 Q 7 L C Z x d W 9 0 O 1 N l Y 3 R p b 2 4 x L 1 R h Y m x l M D A 1 I C h Q Y W d l I D E p L 0 F 1 d G 9 S Z W 1 v d m V k Q 2 9 s d W 1 u c z E u e 0 N v b H V t b j E x L D E w f S Z x d W 9 0 O y w m c X V v d D t T Z W N 0 a W 9 u M S 9 U Y W J s Z T A w N S A o U G F n Z S A x K S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1 I C h Q Y W d l I D E p L 0 F 1 d G 9 S Z W 1 v d m V k Q 2 9 s d W 1 u c z E u e 0 N v b H V t b j E s M H 0 m c X V v d D s s J n F 1 b 3 Q 7 U 2 V j d G l v b j E v V G F i b G U w M D U g K F B h Z 2 U g M S k v Q X V 0 b 1 J l b W 9 2 Z W R D b 2 x 1 b W 5 z M S 5 7 Q 2 9 s d W 1 u M i w x f S Z x d W 9 0 O y w m c X V v d D t T Z W N 0 a W 9 u M S 9 U Y W J s Z T A w N S A o U G F n Z S A x K S 9 B d X R v U m V t b 3 Z l Z E N v b H V t b n M x L n t D b 2 x 1 b W 4 z L D J 9 J n F 1 b 3 Q 7 L C Z x d W 9 0 O 1 N l Y 3 R p b 2 4 x L 1 R h Y m x l M D A 1 I C h Q Y W d l I D E p L 0 F 1 d G 9 S Z W 1 v d m V k Q 2 9 s d W 1 u c z E u e 0 N v b H V t b j Q s M 3 0 m c X V v d D s s J n F 1 b 3 Q 7 U 2 V j d G l v b j E v V G F i b G U w M D U g K F B h Z 2 U g M S k v Q X V 0 b 1 J l b W 9 2 Z W R D b 2 x 1 b W 5 z M S 5 7 Q 2 9 s d W 1 u N S w 0 f S Z x d W 9 0 O y w m c X V v d D t T Z W N 0 a W 9 u M S 9 U Y W J s Z T A w N S A o U G F n Z S A x K S 9 B d X R v U m V t b 3 Z l Z E N v b H V t b n M x L n t D b 2 x 1 b W 4 2 L D V 9 J n F 1 b 3 Q 7 L C Z x d W 9 0 O 1 N l Y 3 R p b 2 4 x L 1 R h Y m x l M D A 1 I C h Q Y W d l I D E p L 0 F 1 d G 9 S Z W 1 v d m V k Q 2 9 s d W 1 u c z E u e 0 N v b H V t b j c s N n 0 m c X V v d D s s J n F 1 b 3 Q 7 U 2 V j d G l v b j E v V G F i b G U w M D U g K F B h Z 2 U g M S k v Q X V 0 b 1 J l b W 9 2 Z W R D b 2 x 1 b W 5 z M S 5 7 Q 2 9 s d W 1 u O C w 3 f S Z x d W 9 0 O y w m c X V v d D t T Z W N 0 a W 9 u M S 9 U Y W J s Z T A w N S A o U G F n Z S A x K S 9 B d X R v U m V t b 3 Z l Z E N v b H V t b n M x L n t D b 2 x 1 b W 4 5 L D h 9 J n F 1 b 3 Q 7 L C Z x d W 9 0 O 1 N l Y 3 R p b 2 4 x L 1 R h Y m x l M D A 1 I C h Q Y W d l I D E p L 0 F 1 d G 9 S Z W 1 v d m V k Q 2 9 s d W 1 u c z E u e 0 N v b H V t b j E w L D l 9 J n F 1 b 3 Q 7 L C Z x d W 9 0 O 1 N l Y 3 R p b 2 4 x L 1 R h Y m x l M D A 1 I C h Q Y W d l I D E p L 0 F 1 d G 9 S Z W 1 v d m V k Q 2 9 s d W 1 u c z E u e 0 N v b H V t b j E x L D E w f S Z x d W 9 0 O y w m c X V v d D t T Z W N 0 a W 9 u M S 9 U Y W J s Z T A w N S A o U G F n Z S A x K S 9 B d X R v U m V t b 3 Z l Z E N v b H V t b n M x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1 J T I w K F B h Z 2 U l M j A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S k v V G F i b G U w M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S k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w N F Q x M D o 0 O D o x O C 4 2 O T c 4 O T Q z W i I g L z 4 8 R W 5 0 c n k g V H l w Z T 0 i R m l s b E N v b H V t b l R 5 c G V z I i B W Y W x 1 Z T 0 i c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N v b H V t b j E s M H 0 m c X V v d D s s J n F 1 b 3 Q 7 U 2 V j d G l v b j E v V G F i b G U w M D E g K F B h Z 2 U g M S k v Q X V 0 b 1 J l b W 9 2 Z W R D b 2 x 1 b W 5 z M S 5 7 Q 2 9 s d W 1 u M i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0 N v b H V t b j Q s M 3 0 m c X V v d D s s J n F 1 b 3 Q 7 U 2 V j d G l v b j E v V G F i b G U w M D E g K F B h Z 2 U g M S k v Q X V 0 b 1 J l b W 9 2 Z W R D b 2 x 1 b W 5 z M S 5 7 Q 2 9 s d W 1 u N S w 0 f S Z x d W 9 0 O y w m c X V v d D t T Z W N 0 a W 9 u M S 9 U Y W J s Z T A w M S A o U G F n Z S A x K S 9 B d X R v U m V t b 3 Z l Z E N v b H V t b n M x L n t D b 2 x 1 b W 4 2 L D V 9 J n F 1 b 3 Q 7 L C Z x d W 9 0 O 1 N l Y 3 R p b 2 4 x L 1 R h Y m x l M D A x I C h Q Y W d l I D E p L 0 F 1 d G 9 S Z W 1 v d m V k Q 2 9 s d W 1 u c z E u e 0 N v b H V t b j c s N n 0 m c X V v d D s s J n F 1 b 3 Q 7 U 2 V j d G l v b j E v V G F i b G U w M D E g K F B h Z 2 U g M S k v Q X V 0 b 1 J l b W 9 2 Z W R D b 2 x 1 b W 5 z M S 5 7 Q 2 9 s d W 1 u O C w 3 f S Z x d W 9 0 O y w m c X V v d D t T Z W N 0 a W 9 u M S 9 U Y W J s Z T A w M S A o U G F n Z S A x K S 9 B d X R v U m V t b 3 Z l Z E N v b H V t b n M x L n t D b 2 x 1 b W 4 5 L D h 9 J n F 1 b 3 Q 7 L C Z x d W 9 0 O 1 N l Y 3 R p b 2 4 x L 1 R h Y m x l M D A x I C h Q Y W d l I D E p L 0 F 1 d G 9 S Z W 1 v d m V k Q 2 9 s d W 1 u c z E u e 0 N v b H V t b j E w L D l 9 J n F 1 b 3 Q 7 L C Z x d W 9 0 O 1 N l Y 3 R p b 2 4 x L 1 R h Y m x l M D A x I C h Q Y W d l I D E p L 0 F 1 d G 9 S Z W 1 v d m V k Q 2 9 s d W 1 u c z E u e 0 N v b H V t b j E x L D E w f S Z x d W 9 0 O y w m c X V v d D t T Z W N 0 a W 9 u M S 9 U Y W J s Z T A w M S A o U G F n Z S A x K S 9 B d X R v U m V t b 3 Z l Z E N v b H V t b n M x L n t D b 2 x 1 b W 4 x M i w x M X 0 m c X V v d D s s J n F 1 b 3 Q 7 U 2 V j d G l v b j E v V G F i b G U w M D E g K F B h Z 2 U g M S k v Q X V 0 b 1 J l b W 9 2 Z W R D b 2 x 1 b W 5 z M S 5 7 Q 2 9 s d W 1 u M T M s M T J 9 J n F 1 b 3 Q 7 L C Z x d W 9 0 O 1 N l Y 3 R p b 2 4 x L 1 R h Y m x l M D A x I C h Q Y W d l I D E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y w m c X V v d D t T Z W N 0 a W 9 u M S 9 U Y W J s Z T A w M S A o U G F n Z S A x K S 9 B d X R v U m V t b 3 Z l Z E N v b H V t b n M x L n t D b 2 x 1 b W 4 x M y w x M n 0 m c X V v d D s s J n F 1 b 3 Q 7 U 2 V j d G l v b j E v V G F i b G U w M D E g K F B h Z 2 U g M S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o 7 R t n N 9 Z k 6 U O J Z e z 4 U S h w A A A A A C A A A A A A A Q Z g A A A A E A A C A A A A C / i r 1 1 P v 0 b a e K G k T J p f N H G s I 0 k j Q G / c Z G m 4 S 2 k z P k N D Q A A A A A O g A A A A A I A A C A A A A B k b D P f V S U d l c i z T O C T 0 f Y R l 6 y h D f 9 y K 7 P I F 3 R k Z u X s b l A A A A C B R V Z a X + a t f 8 U W M K S 1 y B l P C i c R F P m 1 D 0 x G o m n g j W 9 a F x F U g 1 C k M N R q h 5 D P o 0 K + w w n K E 3 I J j s 3 p 7 G o K n u 1 p Q G g k V d r b 4 7 K L 4 X o / D B 8 / M Y R X m U A A A A C 5 i 6 R 9 D u U O B O s z e h n F 6 8 Y v 1 k G G L 1 M W H S 7 R k d m V c / Y i n E B y z X H V T e l E x o Z V l c T v w 7 1 N J P f i U Z 1 K E k p F E 1 r d J Z x 5 < / D a t a M a s h u p > 
</file>

<file path=customXml/itemProps1.xml><?xml version="1.0" encoding="utf-8"?>
<ds:datastoreItem xmlns:ds="http://schemas.openxmlformats.org/officeDocument/2006/customXml" ds:itemID="{0FEBD2B9-A603-45B9-971C-83DFAA14D53E}"/>
</file>

<file path=customXml/itemProps2.xml><?xml version="1.0" encoding="utf-8"?>
<ds:datastoreItem xmlns:ds="http://schemas.openxmlformats.org/officeDocument/2006/customXml" ds:itemID="{86AC3D28-20FD-4D5A-A3C3-A50E87B5566E}"/>
</file>

<file path=customXml/itemProps3.xml><?xml version="1.0" encoding="utf-8"?>
<ds:datastoreItem xmlns:ds="http://schemas.openxmlformats.org/officeDocument/2006/customXml" ds:itemID="{19F7C6CF-3620-45CD-A2B8-E333BF37FD55}"/>
</file>

<file path=customXml/itemProps4.xml><?xml version="1.0" encoding="utf-8"?>
<ds:datastoreItem xmlns:ds="http://schemas.openxmlformats.org/officeDocument/2006/customXml" ds:itemID="{F7BA6374-7C38-47EC-B5F3-DAF40DFD04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Assitan Dioulamousso Drame</dc:creator>
  <cp:keywords/>
  <dc:description/>
  <cp:lastModifiedBy>Jo Cook</cp:lastModifiedBy>
  <cp:revision/>
  <dcterms:created xsi:type="dcterms:W3CDTF">2022-02-04T08:36:13Z</dcterms:created>
  <dcterms:modified xsi:type="dcterms:W3CDTF">2025-08-11T10:11:03Z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